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01"/>
  <workbookPr defaultThemeVersion="124226"/>
  <xr:revisionPtr revIDLastSave="0" documentId="8_{B721426E-0CBE-4581-8BE8-8A529B16A439}" xr6:coauthVersionLast="47" xr6:coauthVersionMax="47" xr10:uidLastSave="{00000000-0000-0000-0000-000000000000}"/>
  <bookViews>
    <workbookView xWindow="0" yWindow="60" windowWidth="19035" windowHeight="13035" firstSheet="1" activeTab="1" xr2:uid="{00000000-000D-0000-FFFF-FFFF00000000}"/>
  </bookViews>
  <sheets>
    <sheet name="10-instituţii-ven 29 mai " sheetId="377" r:id="rId1"/>
    <sheet name="10 - inst. -chelt 29 mai " sheetId="378" r:id="rId2"/>
  </sheets>
  <definedNames>
    <definedName name="_xlnm.Database" localSheetId="1">#REF!</definedName>
    <definedName name="_xlnm.Database" localSheetId="0">#REF!</definedName>
    <definedName name="_xlnm.Database">#REF!</definedName>
    <definedName name="_xlnm.Print_Titles" localSheetId="1">'10 - inst. -chelt 29 mai '!$14:$17</definedName>
    <definedName name="_xlnm.Print_Titles" localSheetId="0">'10-instituţii-ven 29 mai '!$12:$13</definedName>
    <definedName name="_xlnm.Print_Area" localSheetId="1">'10 - inst. -chelt 29 mai '!$A$1:$N$1778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27" i="378" l="1"/>
  <c r="H967" i="378"/>
  <c r="H966" i="378"/>
  <c r="H960" i="378"/>
  <c r="E960" i="378" s="1"/>
  <c r="H952" i="378"/>
  <c r="E952" i="378" s="1"/>
  <c r="J333" i="378"/>
  <c r="I333" i="378"/>
  <c r="H333" i="378"/>
  <c r="H208" i="378"/>
  <c r="H207" i="378"/>
  <c r="H184" i="378"/>
  <c r="E184" i="378" s="1"/>
  <c r="H165" i="378"/>
  <c r="H1178" i="378"/>
  <c r="H1115" i="378"/>
  <c r="H1114" i="378"/>
  <c r="H609" i="378"/>
  <c r="H490" i="378"/>
  <c r="H489" i="378"/>
  <c r="E1759" i="378"/>
  <c r="E1758" i="378"/>
  <c r="E1757" i="378"/>
  <c r="E1756" i="378"/>
  <c r="E1755" i="378"/>
  <c r="E1754" i="378"/>
  <c r="E1753" i="378"/>
  <c r="E1752" i="378"/>
  <c r="E1751" i="378"/>
  <c r="E1750" i="378"/>
  <c r="E1749" i="378"/>
  <c r="E1748" i="378"/>
  <c r="E1747" i="378" s="1"/>
  <c r="E1746" i="378" s="1"/>
  <c r="E1745" i="378" s="1"/>
  <c r="E1739" i="378" s="1"/>
  <c r="J1747" i="378"/>
  <c r="J1746" i="378" s="1"/>
  <c r="J1745" i="378" s="1"/>
  <c r="J1739" i="378" s="1"/>
  <c r="I1747" i="378"/>
  <c r="I1746" i="378" s="1"/>
  <c r="H1747" i="378"/>
  <c r="H1746" i="378" s="1"/>
  <c r="G1747" i="378"/>
  <c r="G1746" i="378" s="1"/>
  <c r="G1745" i="378" s="1"/>
  <c r="G1739" i="378" s="1"/>
  <c r="F1747" i="378"/>
  <c r="F1746" i="378" s="1"/>
  <c r="I1745" i="378"/>
  <c r="I1739" i="378" s="1"/>
  <c r="H1745" i="378"/>
  <c r="H1739" i="378" s="1"/>
  <c r="F1745" i="378"/>
  <c r="F1739" i="378" s="1"/>
  <c r="E1744" i="378"/>
  <c r="E1743" i="378"/>
  <c r="E1742" i="378"/>
  <c r="E1741" i="378"/>
  <c r="E1740" i="378"/>
  <c r="E1738" i="378"/>
  <c r="E1737" i="378"/>
  <c r="M1736" i="378"/>
  <c r="L1736" i="378"/>
  <c r="K1736" i="378"/>
  <c r="J1736" i="378"/>
  <c r="I1736" i="378"/>
  <c r="H1736" i="378"/>
  <c r="G1736" i="378"/>
  <c r="E1736" i="378" s="1"/>
  <c r="F1736" i="378"/>
  <c r="E1735" i="378"/>
  <c r="E1734" i="378"/>
  <c r="M1733" i="378"/>
  <c r="L1733" i="378"/>
  <c r="K1733" i="378"/>
  <c r="K1732" i="378" s="1"/>
  <c r="J1733" i="378"/>
  <c r="J1732" i="378" s="1"/>
  <c r="I1733" i="378"/>
  <c r="I1732" i="378" s="1"/>
  <c r="H1733" i="378"/>
  <c r="H1732" i="378" s="1"/>
  <c r="G1733" i="378"/>
  <c r="F1733" i="378"/>
  <c r="F1732" i="378" s="1"/>
  <c r="M1732" i="378"/>
  <c r="L1732" i="378"/>
  <c r="E1731" i="378"/>
  <c r="E1730" i="378"/>
  <c r="E1729" i="378"/>
  <c r="M1728" i="378"/>
  <c r="L1728" i="378"/>
  <c r="K1728" i="378"/>
  <c r="J1728" i="378"/>
  <c r="I1728" i="378"/>
  <c r="H1728" i="378"/>
  <c r="G1728" i="378"/>
  <c r="E1728" i="378" s="1"/>
  <c r="F1728" i="378"/>
  <c r="E1727" i="378"/>
  <c r="E1726" i="378"/>
  <c r="E1725" i="378"/>
  <c r="E1724" i="378"/>
  <c r="M1723" i="378"/>
  <c r="L1723" i="378"/>
  <c r="L1722" i="378" s="1"/>
  <c r="L1721" i="378" s="1"/>
  <c r="K1723" i="378"/>
  <c r="K1722" i="378" s="1"/>
  <c r="J1723" i="378"/>
  <c r="J1722" i="378" s="1"/>
  <c r="I1723" i="378"/>
  <c r="I1722" i="378" s="1"/>
  <c r="I1721" i="378" s="1"/>
  <c r="H1723" i="378"/>
  <c r="H1722" i="378" s="1"/>
  <c r="H1721" i="378" s="1"/>
  <c r="G1723" i="378"/>
  <c r="F1723" i="378"/>
  <c r="F1722" i="378" s="1"/>
  <c r="F1721" i="378" s="1"/>
  <c r="M1722" i="378"/>
  <c r="M1721" i="378" s="1"/>
  <c r="G1722" i="378"/>
  <c r="E1720" i="378"/>
  <c r="E1719" i="378"/>
  <c r="E1718" i="378"/>
  <c r="E1717" i="378"/>
  <c r="E1716" i="378"/>
  <c r="E1715" i="378"/>
  <c r="E1714" i="378"/>
  <c r="E1713" i="378"/>
  <c r="E1712" i="378"/>
  <c r="E1711" i="378"/>
  <c r="E1710" i="378"/>
  <c r="E1709" i="378"/>
  <c r="M1708" i="378"/>
  <c r="L1708" i="378"/>
  <c r="K1708" i="378"/>
  <c r="J1708" i="378"/>
  <c r="I1708" i="378"/>
  <c r="H1708" i="378"/>
  <c r="G1708" i="378"/>
  <c r="F1708" i="378"/>
  <c r="E1707" i="378"/>
  <c r="E1706" i="378"/>
  <c r="E1705" i="378"/>
  <c r="E1704" i="378"/>
  <c r="E1703" i="378"/>
  <c r="E1702" i="378"/>
  <c r="E1701" i="378"/>
  <c r="E1700" i="378"/>
  <c r="E1699" i="378"/>
  <c r="E1698" i="378"/>
  <c r="E1697" i="378"/>
  <c r="J1696" i="378"/>
  <c r="I1696" i="378"/>
  <c r="H1696" i="378"/>
  <c r="G1696" i="378"/>
  <c r="F1696" i="378"/>
  <c r="E1696" i="378"/>
  <c r="M1695" i="378"/>
  <c r="L1695" i="378"/>
  <c r="K1695" i="378"/>
  <c r="J1695" i="378"/>
  <c r="I1695" i="378"/>
  <c r="H1695" i="378"/>
  <c r="G1695" i="378"/>
  <c r="F1695" i="378"/>
  <c r="E1694" i="378"/>
  <c r="E1693" i="378"/>
  <c r="E1692" i="378"/>
  <c r="E1691" i="378"/>
  <c r="E1690" i="378"/>
  <c r="E1689" i="378"/>
  <c r="E1688" i="378"/>
  <c r="E1687" i="378"/>
  <c r="E1686" i="378"/>
  <c r="J1685" i="378"/>
  <c r="J1684" i="378" s="1"/>
  <c r="I1685" i="378"/>
  <c r="I1684" i="378" s="1"/>
  <c r="I1682" i="378" s="1"/>
  <c r="I1681" i="378" s="1"/>
  <c r="I1679" i="378" s="1"/>
  <c r="H1685" i="378"/>
  <c r="H1684" i="378" s="1"/>
  <c r="H1682" i="378" s="1"/>
  <c r="H1681" i="378" s="1"/>
  <c r="H1679" i="378" s="1"/>
  <c r="G1685" i="378"/>
  <c r="G1684" i="378" s="1"/>
  <c r="F1685" i="378"/>
  <c r="M1684" i="378"/>
  <c r="L1684" i="378"/>
  <c r="K1684" i="378"/>
  <c r="F1684" i="378"/>
  <c r="E1680" i="378"/>
  <c r="E1678" i="378"/>
  <c r="E1677" i="378"/>
  <c r="M1676" i="378"/>
  <c r="L1676" i="378"/>
  <c r="K1676" i="378"/>
  <c r="J1676" i="378"/>
  <c r="I1676" i="378"/>
  <c r="H1676" i="378"/>
  <c r="G1676" i="378"/>
  <c r="F1676" i="378"/>
  <c r="E1675" i="378"/>
  <c r="E1674" i="378"/>
  <c r="E1673" i="378"/>
  <c r="E1672" i="378"/>
  <c r="E1671" i="378"/>
  <c r="M1670" i="378"/>
  <c r="M1668" i="378" s="1"/>
  <c r="M1612" i="378" s="1"/>
  <c r="M1611" i="378" s="1"/>
  <c r="L1670" i="378"/>
  <c r="L1668" i="378" s="1"/>
  <c r="L1612" i="378" s="1"/>
  <c r="L1611" i="378" s="1"/>
  <c r="K1670" i="378"/>
  <c r="K1668" i="378" s="1"/>
  <c r="K1612" i="378" s="1"/>
  <c r="K1611" i="378" s="1"/>
  <c r="J1670" i="378"/>
  <c r="I1670" i="378"/>
  <c r="H1670" i="378"/>
  <c r="G1670" i="378"/>
  <c r="E1670" i="378" s="1"/>
  <c r="F1670" i="378"/>
  <c r="E1669" i="378"/>
  <c r="J1668" i="378"/>
  <c r="I1668" i="378"/>
  <c r="H1668" i="378"/>
  <c r="G1668" i="378"/>
  <c r="F1668" i="378"/>
  <c r="E1668" i="378"/>
  <c r="E1667" i="378"/>
  <c r="M1666" i="378"/>
  <c r="L1666" i="378"/>
  <c r="K1666" i="378"/>
  <c r="J1666" i="378"/>
  <c r="I1666" i="378"/>
  <c r="H1666" i="378"/>
  <c r="G1666" i="378"/>
  <c r="E1666" i="378" s="1"/>
  <c r="F1666" i="378"/>
  <c r="E1665" i="378"/>
  <c r="E1664" i="378"/>
  <c r="M1663" i="378"/>
  <c r="M1662" i="378" s="1"/>
  <c r="L1663" i="378"/>
  <c r="L1662" i="378" s="1"/>
  <c r="K1663" i="378"/>
  <c r="K1662" i="378" s="1"/>
  <c r="F1663" i="378"/>
  <c r="E1663" i="378"/>
  <c r="F1662" i="378"/>
  <c r="E1662" i="378"/>
  <c r="E1661" i="378"/>
  <c r="E1660" i="378"/>
  <c r="E1659" i="378"/>
  <c r="F1658" i="378"/>
  <c r="E1658" i="378"/>
  <c r="E1657" i="378"/>
  <c r="E1656" i="378"/>
  <c r="E1655" i="378"/>
  <c r="E1654" i="378"/>
  <c r="J1653" i="378"/>
  <c r="J1652" i="378" s="1"/>
  <c r="J1651" i="378" s="1"/>
  <c r="I1653" i="378"/>
  <c r="I1652" i="378" s="1"/>
  <c r="I1651" i="378" s="1"/>
  <c r="H1653" i="378"/>
  <c r="H1652" i="378" s="1"/>
  <c r="H1651" i="378" s="1"/>
  <c r="G1653" i="378"/>
  <c r="E1653" i="378" s="1"/>
  <c r="F1653" i="378"/>
  <c r="F1652" i="378" s="1"/>
  <c r="F1651" i="378" s="1"/>
  <c r="F1612" i="378" s="1"/>
  <c r="F1611" i="378" s="1"/>
  <c r="M1651" i="378"/>
  <c r="L1651" i="378"/>
  <c r="K1651" i="378"/>
  <c r="E1650" i="378"/>
  <c r="E1649" i="378"/>
  <c r="E1648" i="378"/>
  <c r="E1647" i="378"/>
  <c r="E1646" i="378"/>
  <c r="E1645" i="378"/>
  <c r="E1644" i="378"/>
  <c r="E1643" i="378"/>
  <c r="E1642" i="378"/>
  <c r="E1641" i="378"/>
  <c r="E1640" i="378"/>
  <c r="E1639" i="378"/>
  <c r="M1638" i="378"/>
  <c r="L1638" i="378"/>
  <c r="K1638" i="378"/>
  <c r="J1638" i="378"/>
  <c r="I1638" i="378"/>
  <c r="H1638" i="378"/>
  <c r="G1638" i="378"/>
  <c r="F1638" i="378"/>
  <c r="E1637" i="378"/>
  <c r="E1636" i="378"/>
  <c r="E1635" i="378"/>
  <c r="E1634" i="378"/>
  <c r="E1633" i="378"/>
  <c r="E1632" i="378"/>
  <c r="E1631" i="378"/>
  <c r="E1630" i="378"/>
  <c r="E1629" i="378"/>
  <c r="E1628" i="378"/>
  <c r="E1627" i="378"/>
  <c r="J1626" i="378"/>
  <c r="J1625" i="378" s="1"/>
  <c r="I1626" i="378"/>
  <c r="I1625" i="378" s="1"/>
  <c r="H1626" i="378"/>
  <c r="G1626" i="378"/>
  <c r="E1626" i="378" s="1"/>
  <c r="F1626" i="378"/>
  <c r="M1625" i="378"/>
  <c r="L1625" i="378"/>
  <c r="K1625" i="378"/>
  <c r="H1625" i="378"/>
  <c r="G1625" i="378"/>
  <c r="F1625" i="378"/>
  <c r="E1624" i="378"/>
  <c r="E1623" i="378"/>
  <c r="E1622" i="378"/>
  <c r="E1621" i="378"/>
  <c r="E1620" i="378"/>
  <c r="E1619" i="378"/>
  <c r="E1618" i="378"/>
  <c r="E1617" i="378"/>
  <c r="E1616" i="378"/>
  <c r="J1615" i="378"/>
  <c r="J1614" i="378" s="1"/>
  <c r="J1612" i="378" s="1"/>
  <c r="I1615" i="378"/>
  <c r="I1614" i="378" s="1"/>
  <c r="I1612" i="378" s="1"/>
  <c r="H1615" i="378"/>
  <c r="H1614" i="378" s="1"/>
  <c r="G1615" i="378"/>
  <c r="G1614" i="378" s="1"/>
  <c r="F1615" i="378"/>
  <c r="M1614" i="378"/>
  <c r="L1614" i="378"/>
  <c r="K1614" i="378"/>
  <c r="F1614" i="378"/>
  <c r="J1611" i="378"/>
  <c r="I1611" i="378"/>
  <c r="H1611" i="378"/>
  <c r="G1611" i="378"/>
  <c r="E1610" i="378"/>
  <c r="E1609" i="378"/>
  <c r="M1608" i="378"/>
  <c r="L1608" i="378"/>
  <c r="K1608" i="378"/>
  <c r="J1608" i="378"/>
  <c r="I1608" i="378"/>
  <c r="H1608" i="378"/>
  <c r="G1608" i="378"/>
  <c r="E1608" i="378" s="1"/>
  <c r="F1608" i="378"/>
  <c r="E1607" i="378"/>
  <c r="E1606" i="378"/>
  <c r="E1605" i="378"/>
  <c r="E1604" i="378"/>
  <c r="E1603" i="378"/>
  <c r="E1602" i="378"/>
  <c r="E1601" i="378"/>
  <c r="E1600" i="378"/>
  <c r="E1599" i="378"/>
  <c r="E1598" i="378"/>
  <c r="E1597" i="378"/>
  <c r="E1596" i="378"/>
  <c r="M1595" i="378"/>
  <c r="M1594" i="378" s="1"/>
  <c r="L1595" i="378"/>
  <c r="K1595" i="378"/>
  <c r="K1594" i="378" s="1"/>
  <c r="J1595" i="378"/>
  <c r="J1594" i="378" s="1"/>
  <c r="J1529" i="378" s="1"/>
  <c r="I1595" i="378"/>
  <c r="I1594" i="378" s="1"/>
  <c r="I1529" i="378" s="1"/>
  <c r="H1595" i="378"/>
  <c r="G1595" i="378"/>
  <c r="G1594" i="378" s="1"/>
  <c r="F1595" i="378"/>
  <c r="F1594" i="378" s="1"/>
  <c r="L1594" i="378"/>
  <c r="E1593" i="378"/>
  <c r="M1592" i="378"/>
  <c r="L1592" i="378"/>
  <c r="K1592" i="378"/>
  <c r="J1592" i="378"/>
  <c r="I1592" i="378"/>
  <c r="H1592" i="378"/>
  <c r="G1592" i="378"/>
  <c r="F1592" i="378"/>
  <c r="E1592" i="378"/>
  <c r="E1591" i="378"/>
  <c r="E1590" i="378"/>
  <c r="M1589" i="378"/>
  <c r="M1588" i="378" s="1"/>
  <c r="L1589" i="378"/>
  <c r="L1588" i="378" s="1"/>
  <c r="K1589" i="378"/>
  <c r="K1588" i="378" s="1"/>
  <c r="J1589" i="378"/>
  <c r="I1589" i="378"/>
  <c r="I1588" i="378" s="1"/>
  <c r="H1589" i="378"/>
  <c r="H1588" i="378" s="1"/>
  <c r="G1589" i="378"/>
  <c r="F1589" i="378"/>
  <c r="F1588" i="378" s="1"/>
  <c r="J1588" i="378"/>
  <c r="E1587" i="378"/>
  <c r="E1586" i="378"/>
  <c r="E1585" i="378"/>
  <c r="M1584" i="378"/>
  <c r="L1584" i="378"/>
  <c r="K1584" i="378"/>
  <c r="F1584" i="378"/>
  <c r="E1584" i="378"/>
  <c r="E1583" i="378"/>
  <c r="E1582" i="378"/>
  <c r="E1581" i="378"/>
  <c r="E1580" i="378"/>
  <c r="M1579" i="378"/>
  <c r="M1578" i="378" s="1"/>
  <c r="L1579" i="378"/>
  <c r="L1578" i="378" s="1"/>
  <c r="K1579" i="378"/>
  <c r="K1578" i="378" s="1"/>
  <c r="J1579" i="378"/>
  <c r="J1578" i="378" s="1"/>
  <c r="J1577" i="378" s="1"/>
  <c r="I1579" i="378"/>
  <c r="I1578" i="378" s="1"/>
  <c r="I1577" i="378" s="1"/>
  <c r="H1579" i="378"/>
  <c r="G1579" i="378"/>
  <c r="G1578" i="378" s="1"/>
  <c r="F1579" i="378"/>
  <c r="F1578" i="378" s="1"/>
  <c r="F1577" i="378" s="1"/>
  <c r="H1578" i="378"/>
  <c r="E1576" i="378"/>
  <c r="E1575" i="378"/>
  <c r="M1574" i="378"/>
  <c r="L1574" i="378"/>
  <c r="K1574" i="378"/>
  <c r="J1574" i="378"/>
  <c r="I1574" i="378"/>
  <c r="H1574" i="378"/>
  <c r="G1574" i="378"/>
  <c r="F1574" i="378"/>
  <c r="F1573" i="378" s="1"/>
  <c r="E1574" i="378"/>
  <c r="E1573" i="378" s="1"/>
  <c r="M1573" i="378"/>
  <c r="L1573" i="378"/>
  <c r="K1573" i="378"/>
  <c r="J1573" i="378"/>
  <c r="I1573" i="378"/>
  <c r="H1573" i="378"/>
  <c r="G1573" i="378"/>
  <c r="E1572" i="378"/>
  <c r="E1571" i="378" s="1"/>
  <c r="J1571" i="378"/>
  <c r="I1571" i="378"/>
  <c r="H1571" i="378"/>
  <c r="G1571" i="378"/>
  <c r="E1570" i="378"/>
  <c r="E1569" i="378"/>
  <c r="E1568" i="378" s="1"/>
  <c r="E1556" i="378" s="1"/>
  <c r="E1531" i="378" s="1"/>
  <c r="M1568" i="378"/>
  <c r="L1568" i="378"/>
  <c r="K1568" i="378"/>
  <c r="J1568" i="378"/>
  <c r="I1568" i="378"/>
  <c r="H1568" i="378"/>
  <c r="G1568" i="378"/>
  <c r="F1568" i="378"/>
  <c r="E1567" i="378"/>
  <c r="E1566" i="378"/>
  <c r="E1565" i="378"/>
  <c r="E1564" i="378"/>
  <c r="E1563" i="378"/>
  <c r="E1562" i="378"/>
  <c r="E1561" i="378"/>
  <c r="E1560" i="378"/>
  <c r="E1559" i="378"/>
  <c r="E1558" i="378"/>
  <c r="E1557" i="378"/>
  <c r="M1556" i="378"/>
  <c r="L1556" i="378"/>
  <c r="L1531" i="378" s="1"/>
  <c r="L1530" i="378" s="1"/>
  <c r="L1529" i="378" s="1"/>
  <c r="K1556" i="378"/>
  <c r="K1531" i="378" s="1"/>
  <c r="K1530" i="378" s="1"/>
  <c r="K1529" i="378" s="1"/>
  <c r="I1556" i="378"/>
  <c r="H1556" i="378"/>
  <c r="G1556" i="378"/>
  <c r="F1556" i="378"/>
  <c r="E1555" i="378"/>
  <c r="E1554" i="378"/>
  <c r="E1553" i="378"/>
  <c r="E1552" i="378"/>
  <c r="E1551" i="378"/>
  <c r="E1550" i="378"/>
  <c r="E1549" i="378"/>
  <c r="E1548" i="378"/>
  <c r="E1547" i="378"/>
  <c r="E1546" i="378"/>
  <c r="E1545" i="378"/>
  <c r="J1544" i="378"/>
  <c r="I1544" i="378"/>
  <c r="H1544" i="378"/>
  <c r="G1544" i="378"/>
  <c r="G1543" i="378" s="1"/>
  <c r="F1544" i="378"/>
  <c r="F1543" i="378" s="1"/>
  <c r="M1543" i="378"/>
  <c r="L1543" i="378"/>
  <c r="K1543" i="378"/>
  <c r="J1543" i="378"/>
  <c r="I1543" i="378"/>
  <c r="H1543" i="378"/>
  <c r="E1542" i="378"/>
  <c r="E1541" i="378"/>
  <c r="E1540" i="378"/>
  <c r="E1539" i="378"/>
  <c r="E1538" i="378"/>
  <c r="E1537" i="378"/>
  <c r="E1536" i="378"/>
  <c r="E1535" i="378"/>
  <c r="E1534" i="378"/>
  <c r="J1533" i="378"/>
  <c r="J1532" i="378" s="1"/>
  <c r="I1533" i="378"/>
  <c r="I1532" i="378" s="1"/>
  <c r="H1533" i="378"/>
  <c r="G1533" i="378"/>
  <c r="E1533" i="378" s="1"/>
  <c r="F1533" i="378"/>
  <c r="M1532" i="378"/>
  <c r="L1532" i="378"/>
  <c r="K1532" i="378"/>
  <c r="H1532" i="378"/>
  <c r="G1532" i="378"/>
  <c r="E1532" i="378" s="1"/>
  <c r="F1532" i="378"/>
  <c r="M1531" i="378"/>
  <c r="M1530" i="378" s="1"/>
  <c r="M1529" i="378" s="1"/>
  <c r="E1528" i="378"/>
  <c r="E1527" i="378"/>
  <c r="E1526" i="378"/>
  <c r="E1525" i="378"/>
  <c r="E1524" i="378"/>
  <c r="M1523" i="378"/>
  <c r="L1523" i="378"/>
  <c r="K1523" i="378"/>
  <c r="J1523" i="378"/>
  <c r="J1522" i="378" s="1"/>
  <c r="I1523" i="378"/>
  <c r="I1522" i="378" s="1"/>
  <c r="I1455" i="378" s="1"/>
  <c r="H1523" i="378"/>
  <c r="H1522" i="378" s="1"/>
  <c r="H1455" i="378" s="1"/>
  <c r="G1523" i="378"/>
  <c r="F1523" i="378"/>
  <c r="F1522" i="378" s="1"/>
  <c r="F1455" i="378" s="1"/>
  <c r="E1521" i="378"/>
  <c r="M1520" i="378"/>
  <c r="L1520" i="378"/>
  <c r="K1520" i="378"/>
  <c r="J1520" i="378"/>
  <c r="I1520" i="378"/>
  <c r="H1520" i="378"/>
  <c r="G1520" i="378"/>
  <c r="E1520" i="378" s="1"/>
  <c r="F1520" i="378"/>
  <c r="E1519" i="378"/>
  <c r="E1518" i="378"/>
  <c r="M1517" i="378"/>
  <c r="L1517" i="378"/>
  <c r="K1517" i="378"/>
  <c r="J1517" i="378"/>
  <c r="J1516" i="378" s="1"/>
  <c r="I1517" i="378"/>
  <c r="I1516" i="378" s="1"/>
  <c r="H1517" i="378"/>
  <c r="H1516" i="378" s="1"/>
  <c r="G1517" i="378"/>
  <c r="F1517" i="378"/>
  <c r="F1516" i="378" s="1"/>
  <c r="M1516" i="378"/>
  <c r="L1516" i="378"/>
  <c r="L1505" i="378" s="1"/>
  <c r="K1516" i="378"/>
  <c r="K1505" i="378" s="1"/>
  <c r="E1515" i="378"/>
  <c r="E1514" i="378"/>
  <c r="E1513" i="378"/>
  <c r="M1512" i="378"/>
  <c r="L1512" i="378"/>
  <c r="K1512" i="378"/>
  <c r="F1512" i="378"/>
  <c r="E1512" i="378"/>
  <c r="E1511" i="378"/>
  <c r="E1510" i="378"/>
  <c r="E1509" i="378"/>
  <c r="E1508" i="378"/>
  <c r="M1507" i="378"/>
  <c r="L1507" i="378"/>
  <c r="K1507" i="378"/>
  <c r="J1507" i="378"/>
  <c r="J1506" i="378" s="1"/>
  <c r="I1507" i="378"/>
  <c r="I1506" i="378" s="1"/>
  <c r="I1505" i="378" s="1"/>
  <c r="H1507" i="378"/>
  <c r="H1506" i="378" s="1"/>
  <c r="H1505" i="378" s="1"/>
  <c r="G1507" i="378"/>
  <c r="G1506" i="378" s="1"/>
  <c r="F1507" i="378"/>
  <c r="F1506" i="378" s="1"/>
  <c r="F1505" i="378" s="1"/>
  <c r="M1505" i="378"/>
  <c r="E1504" i="378"/>
  <c r="E1503" i="378"/>
  <c r="E1502" i="378"/>
  <c r="J1501" i="378"/>
  <c r="I1501" i="378"/>
  <c r="H1501" i="378"/>
  <c r="G1501" i="378"/>
  <c r="E1501" i="378" s="1"/>
  <c r="F1501" i="378"/>
  <c r="E1500" i="378"/>
  <c r="E1499" i="378"/>
  <c r="E1498" i="378"/>
  <c r="M1497" i="378"/>
  <c r="M1496" i="378" s="1"/>
  <c r="L1497" i="378"/>
  <c r="L1496" i="378" s="1"/>
  <c r="K1497" i="378"/>
  <c r="K1496" i="378" s="1"/>
  <c r="J1497" i="378"/>
  <c r="J1496" i="378" s="1"/>
  <c r="I1497" i="378"/>
  <c r="I1496" i="378" s="1"/>
  <c r="H1497" i="378"/>
  <c r="H1496" i="378" s="1"/>
  <c r="G1497" i="378"/>
  <c r="F1497" i="378"/>
  <c r="F1496" i="378" s="1"/>
  <c r="G1496" i="378"/>
  <c r="E1495" i="378"/>
  <c r="E1494" i="378"/>
  <c r="E1493" i="378"/>
  <c r="E1492" i="378"/>
  <c r="E1491" i="378"/>
  <c r="E1490" i="378"/>
  <c r="E1489" i="378"/>
  <c r="E1488" i="378"/>
  <c r="E1487" i="378"/>
  <c r="E1486" i="378"/>
  <c r="E1485" i="378"/>
  <c r="E1484" i="378"/>
  <c r="E1483" i="378"/>
  <c r="M1482" i="378"/>
  <c r="L1482" i="378"/>
  <c r="L1457" i="378" s="1"/>
  <c r="K1482" i="378"/>
  <c r="K1457" i="378" s="1"/>
  <c r="J1482" i="378"/>
  <c r="J1457" i="378" s="1"/>
  <c r="I1482" i="378"/>
  <c r="I1457" i="378" s="1"/>
  <c r="H1482" i="378"/>
  <c r="H1457" i="378" s="1"/>
  <c r="G1482" i="378"/>
  <c r="E1482" i="378" s="1"/>
  <c r="E1457" i="378" s="1"/>
  <c r="F1482" i="378"/>
  <c r="E1481" i="378"/>
  <c r="E1480" i="378"/>
  <c r="E1479" i="378"/>
  <c r="E1478" i="378"/>
  <c r="E1477" i="378"/>
  <c r="E1476" i="378"/>
  <c r="E1475" i="378"/>
  <c r="E1474" i="378"/>
  <c r="E1473" i="378"/>
  <c r="E1472" i="378"/>
  <c r="E1471" i="378"/>
  <c r="J1470" i="378"/>
  <c r="J1469" i="378" s="1"/>
  <c r="I1470" i="378"/>
  <c r="I1469" i="378" s="1"/>
  <c r="H1470" i="378"/>
  <c r="H1469" i="378" s="1"/>
  <c r="G1470" i="378"/>
  <c r="G1469" i="378" s="1"/>
  <c r="E1469" i="378" s="1"/>
  <c r="F1470" i="378"/>
  <c r="M1469" i="378"/>
  <c r="L1469" i="378"/>
  <c r="K1469" i="378"/>
  <c r="F1469" i="378"/>
  <c r="E1468" i="378"/>
  <c r="E1467" i="378"/>
  <c r="E1466" i="378"/>
  <c r="E1465" i="378"/>
  <c r="E1464" i="378"/>
  <c r="E1463" i="378"/>
  <c r="E1462" i="378"/>
  <c r="E1461" i="378"/>
  <c r="E1460" i="378"/>
  <c r="J1459" i="378"/>
  <c r="J1458" i="378" s="1"/>
  <c r="I1459" i="378"/>
  <c r="I1458" i="378" s="1"/>
  <c r="I1456" i="378" s="1"/>
  <c r="H1459" i="378"/>
  <c r="H1458" i="378" s="1"/>
  <c r="H1456" i="378" s="1"/>
  <c r="G1459" i="378"/>
  <c r="G1458" i="378" s="1"/>
  <c r="F1459" i="378"/>
  <c r="F1458" i="378" s="1"/>
  <c r="M1458" i="378"/>
  <c r="L1458" i="378"/>
  <c r="K1458" i="378"/>
  <c r="M1457" i="378"/>
  <c r="G1457" i="378"/>
  <c r="F1457" i="378"/>
  <c r="E1454" i="378"/>
  <c r="E1436" i="378"/>
  <c r="M1435" i="378"/>
  <c r="L1435" i="378"/>
  <c r="K1435" i="378"/>
  <c r="J1435" i="378"/>
  <c r="I1435" i="378"/>
  <c r="H1435" i="378"/>
  <c r="G1435" i="378"/>
  <c r="F1435" i="378"/>
  <c r="E1433" i="378"/>
  <c r="G1432" i="378"/>
  <c r="E1432" i="378" s="1"/>
  <c r="E1431" i="378"/>
  <c r="E1430" i="378"/>
  <c r="J1429" i="378"/>
  <c r="I1429" i="378"/>
  <c r="H1429" i="378"/>
  <c r="G1429" i="378"/>
  <c r="F1429" i="378"/>
  <c r="E1428" i="378"/>
  <c r="E1427" i="378"/>
  <c r="J1426" i="378"/>
  <c r="J1425" i="378" s="1"/>
  <c r="I1426" i="378"/>
  <c r="I1425" i="378" s="1"/>
  <c r="H1426" i="378"/>
  <c r="H1425" i="378" s="1"/>
  <c r="G1426" i="378"/>
  <c r="G1425" i="378" s="1"/>
  <c r="E1425" i="378" s="1"/>
  <c r="F1426" i="378"/>
  <c r="F1425" i="378"/>
  <c r="E1424" i="378"/>
  <c r="E1423" i="378"/>
  <c r="E1422" i="378"/>
  <c r="J1421" i="378"/>
  <c r="I1421" i="378"/>
  <c r="H1421" i="378"/>
  <c r="G1421" i="378"/>
  <c r="E1421" i="378" s="1"/>
  <c r="F1421" i="378"/>
  <c r="E1420" i="378"/>
  <c r="E1419" i="378"/>
  <c r="E1418" i="378"/>
  <c r="E1417" i="378"/>
  <c r="J1416" i="378"/>
  <c r="J1415" i="378" s="1"/>
  <c r="I1416" i="378"/>
  <c r="H1416" i="378"/>
  <c r="G1416" i="378"/>
  <c r="F1416" i="378"/>
  <c r="M1414" i="378"/>
  <c r="L1414" i="378"/>
  <c r="K1414" i="378"/>
  <c r="E1413" i="378"/>
  <c r="E1412" i="378"/>
  <c r="E1411" i="378"/>
  <c r="E1410" i="378"/>
  <c r="E1409" i="378"/>
  <c r="E1408" i="378"/>
  <c r="E1407" i="378"/>
  <c r="E1406" i="378"/>
  <c r="E1405" i="378"/>
  <c r="E1404" i="378"/>
  <c r="E1403" i="378"/>
  <c r="E1402" i="378"/>
  <c r="J1401" i="378"/>
  <c r="I1401" i="378"/>
  <c r="H1401" i="378"/>
  <c r="G1401" i="378"/>
  <c r="F1401" i="378"/>
  <c r="E1400" i="378"/>
  <c r="E1399" i="378"/>
  <c r="E1398" i="378"/>
  <c r="E1397" i="378"/>
  <c r="E1396" i="378"/>
  <c r="E1395" i="378"/>
  <c r="E1394" i="378"/>
  <c r="E1393" i="378"/>
  <c r="E1392" i="378"/>
  <c r="E1391" i="378"/>
  <c r="E1390" i="378"/>
  <c r="J1389" i="378"/>
  <c r="J1388" i="378" s="1"/>
  <c r="I1389" i="378"/>
  <c r="I1388" i="378" s="1"/>
  <c r="H1389" i="378"/>
  <c r="H1388" i="378" s="1"/>
  <c r="G1389" i="378"/>
  <c r="F1389" i="378"/>
  <c r="F1388" i="378" s="1"/>
  <c r="G1388" i="378"/>
  <c r="E1387" i="378"/>
  <c r="E1386" i="378"/>
  <c r="E1385" i="378"/>
  <c r="E1384" i="378"/>
  <c r="E1383" i="378"/>
  <c r="E1382" i="378"/>
  <c r="E1381" i="378"/>
  <c r="E1380" i="378"/>
  <c r="E1379" i="378"/>
  <c r="J1378" i="378"/>
  <c r="J1377" i="378" s="1"/>
  <c r="I1378" i="378"/>
  <c r="I1377" i="378" s="1"/>
  <c r="H1378" i="378"/>
  <c r="H1377" i="378" s="1"/>
  <c r="G1378" i="378"/>
  <c r="G1377" i="378" s="1"/>
  <c r="E1377" i="378" s="1"/>
  <c r="F1378" i="378"/>
  <c r="F1377" i="378"/>
  <c r="E1376" i="378"/>
  <c r="M1375" i="378"/>
  <c r="M1374" i="378" s="1"/>
  <c r="L1375" i="378"/>
  <c r="L1374" i="378" s="1"/>
  <c r="K1375" i="378"/>
  <c r="K1374" i="378" s="1"/>
  <c r="E1371" i="378"/>
  <c r="E1370" i="378"/>
  <c r="E1368" i="378"/>
  <c r="J1367" i="378"/>
  <c r="I1367" i="378"/>
  <c r="H1367" i="378"/>
  <c r="G1367" i="378"/>
  <c r="F1367" i="378"/>
  <c r="E1366" i="378"/>
  <c r="E1365" i="378"/>
  <c r="J1364" i="378"/>
  <c r="I1364" i="378"/>
  <c r="I1363" i="378" s="1"/>
  <c r="H1364" i="378"/>
  <c r="H1363" i="378" s="1"/>
  <c r="G1364" i="378"/>
  <c r="G1363" i="378" s="1"/>
  <c r="F1364" i="378"/>
  <c r="F1363" i="378" s="1"/>
  <c r="J1363" i="378"/>
  <c r="E1362" i="378"/>
  <c r="E1361" i="378"/>
  <c r="E1360" i="378"/>
  <c r="J1359" i="378"/>
  <c r="I1359" i="378"/>
  <c r="H1359" i="378"/>
  <c r="G1359" i="378"/>
  <c r="F1359" i="378"/>
  <c r="E1358" i="378"/>
  <c r="E1357" i="378"/>
  <c r="E1356" i="378"/>
  <c r="E1355" i="378"/>
  <c r="J1354" i="378"/>
  <c r="J1353" i="378" s="1"/>
  <c r="J1352" i="378" s="1"/>
  <c r="I1354" i="378"/>
  <c r="I1353" i="378" s="1"/>
  <c r="I1352" i="378" s="1"/>
  <c r="H1354" i="378"/>
  <c r="G1354" i="378"/>
  <c r="F1354" i="378"/>
  <c r="F1353" i="378" s="1"/>
  <c r="F1352" i="378" s="1"/>
  <c r="E1351" i="378"/>
  <c r="E1350" i="378"/>
  <c r="E1349" i="378"/>
  <c r="E1348" i="378"/>
  <c r="E1347" i="378"/>
  <c r="E1346" i="378"/>
  <c r="E1345" i="378"/>
  <c r="E1344" i="378"/>
  <c r="E1343" i="378"/>
  <c r="E1342" i="378"/>
  <c r="E1341" i="378"/>
  <c r="E1340" i="378"/>
  <c r="J1339" i="378"/>
  <c r="I1339" i="378"/>
  <c r="H1339" i="378"/>
  <c r="G1339" i="378"/>
  <c r="F1339" i="378"/>
  <c r="E1338" i="378"/>
  <c r="E1337" i="378"/>
  <c r="E1336" i="378"/>
  <c r="E1335" i="378"/>
  <c r="E1334" i="378"/>
  <c r="E1333" i="378"/>
  <c r="E1332" i="378"/>
  <c r="E1331" i="378"/>
  <c r="E1330" i="378"/>
  <c r="E1329" i="378"/>
  <c r="E1328" i="378"/>
  <c r="J1327" i="378"/>
  <c r="J1326" i="378" s="1"/>
  <c r="I1327" i="378"/>
  <c r="H1327" i="378"/>
  <c r="G1327" i="378"/>
  <c r="F1327" i="378"/>
  <c r="I1326" i="378"/>
  <c r="H1326" i="378"/>
  <c r="G1326" i="378"/>
  <c r="E1326" i="378" s="1"/>
  <c r="F1326" i="378"/>
  <c r="E1325" i="378"/>
  <c r="E1324" i="378"/>
  <c r="E1323" i="378"/>
  <c r="E1322" i="378"/>
  <c r="E1321" i="378"/>
  <c r="E1320" i="378"/>
  <c r="E1319" i="378"/>
  <c r="E1318" i="378"/>
  <c r="E1317" i="378"/>
  <c r="J1316" i="378"/>
  <c r="J1315" i="378" s="1"/>
  <c r="I1316" i="378"/>
  <c r="I1315" i="378" s="1"/>
  <c r="H1316" i="378"/>
  <c r="G1316" i="378"/>
  <c r="F1316" i="378"/>
  <c r="F1315" i="378" s="1"/>
  <c r="H1315" i="378"/>
  <c r="G1315" i="378"/>
  <c r="E1313" i="378"/>
  <c r="M1312" i="378"/>
  <c r="L1312" i="378"/>
  <c r="K1312" i="378"/>
  <c r="J1312" i="378"/>
  <c r="I1312" i="378"/>
  <c r="H1312" i="378"/>
  <c r="G1312" i="378"/>
  <c r="F1312" i="378"/>
  <c r="E1311" i="378"/>
  <c r="E1310" i="378"/>
  <c r="M1309" i="378"/>
  <c r="L1309" i="378"/>
  <c r="K1309" i="378"/>
  <c r="J1309" i="378"/>
  <c r="I1309" i="378"/>
  <c r="H1309" i="378"/>
  <c r="G1309" i="378"/>
  <c r="E1309" i="378" s="1"/>
  <c r="F1309" i="378"/>
  <c r="E1308" i="378"/>
  <c r="E1307" i="378"/>
  <c r="E1306" i="378"/>
  <c r="M1305" i="378"/>
  <c r="L1305" i="378"/>
  <c r="K1305" i="378"/>
  <c r="J1305" i="378"/>
  <c r="I1305" i="378"/>
  <c r="H1305" i="378"/>
  <c r="G1305" i="378"/>
  <c r="F1305" i="378"/>
  <c r="E1305" i="378"/>
  <c r="J1304" i="378"/>
  <c r="I1304" i="378"/>
  <c r="H1304" i="378"/>
  <c r="G1304" i="378"/>
  <c r="F1304" i="378"/>
  <c r="E1303" i="378"/>
  <c r="E1302" i="378"/>
  <c r="E1301" i="378"/>
  <c r="E1300" i="378"/>
  <c r="E1299" i="378"/>
  <c r="E1298" i="378"/>
  <c r="E1297" i="378"/>
  <c r="E1296" i="378"/>
  <c r="E1295" i="378"/>
  <c r="E1294" i="378"/>
  <c r="M1293" i="378"/>
  <c r="L1293" i="378"/>
  <c r="K1293" i="378"/>
  <c r="J1293" i="378"/>
  <c r="I1293" i="378"/>
  <c r="H1293" i="378"/>
  <c r="G1293" i="378"/>
  <c r="E1292" i="378"/>
  <c r="E1291" i="378"/>
  <c r="E1290" i="378"/>
  <c r="E1289" i="378"/>
  <c r="E1288" i="378"/>
  <c r="J1287" i="378"/>
  <c r="I1287" i="378"/>
  <c r="H1287" i="378"/>
  <c r="H1286" i="378" s="1"/>
  <c r="G1287" i="378"/>
  <c r="G1286" i="378" s="1"/>
  <c r="F1287" i="378"/>
  <c r="J1286" i="378"/>
  <c r="I1286" i="378"/>
  <c r="F1286" i="378"/>
  <c r="E1285" i="378"/>
  <c r="E1284" i="378"/>
  <c r="J1283" i="378"/>
  <c r="I1283" i="378"/>
  <c r="H1283" i="378"/>
  <c r="G1283" i="378"/>
  <c r="E1283" i="378" s="1"/>
  <c r="F1283" i="378"/>
  <c r="E1282" i="378"/>
  <c r="J1281" i="378"/>
  <c r="J1280" i="378" s="1"/>
  <c r="I1281" i="378"/>
  <c r="I1280" i="378" s="1"/>
  <c r="H1281" i="378"/>
  <c r="H1280" i="378" s="1"/>
  <c r="G1281" i="378"/>
  <c r="G1280" i="378" s="1"/>
  <c r="E1280" i="378" s="1"/>
  <c r="F1281" i="378"/>
  <c r="M1280" i="378"/>
  <c r="L1280" i="378"/>
  <c r="K1280" i="378"/>
  <c r="F1280" i="378"/>
  <c r="E1279" i="378"/>
  <c r="E1278" i="378"/>
  <c r="E1277" i="378"/>
  <c r="E1276" i="378"/>
  <c r="E1275" i="378"/>
  <c r="E1274" i="378"/>
  <c r="E1273" i="378"/>
  <c r="E1272" i="378"/>
  <c r="E1271" i="378"/>
  <c r="E1270" i="378"/>
  <c r="J1269" i="378"/>
  <c r="J1268" i="378" s="1"/>
  <c r="I1269" i="378"/>
  <c r="I1268" i="378" s="1"/>
  <c r="H1269" i="378"/>
  <c r="H1268" i="378" s="1"/>
  <c r="G1269" i="378"/>
  <c r="G1268" i="378" s="1"/>
  <c r="F1269" i="378"/>
  <c r="M1268" i="378"/>
  <c r="L1268" i="378"/>
  <c r="K1268" i="378"/>
  <c r="F1268" i="378"/>
  <c r="E1267" i="378"/>
  <c r="M1266" i="378"/>
  <c r="L1266" i="378"/>
  <c r="K1266" i="378"/>
  <c r="J1266" i="378"/>
  <c r="I1266" i="378"/>
  <c r="H1266" i="378"/>
  <c r="G1266" i="378"/>
  <c r="E1266" i="378" s="1"/>
  <c r="F1266" i="378"/>
  <c r="E1265" i="378"/>
  <c r="E1264" i="378"/>
  <c r="E1263" i="378"/>
  <c r="M1262" i="378"/>
  <c r="L1262" i="378"/>
  <c r="K1262" i="378"/>
  <c r="J1262" i="378"/>
  <c r="I1262" i="378"/>
  <c r="H1262" i="378"/>
  <c r="G1262" i="378"/>
  <c r="F1262" i="378"/>
  <c r="E1261" i="378"/>
  <c r="E1260" i="378"/>
  <c r="E1259" i="378"/>
  <c r="E1258" i="378"/>
  <c r="M1257" i="378"/>
  <c r="L1257" i="378"/>
  <c r="K1257" i="378"/>
  <c r="J1257" i="378"/>
  <c r="I1257" i="378"/>
  <c r="H1257" i="378"/>
  <c r="G1257" i="378"/>
  <c r="E1257" i="378" s="1"/>
  <c r="F1257" i="378"/>
  <c r="E1256" i="378"/>
  <c r="E1255" i="378"/>
  <c r="M1254" i="378"/>
  <c r="M1253" i="378" s="1"/>
  <c r="L1254" i="378"/>
  <c r="L1253" i="378" s="1"/>
  <c r="K1254" i="378"/>
  <c r="K1253" i="378" s="1"/>
  <c r="M1252" i="378"/>
  <c r="M1251" i="378" s="1"/>
  <c r="L1252" i="378"/>
  <c r="L1251" i="378" s="1"/>
  <c r="K1252" i="378"/>
  <c r="K1251" i="378" s="1"/>
  <c r="J1252" i="378"/>
  <c r="J1251" i="378" s="1"/>
  <c r="I1252" i="378"/>
  <c r="I1251" i="378" s="1"/>
  <c r="H1252" i="378"/>
  <c r="G1252" i="378"/>
  <c r="E1252" i="378" s="1"/>
  <c r="F1252" i="378"/>
  <c r="H1251" i="378"/>
  <c r="G1251" i="378"/>
  <c r="E1251" i="378" s="1"/>
  <c r="E1250" i="378"/>
  <c r="E1248" i="378"/>
  <c r="M1247" i="378"/>
  <c r="L1247" i="378"/>
  <c r="K1247" i="378"/>
  <c r="J1247" i="378"/>
  <c r="I1247" i="378"/>
  <c r="H1247" i="378"/>
  <c r="G1247" i="378"/>
  <c r="F1247" i="378"/>
  <c r="E1247" i="378"/>
  <c r="E1246" i="378"/>
  <c r="M1245" i="378"/>
  <c r="L1245" i="378"/>
  <c r="K1245" i="378"/>
  <c r="J1245" i="378"/>
  <c r="I1245" i="378"/>
  <c r="H1245" i="378"/>
  <c r="G1245" i="378"/>
  <c r="E1245" i="378" s="1"/>
  <c r="F1245" i="378"/>
  <c r="E1244" i="378"/>
  <c r="E1243" i="378"/>
  <c r="M1242" i="378"/>
  <c r="L1242" i="378"/>
  <c r="K1242" i="378"/>
  <c r="J1242" i="378"/>
  <c r="I1242" i="378"/>
  <c r="H1242" i="378"/>
  <c r="G1242" i="378"/>
  <c r="F1242" i="378"/>
  <c r="E1241" i="378"/>
  <c r="E1240" i="378"/>
  <c r="E1239" i="378"/>
  <c r="M1238" i="378"/>
  <c r="L1238" i="378"/>
  <c r="K1238" i="378"/>
  <c r="J1238" i="378"/>
  <c r="J1237" i="378" s="1"/>
  <c r="I1238" i="378"/>
  <c r="I1237" i="378" s="1"/>
  <c r="H1238" i="378"/>
  <c r="H1237" i="378" s="1"/>
  <c r="G1238" i="378"/>
  <c r="F1238" i="378"/>
  <c r="F1237" i="378" s="1"/>
  <c r="E1236" i="378"/>
  <c r="E1235" i="378"/>
  <c r="E1234" i="378"/>
  <c r="E1233" i="378"/>
  <c r="E1232" i="378"/>
  <c r="E1231" i="378"/>
  <c r="E1230" i="378"/>
  <c r="E1229" i="378"/>
  <c r="E1228" i="378"/>
  <c r="E1227" i="378"/>
  <c r="E1226" i="378"/>
  <c r="E1225" i="378"/>
  <c r="E1224" i="378"/>
  <c r="E1223" i="378"/>
  <c r="E1222" i="378"/>
  <c r="J1221" i="378"/>
  <c r="J1220" i="378" s="1"/>
  <c r="I1221" i="378"/>
  <c r="I1220" i="378" s="1"/>
  <c r="H1221" i="378"/>
  <c r="G1221" i="378"/>
  <c r="G1220" i="378" s="1"/>
  <c r="F1221" i="378"/>
  <c r="F1220" i="378" s="1"/>
  <c r="M1220" i="378"/>
  <c r="L1220" i="378"/>
  <c r="K1220" i="378"/>
  <c r="H1220" i="378"/>
  <c r="E1219" i="378"/>
  <c r="E1218" i="378"/>
  <c r="J1217" i="378"/>
  <c r="I1217" i="378"/>
  <c r="H1217" i="378"/>
  <c r="G1217" i="378"/>
  <c r="E1217" i="378" s="1"/>
  <c r="F1217" i="378"/>
  <c r="E1216" i="378"/>
  <c r="J1215" i="378"/>
  <c r="I1215" i="378"/>
  <c r="H1215" i="378"/>
  <c r="G1215" i="378"/>
  <c r="F1215" i="378"/>
  <c r="F1214" i="378" s="1"/>
  <c r="E1215" i="378"/>
  <c r="M1214" i="378"/>
  <c r="L1214" i="378"/>
  <c r="K1214" i="378"/>
  <c r="J1214" i="378"/>
  <c r="I1214" i="378"/>
  <c r="H1214" i="378"/>
  <c r="G1214" i="378"/>
  <c r="E1214" i="378" s="1"/>
  <c r="E1213" i="378"/>
  <c r="E1212" i="378"/>
  <c r="E1211" i="378"/>
  <c r="E1210" i="378"/>
  <c r="E1209" i="378"/>
  <c r="E1208" i="378"/>
  <c r="E1207" i="378"/>
  <c r="E1206" i="378"/>
  <c r="E1205" i="378"/>
  <c r="E1204" i="378"/>
  <c r="J1203" i="378"/>
  <c r="J1202" i="378" s="1"/>
  <c r="I1203" i="378"/>
  <c r="I1202" i="378" s="1"/>
  <c r="H1203" i="378"/>
  <c r="G1203" i="378"/>
  <c r="E1203" i="378" s="1"/>
  <c r="F1203" i="378"/>
  <c r="M1202" i="378"/>
  <c r="L1202" i="378"/>
  <c r="K1202" i="378"/>
  <c r="H1202" i="378"/>
  <c r="G1202" i="378"/>
  <c r="E1202" i="378" s="1"/>
  <c r="F1202" i="378"/>
  <c r="E1201" i="378"/>
  <c r="M1200" i="378"/>
  <c r="L1200" i="378"/>
  <c r="K1200" i="378"/>
  <c r="J1200" i="378"/>
  <c r="I1200" i="378"/>
  <c r="H1200" i="378"/>
  <c r="G1200" i="378"/>
  <c r="F1200" i="378"/>
  <c r="E1199" i="378"/>
  <c r="E1198" i="378"/>
  <c r="E1197" i="378"/>
  <c r="M1196" i="378"/>
  <c r="L1196" i="378"/>
  <c r="K1196" i="378"/>
  <c r="J1196" i="378"/>
  <c r="I1196" i="378"/>
  <c r="H1196" i="378"/>
  <c r="G1196" i="378"/>
  <c r="F1196" i="378"/>
  <c r="E1195" i="378"/>
  <c r="E1194" i="378"/>
  <c r="E1193" i="378"/>
  <c r="E1192" i="378"/>
  <c r="M1191" i="378"/>
  <c r="L1191" i="378"/>
  <c r="K1191" i="378"/>
  <c r="K1188" i="378" s="1"/>
  <c r="K1187" i="378" s="1"/>
  <c r="K1186" i="378" s="1"/>
  <c r="K1184" i="378" s="1"/>
  <c r="J1191" i="378"/>
  <c r="I1191" i="378"/>
  <c r="I1188" i="378" s="1"/>
  <c r="I1187" i="378" s="1"/>
  <c r="I1186" i="378" s="1"/>
  <c r="I1184" i="378" s="1"/>
  <c r="H1191" i="378"/>
  <c r="G1191" i="378"/>
  <c r="F1191" i="378"/>
  <c r="E1190" i="378"/>
  <c r="E1189" i="378"/>
  <c r="E1185" i="378"/>
  <c r="E1183" i="378"/>
  <c r="E1182" i="378"/>
  <c r="M1181" i="378"/>
  <c r="L1181" i="378"/>
  <c r="K1181" i="378"/>
  <c r="J1181" i="378"/>
  <c r="I1181" i="378"/>
  <c r="H1181" i="378"/>
  <c r="G1181" i="378"/>
  <c r="E1181" i="378" s="1"/>
  <c r="F1181" i="378"/>
  <c r="E1180" i="378"/>
  <c r="E1179" i="378"/>
  <c r="M1178" i="378"/>
  <c r="L1178" i="378"/>
  <c r="K1178" i="378"/>
  <c r="J1178" i="378"/>
  <c r="I1178" i="378"/>
  <c r="E1178" i="378"/>
  <c r="E1177" i="378"/>
  <c r="E1176" i="378"/>
  <c r="M1175" i="378"/>
  <c r="M1173" i="378" s="1"/>
  <c r="L1175" i="378"/>
  <c r="K1175" i="378"/>
  <c r="J1175" i="378"/>
  <c r="I1175" i="378"/>
  <c r="H1175" i="378"/>
  <c r="G1175" i="378"/>
  <c r="F1175" i="378"/>
  <c r="L1174" i="378"/>
  <c r="L1173" i="378" s="1"/>
  <c r="K1174" i="378"/>
  <c r="K1173" i="378" s="1"/>
  <c r="J1174" i="378"/>
  <c r="J1173" i="378" s="1"/>
  <c r="J1111" i="378" s="1"/>
  <c r="I1174" i="378"/>
  <c r="H1174" i="378"/>
  <c r="E1172" i="378"/>
  <c r="M1171" i="378"/>
  <c r="L1171" i="378"/>
  <c r="K1171" i="378"/>
  <c r="J1171" i="378"/>
  <c r="I1171" i="378"/>
  <c r="H1171" i="378"/>
  <c r="G1171" i="378"/>
  <c r="E1171" i="378" s="1"/>
  <c r="F1171" i="378"/>
  <c r="E1170" i="378"/>
  <c r="E1169" i="378"/>
  <c r="M1168" i="378"/>
  <c r="L1168" i="378"/>
  <c r="K1168" i="378"/>
  <c r="J1168" i="378"/>
  <c r="I1168" i="378"/>
  <c r="H1168" i="378"/>
  <c r="G1168" i="378"/>
  <c r="F1168" i="378"/>
  <c r="E1167" i="378"/>
  <c r="E1166" i="378"/>
  <c r="E1165" i="378"/>
  <c r="M1164" i="378"/>
  <c r="L1164" i="378"/>
  <c r="K1164" i="378"/>
  <c r="J1164" i="378"/>
  <c r="I1164" i="378"/>
  <c r="I1163" i="378" s="1"/>
  <c r="H1164" i="378"/>
  <c r="H1163" i="378" s="1"/>
  <c r="G1164" i="378"/>
  <c r="G1163" i="378" s="1"/>
  <c r="F1164" i="378"/>
  <c r="F1163" i="378"/>
  <c r="E1162" i="378"/>
  <c r="E1161" i="378"/>
  <c r="E1160" i="378"/>
  <c r="E1159" i="378"/>
  <c r="E1158" i="378"/>
  <c r="E1157" i="378"/>
  <c r="E1156" i="378"/>
  <c r="E1155" i="378"/>
  <c r="E1154" i="378"/>
  <c r="E1153" i="378"/>
  <c r="M1152" i="378"/>
  <c r="L1152" i="378"/>
  <c r="K1152" i="378"/>
  <c r="J1152" i="378"/>
  <c r="I1152" i="378"/>
  <c r="H1152" i="378"/>
  <c r="G1152" i="378"/>
  <c r="E1152" i="378" s="1"/>
  <c r="E1151" i="378"/>
  <c r="E1150" i="378"/>
  <c r="E1149" i="378"/>
  <c r="E1148" i="378"/>
  <c r="E1147" i="378"/>
  <c r="J1146" i="378"/>
  <c r="I1146" i="378"/>
  <c r="H1146" i="378"/>
  <c r="G1146" i="378"/>
  <c r="F1146" i="378"/>
  <c r="M1145" i="378"/>
  <c r="L1145" i="378"/>
  <c r="K1145" i="378"/>
  <c r="J1145" i="378"/>
  <c r="I1145" i="378"/>
  <c r="H1145" i="378"/>
  <c r="G1145" i="378"/>
  <c r="E1145" i="378" s="1"/>
  <c r="F1145" i="378"/>
  <c r="E1144" i="378"/>
  <c r="E1143" i="378"/>
  <c r="J1142" i="378"/>
  <c r="I1142" i="378"/>
  <c r="H1142" i="378"/>
  <c r="G1142" i="378"/>
  <c r="F1142" i="378"/>
  <c r="E1141" i="378"/>
  <c r="J1140" i="378"/>
  <c r="I1140" i="378"/>
  <c r="I1139" i="378" s="1"/>
  <c r="H1140" i="378"/>
  <c r="H1139" i="378" s="1"/>
  <c r="G1140" i="378"/>
  <c r="G1139" i="378" s="1"/>
  <c r="F1140" i="378"/>
  <c r="F1139" i="378" s="1"/>
  <c r="M1139" i="378"/>
  <c r="L1139" i="378"/>
  <c r="K1139" i="378"/>
  <c r="E1138" i="378"/>
  <c r="E1137" i="378"/>
  <c r="E1136" i="378"/>
  <c r="E1135" i="378"/>
  <c r="E1134" i="378"/>
  <c r="E1133" i="378"/>
  <c r="E1132" i="378"/>
  <c r="E1131" i="378"/>
  <c r="E1130" i="378"/>
  <c r="E1129" i="378"/>
  <c r="J1128" i="378"/>
  <c r="J1127" i="378" s="1"/>
  <c r="I1128" i="378"/>
  <c r="I1127" i="378" s="1"/>
  <c r="H1128" i="378"/>
  <c r="H1127" i="378" s="1"/>
  <c r="G1128" i="378"/>
  <c r="G1127" i="378" s="1"/>
  <c r="F1128" i="378"/>
  <c r="F1127" i="378" s="1"/>
  <c r="M1127" i="378"/>
  <c r="L1127" i="378"/>
  <c r="K1127" i="378"/>
  <c r="E1126" i="378"/>
  <c r="M1125" i="378"/>
  <c r="L1125" i="378"/>
  <c r="K1125" i="378"/>
  <c r="J1125" i="378"/>
  <c r="I1125" i="378"/>
  <c r="H1125" i="378"/>
  <c r="G1125" i="378"/>
  <c r="F1125" i="378"/>
  <c r="E1125" i="378"/>
  <c r="E1124" i="378"/>
  <c r="E1123" i="378"/>
  <c r="E1122" i="378"/>
  <c r="M1121" i="378"/>
  <c r="L1121" i="378"/>
  <c r="K1121" i="378"/>
  <c r="J1121" i="378"/>
  <c r="I1121" i="378"/>
  <c r="H1121" i="378"/>
  <c r="G1121" i="378"/>
  <c r="F1121" i="378"/>
  <c r="E1120" i="378"/>
  <c r="E1119" i="378"/>
  <c r="E1118" i="378"/>
  <c r="E1117" i="378"/>
  <c r="M1116" i="378"/>
  <c r="L1116" i="378"/>
  <c r="K1116" i="378"/>
  <c r="J1116" i="378"/>
  <c r="I1116" i="378"/>
  <c r="H1116" i="378"/>
  <c r="G1116" i="378"/>
  <c r="E1116" i="378" s="1"/>
  <c r="F1116" i="378"/>
  <c r="M1115" i="378"/>
  <c r="L1115" i="378"/>
  <c r="K1115" i="378"/>
  <c r="J1115" i="378"/>
  <c r="I1115" i="378"/>
  <c r="E1115" i="378"/>
  <c r="M1114" i="378"/>
  <c r="M1113" i="378" s="1"/>
  <c r="M1112" i="378" s="1"/>
  <c r="M1111" i="378" s="1"/>
  <c r="L1114" i="378"/>
  <c r="L1113" i="378" s="1"/>
  <c r="L1112" i="378" s="1"/>
  <c r="L1111" i="378" s="1"/>
  <c r="K1114" i="378"/>
  <c r="K1113" i="378" s="1"/>
  <c r="K1112" i="378" s="1"/>
  <c r="K1111" i="378" s="1"/>
  <c r="J1114" i="378"/>
  <c r="I1114" i="378"/>
  <c r="M1110" i="378"/>
  <c r="L1110" i="378"/>
  <c r="K1110" i="378"/>
  <c r="J1110" i="378"/>
  <c r="I1110" i="378"/>
  <c r="E1110" i="378" s="1"/>
  <c r="E1109" i="378"/>
  <c r="M1108" i="378"/>
  <c r="L1108" i="378"/>
  <c r="K1108" i="378"/>
  <c r="J1108" i="378"/>
  <c r="I1108" i="378"/>
  <c r="H1108" i="378"/>
  <c r="G1108" i="378"/>
  <c r="E1108" i="378" s="1"/>
  <c r="F1108" i="378"/>
  <c r="E1107" i="378"/>
  <c r="E1106" i="378"/>
  <c r="E1105" i="378"/>
  <c r="E1104" i="378"/>
  <c r="E1103" i="378"/>
  <c r="E1102" i="378"/>
  <c r="E1101" i="378"/>
  <c r="E1100" i="378"/>
  <c r="E1099" i="378"/>
  <c r="E1098" i="378"/>
  <c r="M1097" i="378"/>
  <c r="L1097" i="378"/>
  <c r="K1097" i="378"/>
  <c r="E1097" i="378"/>
  <c r="M1096" i="378"/>
  <c r="M1095" i="378" s="1"/>
  <c r="M1094" i="378" s="1"/>
  <c r="L1096" i="378"/>
  <c r="L1095" i="378" s="1"/>
  <c r="L1094" i="378" s="1"/>
  <c r="K1096" i="378"/>
  <c r="E1096" i="378"/>
  <c r="K1095" i="378"/>
  <c r="K1094" i="378" s="1"/>
  <c r="J1095" i="378"/>
  <c r="J1094" i="378" s="1"/>
  <c r="J1032" i="378" s="1"/>
  <c r="I1095" i="378"/>
  <c r="I1094" i="378" s="1"/>
  <c r="I1032" i="378" s="1"/>
  <c r="H1095" i="378"/>
  <c r="H1094" i="378" s="1"/>
  <c r="H1032" i="378" s="1"/>
  <c r="G1095" i="378"/>
  <c r="G1094" i="378" s="1"/>
  <c r="F1095" i="378"/>
  <c r="F1094" i="378" s="1"/>
  <c r="E1093" i="378"/>
  <c r="M1092" i="378"/>
  <c r="L1092" i="378"/>
  <c r="K1092" i="378"/>
  <c r="J1092" i="378"/>
  <c r="I1092" i="378"/>
  <c r="H1092" i="378"/>
  <c r="G1092" i="378"/>
  <c r="F1092" i="378"/>
  <c r="E1092" i="378"/>
  <c r="E1091" i="378"/>
  <c r="E1090" i="378"/>
  <c r="M1089" i="378"/>
  <c r="L1089" i="378"/>
  <c r="K1089" i="378"/>
  <c r="J1089" i="378"/>
  <c r="I1089" i="378"/>
  <c r="H1089" i="378"/>
  <c r="G1089" i="378"/>
  <c r="F1089" i="378"/>
  <c r="E1088" i="378"/>
  <c r="E1087" i="378"/>
  <c r="E1086" i="378"/>
  <c r="M1085" i="378"/>
  <c r="L1085" i="378"/>
  <c r="K1085" i="378"/>
  <c r="J1085" i="378"/>
  <c r="I1085" i="378"/>
  <c r="H1085" i="378"/>
  <c r="G1085" i="378"/>
  <c r="G1084" i="378" s="1"/>
  <c r="F1085" i="378"/>
  <c r="F1084" i="378" s="1"/>
  <c r="E1083" i="378"/>
  <c r="E1082" i="378"/>
  <c r="E1081" i="378"/>
  <c r="E1080" i="378"/>
  <c r="E1079" i="378"/>
  <c r="E1078" i="378"/>
  <c r="E1077" i="378"/>
  <c r="E1076" i="378"/>
  <c r="E1075" i="378"/>
  <c r="E1074" i="378"/>
  <c r="M1073" i="378"/>
  <c r="L1073" i="378"/>
  <c r="K1073" i="378"/>
  <c r="J1073" i="378"/>
  <c r="I1073" i="378"/>
  <c r="H1073" i="378"/>
  <c r="G1073" i="378"/>
  <c r="E1073" i="378" s="1"/>
  <c r="E1072" i="378"/>
  <c r="E1071" i="378"/>
  <c r="E1070" i="378"/>
  <c r="E1069" i="378"/>
  <c r="E1068" i="378"/>
  <c r="J1067" i="378"/>
  <c r="I1067" i="378"/>
  <c r="H1067" i="378"/>
  <c r="G1067" i="378"/>
  <c r="E1067" i="378" s="1"/>
  <c r="F1067" i="378"/>
  <c r="M1066" i="378"/>
  <c r="L1066" i="378"/>
  <c r="K1066" i="378"/>
  <c r="J1066" i="378"/>
  <c r="I1066" i="378"/>
  <c r="H1066" i="378"/>
  <c r="G1066" i="378"/>
  <c r="F1066" i="378"/>
  <c r="F1033" i="378" s="1"/>
  <c r="F1032" i="378" s="1"/>
  <c r="E1065" i="378"/>
  <c r="E1064" i="378"/>
  <c r="J1063" i="378"/>
  <c r="I1063" i="378"/>
  <c r="H1063" i="378"/>
  <c r="G1063" i="378"/>
  <c r="F1063" i="378"/>
  <c r="E1062" i="378"/>
  <c r="J1061" i="378"/>
  <c r="I1061" i="378"/>
  <c r="H1061" i="378"/>
  <c r="G1061" i="378"/>
  <c r="G1060" i="378" s="1"/>
  <c r="F1061" i="378"/>
  <c r="F1060" i="378" s="1"/>
  <c r="M1060" i="378"/>
  <c r="L1060" i="378"/>
  <c r="K1060" i="378"/>
  <c r="E1059" i="378"/>
  <c r="E1058" i="378"/>
  <c r="E1057" i="378"/>
  <c r="E1056" i="378"/>
  <c r="E1055" i="378"/>
  <c r="E1054" i="378"/>
  <c r="E1053" i="378"/>
  <c r="E1052" i="378"/>
  <c r="E1051" i="378"/>
  <c r="E1050" i="378"/>
  <c r="J1049" i="378"/>
  <c r="J1048" i="378" s="1"/>
  <c r="I1049" i="378"/>
  <c r="I1048" i="378" s="1"/>
  <c r="H1049" i="378"/>
  <c r="G1049" i="378"/>
  <c r="G1048" i="378" s="1"/>
  <c r="F1049" i="378"/>
  <c r="F1048" i="378" s="1"/>
  <c r="M1048" i="378"/>
  <c r="L1048" i="378"/>
  <c r="K1048" i="378"/>
  <c r="E1047" i="378"/>
  <c r="M1046" i="378"/>
  <c r="L1046" i="378"/>
  <c r="K1046" i="378"/>
  <c r="J1046" i="378"/>
  <c r="I1046" i="378"/>
  <c r="H1046" i="378"/>
  <c r="G1046" i="378"/>
  <c r="F1046" i="378"/>
  <c r="E1046" i="378"/>
  <c r="E1045" i="378"/>
  <c r="E1044" i="378"/>
  <c r="E1043" i="378"/>
  <c r="M1042" i="378"/>
  <c r="L1042" i="378"/>
  <c r="K1042" i="378"/>
  <c r="J1042" i="378"/>
  <c r="I1042" i="378"/>
  <c r="H1042" i="378"/>
  <c r="G1042" i="378"/>
  <c r="F1042" i="378"/>
  <c r="E1041" i="378"/>
  <c r="E1040" i="378"/>
  <c r="E1039" i="378"/>
  <c r="E1038" i="378"/>
  <c r="M1037" i="378"/>
  <c r="L1037" i="378"/>
  <c r="L1034" i="378" s="1"/>
  <c r="K1037" i="378"/>
  <c r="K1034" i="378" s="1"/>
  <c r="J1037" i="378"/>
  <c r="I1037" i="378"/>
  <c r="H1037" i="378"/>
  <c r="G1037" i="378"/>
  <c r="F1037" i="378"/>
  <c r="E1036" i="378"/>
  <c r="E1035" i="378"/>
  <c r="J1033" i="378"/>
  <c r="I1033" i="378"/>
  <c r="H1033" i="378"/>
  <c r="E1031" i="378"/>
  <c r="E1030" i="378"/>
  <c r="E1029" i="378"/>
  <c r="M1028" i="378"/>
  <c r="L1028" i="378"/>
  <c r="K1028" i="378"/>
  <c r="J1028" i="378"/>
  <c r="I1028" i="378"/>
  <c r="H1028" i="378"/>
  <c r="E1028" i="378"/>
  <c r="M1026" i="378"/>
  <c r="L1026" i="378"/>
  <c r="K1026" i="378"/>
  <c r="J1026" i="378"/>
  <c r="I1026" i="378"/>
  <c r="G1026" i="378"/>
  <c r="F1026" i="378"/>
  <c r="M1025" i="378"/>
  <c r="L1025" i="378"/>
  <c r="K1025" i="378"/>
  <c r="J1025" i="378"/>
  <c r="I1025" i="378"/>
  <c r="G1025" i="378"/>
  <c r="F1025" i="378"/>
  <c r="E1024" i="378"/>
  <c r="J1023" i="378"/>
  <c r="I1023" i="378"/>
  <c r="H1023" i="378"/>
  <c r="G1023" i="378"/>
  <c r="F1023" i="378"/>
  <c r="E1022" i="378"/>
  <c r="E1021" i="378"/>
  <c r="F1020" i="378"/>
  <c r="E1020" i="378"/>
  <c r="E1019" i="378"/>
  <c r="E1018" i="378"/>
  <c r="E1017" i="378"/>
  <c r="F1016" i="378"/>
  <c r="F1015" i="378" s="1"/>
  <c r="E1016" i="378"/>
  <c r="E1015" i="378"/>
  <c r="E1014" i="378"/>
  <c r="E1013" i="378"/>
  <c r="E1012" i="378"/>
  <c r="E1011" i="378"/>
  <c r="E1010" i="378"/>
  <c r="E1009" i="378"/>
  <c r="E1008" i="378"/>
  <c r="E1007" i="378"/>
  <c r="E1006" i="378"/>
  <c r="E1005" i="378"/>
  <c r="M1004" i="378"/>
  <c r="L1004" i="378"/>
  <c r="K1004" i="378"/>
  <c r="J1004" i="378"/>
  <c r="I1004" i="378"/>
  <c r="H1004" i="378"/>
  <c r="G1004" i="378"/>
  <c r="E1003" i="378"/>
  <c r="E1002" i="378"/>
  <c r="E1001" i="378"/>
  <c r="E1000" i="378"/>
  <c r="E999" i="378"/>
  <c r="J998" i="378"/>
  <c r="I998" i="378"/>
  <c r="H998" i="378"/>
  <c r="H997" i="378" s="1"/>
  <c r="G998" i="378"/>
  <c r="G997" i="378" s="1"/>
  <c r="F998" i="378"/>
  <c r="F997" i="378" s="1"/>
  <c r="E998" i="378"/>
  <c r="M997" i="378"/>
  <c r="L997" i="378"/>
  <c r="K997" i="378"/>
  <c r="J997" i="378"/>
  <c r="I997" i="378"/>
  <c r="E996" i="378"/>
  <c r="E995" i="378"/>
  <c r="J994" i="378"/>
  <c r="I994" i="378"/>
  <c r="H994" i="378"/>
  <c r="G994" i="378"/>
  <c r="E994" i="378" s="1"/>
  <c r="F994" i="378"/>
  <c r="E993" i="378"/>
  <c r="J992" i="378"/>
  <c r="J991" i="378" s="1"/>
  <c r="I992" i="378"/>
  <c r="H992" i="378"/>
  <c r="G992" i="378"/>
  <c r="E992" i="378" s="1"/>
  <c r="F992" i="378"/>
  <c r="M991" i="378"/>
  <c r="L991" i="378"/>
  <c r="K991" i="378"/>
  <c r="I991" i="378"/>
  <c r="H991" i="378"/>
  <c r="G991" i="378"/>
  <c r="E991" i="378" s="1"/>
  <c r="F991" i="378"/>
  <c r="E990" i="378"/>
  <c r="E989" i="378"/>
  <c r="E988" i="378"/>
  <c r="E987" i="378"/>
  <c r="E986" i="378"/>
  <c r="E985" i="378"/>
  <c r="E984" i="378"/>
  <c r="E983" i="378"/>
  <c r="E982" i="378"/>
  <c r="E981" i="378"/>
  <c r="J980" i="378"/>
  <c r="J979" i="378" s="1"/>
  <c r="I980" i="378"/>
  <c r="H980" i="378"/>
  <c r="G980" i="378"/>
  <c r="G979" i="378" s="1"/>
  <c r="F980" i="378"/>
  <c r="F979" i="378" s="1"/>
  <c r="M979" i="378"/>
  <c r="L979" i="378"/>
  <c r="K979" i="378"/>
  <c r="I979" i="378"/>
  <c r="H979" i="378"/>
  <c r="E978" i="378"/>
  <c r="M977" i="378"/>
  <c r="L977" i="378"/>
  <c r="K977" i="378"/>
  <c r="J977" i="378"/>
  <c r="I977" i="378"/>
  <c r="H977" i="378"/>
  <c r="G977" i="378"/>
  <c r="F977" i="378"/>
  <c r="E976" i="378"/>
  <c r="E975" i="378"/>
  <c r="E974" i="378"/>
  <c r="M973" i="378"/>
  <c r="L973" i="378"/>
  <c r="K973" i="378"/>
  <c r="J973" i="378"/>
  <c r="I973" i="378"/>
  <c r="H973" i="378"/>
  <c r="G973" i="378"/>
  <c r="F973" i="378"/>
  <c r="E972" i="378"/>
  <c r="E971" i="378"/>
  <c r="E970" i="378"/>
  <c r="E969" i="378"/>
  <c r="M968" i="378"/>
  <c r="L968" i="378"/>
  <c r="K968" i="378"/>
  <c r="J968" i="378"/>
  <c r="I968" i="378"/>
  <c r="H968" i="378"/>
  <c r="G968" i="378"/>
  <c r="F968" i="378"/>
  <c r="E968" i="378"/>
  <c r="M967" i="378"/>
  <c r="L967" i="378"/>
  <c r="K967" i="378"/>
  <c r="J967" i="378"/>
  <c r="I967" i="378"/>
  <c r="M966" i="378"/>
  <c r="M965" i="378" s="1"/>
  <c r="M964" i="378" s="1"/>
  <c r="M963" i="378" s="1"/>
  <c r="L966" i="378"/>
  <c r="L965" i="378" s="1"/>
  <c r="L964" i="378" s="1"/>
  <c r="L963" i="378" s="1"/>
  <c r="K966" i="378"/>
  <c r="K965" i="378" s="1"/>
  <c r="K964" i="378" s="1"/>
  <c r="K963" i="378" s="1"/>
  <c r="J966" i="378"/>
  <c r="I966" i="378"/>
  <c r="F965" i="378"/>
  <c r="F964" i="378" s="1"/>
  <c r="J963" i="378"/>
  <c r="J961" i="378" s="1"/>
  <c r="I963" i="378"/>
  <c r="F963" i="378"/>
  <c r="E959" i="378"/>
  <c r="E958" i="378"/>
  <c r="E957" i="378"/>
  <c r="M956" i="378"/>
  <c r="L956" i="378"/>
  <c r="L949" i="378" s="1"/>
  <c r="L948" i="378" s="1"/>
  <c r="K956" i="378"/>
  <c r="K949" i="378" s="1"/>
  <c r="K948" i="378" s="1"/>
  <c r="J956" i="378"/>
  <c r="J949" i="378" s="1"/>
  <c r="J948" i="378" s="1"/>
  <c r="I956" i="378"/>
  <c r="I949" i="378" s="1"/>
  <c r="I948" i="378" s="1"/>
  <c r="G956" i="378"/>
  <c r="F956" i="378"/>
  <c r="E955" i="378"/>
  <c r="J954" i="378"/>
  <c r="J951" i="378" s="1"/>
  <c r="J950" i="378" s="1"/>
  <c r="I954" i="378"/>
  <c r="I951" i="378" s="1"/>
  <c r="I950" i="378" s="1"/>
  <c r="H954" i="378"/>
  <c r="G954" i="378"/>
  <c r="E953" i="378"/>
  <c r="M951" i="378"/>
  <c r="M950" i="378" s="1"/>
  <c r="L951" i="378"/>
  <c r="L950" i="378" s="1"/>
  <c r="K951" i="378"/>
  <c r="K950" i="378" s="1"/>
  <c r="F950" i="378"/>
  <c r="M949" i="378"/>
  <c r="G949" i="378"/>
  <c r="F949" i="378"/>
  <c r="F948" i="378" s="1"/>
  <c r="M948" i="378"/>
  <c r="G948" i="378"/>
  <c r="E947" i="378"/>
  <c r="E946" i="378"/>
  <c r="M945" i="378"/>
  <c r="L945" i="378"/>
  <c r="K945" i="378"/>
  <c r="J945" i="378"/>
  <c r="I945" i="378"/>
  <c r="H945" i="378"/>
  <c r="G945" i="378"/>
  <c r="E944" i="378"/>
  <c r="M943" i="378"/>
  <c r="L943" i="378"/>
  <c r="K943" i="378"/>
  <c r="J943" i="378"/>
  <c r="I943" i="378"/>
  <c r="H943" i="378"/>
  <c r="G943" i="378"/>
  <c r="F943" i="378"/>
  <c r="E942" i="378"/>
  <c r="E941" i="378"/>
  <c r="M940" i="378"/>
  <c r="L940" i="378"/>
  <c r="K940" i="378"/>
  <c r="J940" i="378"/>
  <c r="I940" i="378"/>
  <c r="H940" i="378"/>
  <c r="G940" i="378"/>
  <c r="F940" i="378"/>
  <c r="E938" i="378"/>
  <c r="E937" i="378"/>
  <c r="M936" i="378"/>
  <c r="L936" i="378"/>
  <c r="K936" i="378"/>
  <c r="J936" i="378"/>
  <c r="J935" i="378" s="1"/>
  <c r="I936" i="378"/>
  <c r="H936" i="378"/>
  <c r="G936" i="378"/>
  <c r="G935" i="378" s="1"/>
  <c r="F936" i="378"/>
  <c r="F935" i="378" s="1"/>
  <c r="E934" i="378"/>
  <c r="E933" i="378"/>
  <c r="E932" i="378"/>
  <c r="E931" i="378"/>
  <c r="E930" i="378"/>
  <c r="E929" i="378"/>
  <c r="E928" i="378"/>
  <c r="E927" i="378"/>
  <c r="E926" i="378"/>
  <c r="M925" i="378"/>
  <c r="L925" i="378"/>
  <c r="K925" i="378"/>
  <c r="J925" i="378"/>
  <c r="I925" i="378"/>
  <c r="H925" i="378"/>
  <c r="G925" i="378"/>
  <c r="E923" i="378"/>
  <c r="E922" i="378"/>
  <c r="E921" i="378"/>
  <c r="E920" i="378"/>
  <c r="J919" i="378"/>
  <c r="I919" i="378"/>
  <c r="H919" i="378"/>
  <c r="H918" i="378" s="1"/>
  <c r="G919" i="378"/>
  <c r="G918" i="378" s="1"/>
  <c r="F919" i="378"/>
  <c r="F918" i="378" s="1"/>
  <c r="M918" i="378"/>
  <c r="L918" i="378"/>
  <c r="K918" i="378"/>
  <c r="J918" i="378"/>
  <c r="I918" i="378"/>
  <c r="E917" i="378"/>
  <c r="E916" i="378"/>
  <c r="J915" i="378"/>
  <c r="I915" i="378"/>
  <c r="H915" i="378"/>
  <c r="G915" i="378"/>
  <c r="F915" i="378"/>
  <c r="E914" i="378"/>
  <c r="J913" i="378"/>
  <c r="J912" i="378" s="1"/>
  <c r="I913" i="378"/>
  <c r="I912" i="378" s="1"/>
  <c r="H913" i="378"/>
  <c r="G913" i="378"/>
  <c r="F913" i="378"/>
  <c r="F912" i="378" s="1"/>
  <c r="M912" i="378"/>
  <c r="L912" i="378"/>
  <c r="K912" i="378"/>
  <c r="E911" i="378"/>
  <c r="E910" i="378"/>
  <c r="E909" i="378"/>
  <c r="E908" i="378"/>
  <c r="E907" i="378"/>
  <c r="E906" i="378"/>
  <c r="E905" i="378"/>
  <c r="E904" i="378"/>
  <c r="E903" i="378"/>
  <c r="E902" i="378"/>
  <c r="J901" i="378"/>
  <c r="J900" i="378" s="1"/>
  <c r="I901" i="378"/>
  <c r="I900" i="378" s="1"/>
  <c r="H901" i="378"/>
  <c r="H900" i="378" s="1"/>
  <c r="G901" i="378"/>
  <c r="F901" i="378"/>
  <c r="F900" i="378" s="1"/>
  <c r="M900" i="378"/>
  <c r="L900" i="378"/>
  <c r="K900" i="378"/>
  <c r="E899" i="378"/>
  <c r="M898" i="378"/>
  <c r="L898" i="378"/>
  <c r="K898" i="378"/>
  <c r="J898" i="378"/>
  <c r="I898" i="378"/>
  <c r="H898" i="378"/>
  <c r="G898" i="378"/>
  <c r="F898" i="378"/>
  <c r="E897" i="378"/>
  <c r="E896" i="378"/>
  <c r="E895" i="378"/>
  <c r="M894" i="378"/>
  <c r="L894" i="378"/>
  <c r="K894" i="378"/>
  <c r="J894" i="378"/>
  <c r="I894" i="378"/>
  <c r="H894" i="378"/>
  <c r="G894" i="378"/>
  <c r="F894" i="378"/>
  <c r="E893" i="378"/>
  <c r="E892" i="378"/>
  <c r="E891" i="378"/>
  <c r="E890" i="378"/>
  <c r="M889" i="378"/>
  <c r="M886" i="378" s="1"/>
  <c r="M885" i="378" s="1"/>
  <c r="L889" i="378"/>
  <c r="L886" i="378" s="1"/>
  <c r="L885" i="378" s="1"/>
  <c r="K889" i="378"/>
  <c r="K886" i="378" s="1"/>
  <c r="K885" i="378" s="1"/>
  <c r="J889" i="378"/>
  <c r="I889" i="378"/>
  <c r="H889" i="378"/>
  <c r="G889" i="378"/>
  <c r="F889" i="378"/>
  <c r="E888" i="378"/>
  <c r="E887" i="378"/>
  <c r="F885" i="378"/>
  <c r="M884" i="378"/>
  <c r="L884" i="378"/>
  <c r="K884" i="378"/>
  <c r="K883" i="378" s="1"/>
  <c r="J884" i="378"/>
  <c r="J883" i="378" s="1"/>
  <c r="I884" i="378"/>
  <c r="H884" i="378"/>
  <c r="H883" i="378" s="1"/>
  <c r="G884" i="378"/>
  <c r="G883" i="378" s="1"/>
  <c r="M883" i="378"/>
  <c r="L883" i="378"/>
  <c r="F883" i="378"/>
  <c r="E879" i="378"/>
  <c r="E878" i="378"/>
  <c r="E876" i="378"/>
  <c r="M875" i="378"/>
  <c r="L875" i="378"/>
  <c r="K875" i="378"/>
  <c r="J875" i="378"/>
  <c r="I875" i="378"/>
  <c r="H875" i="378"/>
  <c r="G875" i="378"/>
  <c r="F875" i="378"/>
  <c r="E874" i="378"/>
  <c r="E873" i="378"/>
  <c r="J872" i="378"/>
  <c r="J871" i="378" s="1"/>
  <c r="I872" i="378"/>
  <c r="H872" i="378"/>
  <c r="G872" i="378"/>
  <c r="E872" i="378" s="1"/>
  <c r="F872" i="378"/>
  <c r="M871" i="378"/>
  <c r="L871" i="378"/>
  <c r="K871" i="378"/>
  <c r="H871" i="378"/>
  <c r="G871" i="378"/>
  <c r="E871" i="378" s="1"/>
  <c r="F871" i="378"/>
  <c r="E870" i="378"/>
  <c r="E869" i="378"/>
  <c r="E868" i="378"/>
  <c r="M867" i="378"/>
  <c r="L867" i="378"/>
  <c r="K867" i="378"/>
  <c r="J867" i="378"/>
  <c r="I867" i="378"/>
  <c r="H867" i="378"/>
  <c r="G867" i="378"/>
  <c r="E867" i="378" s="1"/>
  <c r="F867" i="378"/>
  <c r="E866" i="378"/>
  <c r="E865" i="378"/>
  <c r="E864" i="378"/>
  <c r="E863" i="378"/>
  <c r="M862" i="378"/>
  <c r="M861" i="378" s="1"/>
  <c r="M860" i="378" s="1"/>
  <c r="L862" i="378"/>
  <c r="L861" i="378" s="1"/>
  <c r="L860" i="378" s="1"/>
  <c r="K862" i="378"/>
  <c r="K861" i="378" s="1"/>
  <c r="K860" i="378" s="1"/>
  <c r="J862" i="378"/>
  <c r="I862" i="378"/>
  <c r="H862" i="378"/>
  <c r="G862" i="378"/>
  <c r="E862" i="378" s="1"/>
  <c r="F862" i="378"/>
  <c r="J861" i="378"/>
  <c r="I861" i="378"/>
  <c r="I860" i="378" s="1"/>
  <c r="H861" i="378"/>
  <c r="G861" i="378"/>
  <c r="F861" i="378"/>
  <c r="F860" i="378" s="1"/>
  <c r="E859" i="378"/>
  <c r="E858" i="378"/>
  <c r="E857" i="378"/>
  <c r="E856" i="378"/>
  <c r="E855" i="378"/>
  <c r="E854" i="378"/>
  <c r="E853" i="378"/>
  <c r="E852" i="378"/>
  <c r="E851" i="378"/>
  <c r="E850" i="378"/>
  <c r="E849" i="378"/>
  <c r="E848" i="378"/>
  <c r="M847" i="378"/>
  <c r="L847" i="378"/>
  <c r="K847" i="378"/>
  <c r="J847" i="378"/>
  <c r="I847" i="378"/>
  <c r="H847" i="378"/>
  <c r="G847" i="378"/>
  <c r="F847" i="378"/>
  <c r="E847" i="378"/>
  <c r="E846" i="378"/>
  <c r="E845" i="378"/>
  <c r="E844" i="378"/>
  <c r="E843" i="378"/>
  <c r="E842" i="378"/>
  <c r="E841" i="378"/>
  <c r="E840" i="378"/>
  <c r="E839" i="378"/>
  <c r="E838" i="378"/>
  <c r="E837" i="378"/>
  <c r="E836" i="378"/>
  <c r="J835" i="378"/>
  <c r="J834" i="378" s="1"/>
  <c r="I835" i="378"/>
  <c r="H835" i="378"/>
  <c r="G835" i="378"/>
  <c r="G834" i="378" s="1"/>
  <c r="F835" i="378"/>
  <c r="F834" i="378" s="1"/>
  <c r="M834" i="378"/>
  <c r="L834" i="378"/>
  <c r="K834" i="378"/>
  <c r="I834" i="378"/>
  <c r="H834" i="378"/>
  <c r="E833" i="378"/>
  <c r="E832" i="378"/>
  <c r="E831" i="378"/>
  <c r="E830" i="378"/>
  <c r="E829" i="378"/>
  <c r="E828" i="378"/>
  <c r="E827" i="378"/>
  <c r="E826" i="378"/>
  <c r="E825" i="378"/>
  <c r="J824" i="378"/>
  <c r="J823" i="378" s="1"/>
  <c r="I824" i="378"/>
  <c r="I823" i="378" s="1"/>
  <c r="H824" i="378"/>
  <c r="H823" i="378" s="1"/>
  <c r="G824" i="378"/>
  <c r="F824" i="378"/>
  <c r="F823" i="378" s="1"/>
  <c r="M823" i="378"/>
  <c r="L823" i="378"/>
  <c r="K823" i="378"/>
  <c r="E820" i="378"/>
  <c r="M819" i="378"/>
  <c r="L819" i="378"/>
  <c r="K819" i="378"/>
  <c r="J819" i="378"/>
  <c r="I819" i="378"/>
  <c r="H819" i="378"/>
  <c r="G819" i="378"/>
  <c r="F819" i="378"/>
  <c r="E818" i="378"/>
  <c r="E817" i="378"/>
  <c r="M816" i="378"/>
  <c r="L816" i="378"/>
  <c r="K816" i="378"/>
  <c r="J816" i="378"/>
  <c r="I816" i="378"/>
  <c r="H816" i="378"/>
  <c r="G816" i="378"/>
  <c r="F816" i="378"/>
  <c r="E815" i="378"/>
  <c r="E814" i="378"/>
  <c r="E813" i="378"/>
  <c r="M812" i="378"/>
  <c r="L812" i="378"/>
  <c r="K812" i="378"/>
  <c r="J812" i="378"/>
  <c r="I812" i="378"/>
  <c r="H812" i="378"/>
  <c r="G812" i="378"/>
  <c r="F812" i="378"/>
  <c r="E812" i="378"/>
  <c r="J811" i="378"/>
  <c r="I811" i="378"/>
  <c r="H811" i="378"/>
  <c r="G811" i="378"/>
  <c r="E811" i="378" s="1"/>
  <c r="F811" i="378"/>
  <c r="E810" i="378"/>
  <c r="E809" i="378"/>
  <c r="E808" i="378"/>
  <c r="E807" i="378"/>
  <c r="E806" i="378"/>
  <c r="E805" i="378"/>
  <c r="E804" i="378"/>
  <c r="E803" i="378"/>
  <c r="E802" i="378"/>
  <c r="E801" i="378"/>
  <c r="M800" i="378"/>
  <c r="L800" i="378"/>
  <c r="K800" i="378"/>
  <c r="J800" i="378"/>
  <c r="I800" i="378"/>
  <c r="H800" i="378"/>
  <c r="G800" i="378"/>
  <c r="E800" i="378" s="1"/>
  <c r="E799" i="378"/>
  <c r="E798" i="378"/>
  <c r="E797" i="378"/>
  <c r="E796" i="378"/>
  <c r="E795" i="378"/>
  <c r="J794" i="378"/>
  <c r="I794" i="378"/>
  <c r="H794" i="378"/>
  <c r="G794" i="378"/>
  <c r="G793" i="378" s="1"/>
  <c r="G25" i="378" s="1"/>
  <c r="E25" i="378" s="1"/>
  <c r="F794" i="378"/>
  <c r="F793" i="378" s="1"/>
  <c r="J793" i="378"/>
  <c r="I793" i="378"/>
  <c r="H793" i="378"/>
  <c r="E792" i="378"/>
  <c r="E791" i="378"/>
  <c r="J790" i="378"/>
  <c r="J787" i="378" s="1"/>
  <c r="I790" i="378"/>
  <c r="H790" i="378"/>
  <c r="G790" i="378"/>
  <c r="F790" i="378"/>
  <c r="E789" i="378"/>
  <c r="I788" i="378"/>
  <c r="I787" i="378" s="1"/>
  <c r="H788" i="378"/>
  <c r="H787" i="378" s="1"/>
  <c r="G788" i="378"/>
  <c r="G787" i="378" s="1"/>
  <c r="F788" i="378"/>
  <c r="F787" i="378" s="1"/>
  <c r="M787" i="378"/>
  <c r="L787" i="378"/>
  <c r="K787" i="378"/>
  <c r="E786" i="378"/>
  <c r="E785" i="378"/>
  <c r="E784" i="378"/>
  <c r="E783" i="378"/>
  <c r="E782" i="378"/>
  <c r="E781" i="378"/>
  <c r="E780" i="378"/>
  <c r="E779" i="378"/>
  <c r="E778" i="378"/>
  <c r="E777" i="378"/>
  <c r="J776" i="378"/>
  <c r="J775" i="378" s="1"/>
  <c r="I776" i="378"/>
  <c r="I775" i="378" s="1"/>
  <c r="H776" i="378"/>
  <c r="H775" i="378" s="1"/>
  <c r="G776" i="378"/>
  <c r="G775" i="378" s="1"/>
  <c r="F776" i="378"/>
  <c r="F775" i="378" s="1"/>
  <c r="M775" i="378"/>
  <c r="L775" i="378"/>
  <c r="K775" i="378"/>
  <c r="E774" i="378"/>
  <c r="M773" i="378"/>
  <c r="L773" i="378"/>
  <c r="K773" i="378"/>
  <c r="J773" i="378"/>
  <c r="I773" i="378"/>
  <c r="H773" i="378"/>
  <c r="G773" i="378"/>
  <c r="F773" i="378"/>
  <c r="E773" i="378"/>
  <c r="E772" i="378"/>
  <c r="E771" i="378"/>
  <c r="E770" i="378"/>
  <c r="M769" i="378"/>
  <c r="L769" i="378"/>
  <c r="K769" i="378"/>
  <c r="J769" i="378"/>
  <c r="I769" i="378"/>
  <c r="H769" i="378"/>
  <c r="G769" i="378"/>
  <c r="F769" i="378"/>
  <c r="E768" i="378"/>
  <c r="E767" i="378"/>
  <c r="E766" i="378"/>
  <c r="E765" i="378"/>
  <c r="M764" i="378"/>
  <c r="M761" i="378" s="1"/>
  <c r="M760" i="378" s="1"/>
  <c r="L764" i="378"/>
  <c r="L761" i="378" s="1"/>
  <c r="K764" i="378"/>
  <c r="J764" i="378"/>
  <c r="I764" i="378"/>
  <c r="H764" i="378"/>
  <c r="G764" i="378"/>
  <c r="E764" i="378" s="1"/>
  <c r="F764" i="378"/>
  <c r="E763" i="378"/>
  <c r="E762" i="378"/>
  <c r="L760" i="378"/>
  <c r="F757" i="378"/>
  <c r="E756" i="378"/>
  <c r="E755" i="378"/>
  <c r="M754" i="378"/>
  <c r="L754" i="378"/>
  <c r="K754" i="378"/>
  <c r="J754" i="378"/>
  <c r="I754" i="378"/>
  <c r="H754" i="378"/>
  <c r="G754" i="378"/>
  <c r="E754" i="378" s="1"/>
  <c r="F754" i="378"/>
  <c r="E753" i="378"/>
  <c r="E752" i="378"/>
  <c r="M751" i="378"/>
  <c r="L751" i="378"/>
  <c r="K751" i="378"/>
  <c r="J751" i="378"/>
  <c r="I751" i="378"/>
  <c r="H751" i="378"/>
  <c r="G751" i="378"/>
  <c r="E751" i="378"/>
  <c r="E750" i="378"/>
  <c r="M749" i="378"/>
  <c r="L749" i="378"/>
  <c r="K749" i="378"/>
  <c r="J749" i="378"/>
  <c r="I749" i="378"/>
  <c r="H749" i="378"/>
  <c r="G749" i="378"/>
  <c r="F749" i="378"/>
  <c r="E748" i="378"/>
  <c r="E747" i="378"/>
  <c r="M746" i="378"/>
  <c r="M745" i="378" s="1"/>
  <c r="L746" i="378"/>
  <c r="L745" i="378" s="1"/>
  <c r="K746" i="378"/>
  <c r="K745" i="378" s="1"/>
  <c r="J746" i="378"/>
  <c r="J745" i="378" s="1"/>
  <c r="I746" i="378"/>
  <c r="I745" i="378" s="1"/>
  <c r="H746" i="378"/>
  <c r="G746" i="378"/>
  <c r="F746" i="378"/>
  <c r="F745" i="378" s="1"/>
  <c r="H745" i="378"/>
  <c r="G745" i="378"/>
  <c r="E744" i="378"/>
  <c r="E743" i="378"/>
  <c r="E742" i="378"/>
  <c r="M741" i="378"/>
  <c r="L741" i="378"/>
  <c r="K741" i="378"/>
  <c r="J741" i="378"/>
  <c r="I741" i="378"/>
  <c r="H741" i="378"/>
  <c r="G741" i="378"/>
  <c r="F741" i="378"/>
  <c r="E740" i="378"/>
  <c r="E739" i="378"/>
  <c r="E738" i="378"/>
  <c r="E737" i="378"/>
  <c r="M736" i="378"/>
  <c r="M735" i="378" s="1"/>
  <c r="L736" i="378"/>
  <c r="L735" i="378" s="1"/>
  <c r="L33" i="378" s="1"/>
  <c r="K736" i="378"/>
  <c r="J736" i="378"/>
  <c r="I736" i="378"/>
  <c r="H736" i="378"/>
  <c r="H735" i="378" s="1"/>
  <c r="G736" i="378"/>
  <c r="G735" i="378" s="1"/>
  <c r="F736" i="378"/>
  <c r="F735" i="378" s="1"/>
  <c r="F734" i="378" s="1"/>
  <c r="H734" i="378"/>
  <c r="E733" i="378"/>
  <c r="E732" i="378"/>
  <c r="E731" i="378"/>
  <c r="E730" i="378"/>
  <c r="E729" i="378"/>
  <c r="E728" i="378"/>
  <c r="E727" i="378"/>
  <c r="E726" i="378"/>
  <c r="E725" i="378"/>
  <c r="E724" i="378"/>
  <c r="E723" i="378"/>
  <c r="E722" i="378"/>
  <c r="M721" i="378"/>
  <c r="L721" i="378"/>
  <c r="K721" i="378"/>
  <c r="J721" i="378"/>
  <c r="I721" i="378"/>
  <c r="H721" i="378"/>
  <c r="G721" i="378"/>
  <c r="E721" i="378" s="1"/>
  <c r="F721" i="378"/>
  <c r="E720" i="378"/>
  <c r="E719" i="378"/>
  <c r="E718" i="378"/>
  <c r="E717" i="378"/>
  <c r="E716" i="378"/>
  <c r="E715" i="378"/>
  <c r="E714" i="378"/>
  <c r="E713" i="378"/>
  <c r="E712" i="378"/>
  <c r="E711" i="378"/>
  <c r="E710" i="378"/>
  <c r="J709" i="378"/>
  <c r="J708" i="378" s="1"/>
  <c r="I709" i="378"/>
  <c r="I708" i="378" s="1"/>
  <c r="H709" i="378"/>
  <c r="G709" i="378"/>
  <c r="G708" i="378" s="1"/>
  <c r="F709" i="378"/>
  <c r="F708" i="378" s="1"/>
  <c r="M708" i="378"/>
  <c r="L708" i="378"/>
  <c r="K708" i="378"/>
  <c r="E707" i="378"/>
  <c r="E706" i="378"/>
  <c r="E705" i="378"/>
  <c r="E704" i="378"/>
  <c r="E703" i="378"/>
  <c r="E702" i="378"/>
  <c r="E701" i="378"/>
  <c r="E700" i="378"/>
  <c r="E699" i="378"/>
  <c r="J698" i="378"/>
  <c r="J697" i="378" s="1"/>
  <c r="I698" i="378"/>
  <c r="H698" i="378"/>
  <c r="H697" i="378" s="1"/>
  <c r="G698" i="378"/>
  <c r="F698" i="378"/>
  <c r="F697" i="378" s="1"/>
  <c r="M697" i="378"/>
  <c r="L697" i="378"/>
  <c r="K697" i="378"/>
  <c r="I697" i="378"/>
  <c r="E694" i="378"/>
  <c r="M693" i="378"/>
  <c r="L693" i="378"/>
  <c r="K693" i="378"/>
  <c r="J693" i="378"/>
  <c r="I693" i="378"/>
  <c r="H693" i="378"/>
  <c r="G693" i="378"/>
  <c r="F693" i="378"/>
  <c r="E693" i="378"/>
  <c r="E692" i="378"/>
  <c r="E691" i="378"/>
  <c r="M690" i="378"/>
  <c r="L690" i="378"/>
  <c r="K690" i="378"/>
  <c r="J690" i="378"/>
  <c r="I690" i="378"/>
  <c r="H690" i="378"/>
  <c r="G690" i="378"/>
  <c r="F690" i="378"/>
  <c r="E689" i="378"/>
  <c r="E688" i="378"/>
  <c r="E687" i="378"/>
  <c r="M686" i="378"/>
  <c r="L686" i="378"/>
  <c r="K686" i="378"/>
  <c r="J686" i="378"/>
  <c r="J685" i="378" s="1"/>
  <c r="I686" i="378"/>
  <c r="I685" i="378" s="1"/>
  <c r="H686" i="378"/>
  <c r="H685" i="378" s="1"/>
  <c r="G686" i="378"/>
  <c r="G685" i="378" s="1"/>
  <c r="F686" i="378"/>
  <c r="F685" i="378" s="1"/>
  <c r="E684" i="378"/>
  <c r="E683" i="378"/>
  <c r="E682" i="378"/>
  <c r="E681" i="378"/>
  <c r="E680" i="378"/>
  <c r="E679" i="378"/>
  <c r="E678" i="378"/>
  <c r="E677" i="378"/>
  <c r="E676" i="378"/>
  <c r="E675" i="378"/>
  <c r="E674" i="378"/>
  <c r="E673" i="378"/>
  <c r="E672" i="378"/>
  <c r="E671" i="378"/>
  <c r="E670" i="378"/>
  <c r="J669" i="378"/>
  <c r="J668" i="378" s="1"/>
  <c r="I669" i="378"/>
  <c r="I668" i="378" s="1"/>
  <c r="H669" i="378"/>
  <c r="G669" i="378"/>
  <c r="F669" i="378"/>
  <c r="F668" i="378" s="1"/>
  <c r="M668" i="378"/>
  <c r="L668" i="378"/>
  <c r="K668" i="378"/>
  <c r="H668" i="378"/>
  <c r="G668" i="378"/>
  <c r="E668" i="378" s="1"/>
  <c r="E667" i="378"/>
  <c r="E666" i="378"/>
  <c r="J665" i="378"/>
  <c r="I665" i="378"/>
  <c r="H665" i="378"/>
  <c r="G665" i="378"/>
  <c r="F665" i="378"/>
  <c r="E665" i="378"/>
  <c r="E664" i="378"/>
  <c r="J663" i="378"/>
  <c r="I663" i="378"/>
  <c r="I662" i="378" s="1"/>
  <c r="H663" i="378"/>
  <c r="H662" i="378" s="1"/>
  <c r="G663" i="378"/>
  <c r="F663" i="378"/>
  <c r="F662" i="378" s="1"/>
  <c r="M662" i="378"/>
  <c r="L662" i="378"/>
  <c r="K662" i="378"/>
  <c r="J662" i="378"/>
  <c r="E661" i="378"/>
  <c r="E660" i="378"/>
  <c r="E659" i="378"/>
  <c r="E658" i="378"/>
  <c r="E657" i="378"/>
  <c r="E656" i="378"/>
  <c r="E655" i="378"/>
  <c r="E654" i="378"/>
  <c r="E653" i="378"/>
  <c r="E652" i="378"/>
  <c r="J651" i="378"/>
  <c r="I651" i="378"/>
  <c r="I650" i="378" s="1"/>
  <c r="H651" i="378"/>
  <c r="H650" i="378" s="1"/>
  <c r="G651" i="378"/>
  <c r="G650" i="378" s="1"/>
  <c r="F651" i="378"/>
  <c r="F650" i="378" s="1"/>
  <c r="M650" i="378"/>
  <c r="L650" i="378"/>
  <c r="K650" i="378"/>
  <c r="J650" i="378"/>
  <c r="E649" i="378"/>
  <c r="J648" i="378"/>
  <c r="I648" i="378"/>
  <c r="H648" i="378"/>
  <c r="G648" i="378"/>
  <c r="E648" i="378" s="1"/>
  <c r="F648" i="378"/>
  <c r="E647" i="378"/>
  <c r="E646" i="378"/>
  <c r="E645" i="378"/>
  <c r="M644" i="378"/>
  <c r="L644" i="378"/>
  <c r="K644" i="378"/>
  <c r="J644" i="378"/>
  <c r="I644" i="378"/>
  <c r="H644" i="378"/>
  <c r="G644" i="378"/>
  <c r="F644" i="378"/>
  <c r="E644" i="378"/>
  <c r="E643" i="378"/>
  <c r="E642" i="378"/>
  <c r="E641" i="378"/>
  <c r="E640" i="378"/>
  <c r="M639" i="378"/>
  <c r="M636" i="378" s="1"/>
  <c r="M635" i="378" s="1"/>
  <c r="M633" i="378" s="1"/>
  <c r="L639" i="378"/>
  <c r="L636" i="378" s="1"/>
  <c r="L635" i="378" s="1"/>
  <c r="L633" i="378" s="1"/>
  <c r="K639" i="378"/>
  <c r="J639" i="378"/>
  <c r="J636" i="378" s="1"/>
  <c r="J635" i="378" s="1"/>
  <c r="J633" i="378" s="1"/>
  <c r="I639" i="378"/>
  <c r="H639" i="378"/>
  <c r="G639" i="378"/>
  <c r="F639" i="378"/>
  <c r="E638" i="378"/>
  <c r="E637" i="378"/>
  <c r="E631" i="378"/>
  <c r="E630" i="378"/>
  <c r="E629" i="378"/>
  <c r="M628" i="378"/>
  <c r="L628" i="378"/>
  <c r="K628" i="378"/>
  <c r="J628" i="378"/>
  <c r="I628" i="378"/>
  <c r="H628" i="378"/>
  <c r="G628" i="378"/>
  <c r="F628" i="378"/>
  <c r="E626" i="378"/>
  <c r="E625" i="378"/>
  <c r="J624" i="378"/>
  <c r="J620" i="378" s="1"/>
  <c r="I624" i="378"/>
  <c r="I620" i="378" s="1"/>
  <c r="H624" i="378"/>
  <c r="H620" i="378" s="1"/>
  <c r="G624" i="378"/>
  <c r="F624" i="378"/>
  <c r="F620" i="378" s="1"/>
  <c r="E623" i="378"/>
  <c r="E622" i="378"/>
  <c r="M620" i="378"/>
  <c r="L620" i="378"/>
  <c r="K620" i="378"/>
  <c r="E619" i="378"/>
  <c r="E618" i="378"/>
  <c r="E617" i="378"/>
  <c r="E616" i="378"/>
  <c r="J615" i="378"/>
  <c r="I615" i="378"/>
  <c r="I612" i="378" s="1"/>
  <c r="H615" i="378"/>
  <c r="G615" i="378"/>
  <c r="E615" i="378" s="1"/>
  <c r="F615" i="378"/>
  <c r="F612" i="378" s="1"/>
  <c r="E614" i="378"/>
  <c r="M613" i="378"/>
  <c r="L613" i="378"/>
  <c r="K613" i="378"/>
  <c r="J613" i="378"/>
  <c r="I613" i="378"/>
  <c r="F613" i="378"/>
  <c r="M612" i="378"/>
  <c r="L612" i="378"/>
  <c r="K612" i="378"/>
  <c r="J612" i="378"/>
  <c r="E611" i="378"/>
  <c r="E610" i="378"/>
  <c r="M609" i="378"/>
  <c r="L609" i="378"/>
  <c r="K609" i="378"/>
  <c r="J609" i="378"/>
  <c r="I609" i="378"/>
  <c r="E608" i="378"/>
  <c r="E607" i="378"/>
  <c r="M606" i="378"/>
  <c r="L606" i="378"/>
  <c r="K606" i="378"/>
  <c r="J606" i="378"/>
  <c r="I606" i="378"/>
  <c r="H606" i="378"/>
  <c r="G606" i="378"/>
  <c r="F606" i="378"/>
  <c r="F484" i="378" s="1"/>
  <c r="M605" i="378"/>
  <c r="M484" i="378" s="1"/>
  <c r="L605" i="378"/>
  <c r="K605" i="378"/>
  <c r="K484" i="378" s="1"/>
  <c r="J605" i="378"/>
  <c r="J484" i="378" s="1"/>
  <c r="I605" i="378"/>
  <c r="I484" i="378" s="1"/>
  <c r="H605" i="378"/>
  <c r="E603" i="378"/>
  <c r="M602" i="378"/>
  <c r="L602" i="378"/>
  <c r="K602" i="378"/>
  <c r="J602" i="378"/>
  <c r="I602" i="378"/>
  <c r="H602" i="378"/>
  <c r="G602" i="378"/>
  <c r="F602" i="378"/>
  <c r="E601" i="378"/>
  <c r="E600" i="378"/>
  <c r="M599" i="378"/>
  <c r="M598" i="378" s="1"/>
  <c r="L599" i="378"/>
  <c r="L598" i="378" s="1"/>
  <c r="K599" i="378"/>
  <c r="K598" i="378" s="1"/>
  <c r="J599" i="378"/>
  <c r="J598" i="378" s="1"/>
  <c r="I599" i="378"/>
  <c r="I598" i="378" s="1"/>
  <c r="H599" i="378"/>
  <c r="H598" i="378" s="1"/>
  <c r="G599" i="378"/>
  <c r="F599" i="378"/>
  <c r="F598" i="378" s="1"/>
  <c r="E596" i="378"/>
  <c r="E595" i="378"/>
  <c r="M594" i="378"/>
  <c r="L594" i="378"/>
  <c r="K594" i="378"/>
  <c r="F594" i="378"/>
  <c r="E594" i="378"/>
  <c r="E593" i="378"/>
  <c r="E592" i="378"/>
  <c r="E591" i="378"/>
  <c r="E590" i="378"/>
  <c r="M589" i="378"/>
  <c r="M588" i="378" s="1"/>
  <c r="L589" i="378"/>
  <c r="J589" i="378"/>
  <c r="I589" i="378"/>
  <c r="I588" i="378" s="1"/>
  <c r="I587" i="378" s="1"/>
  <c r="I548" i="378" s="1"/>
  <c r="H589" i="378"/>
  <c r="H588" i="378" s="1"/>
  <c r="H587" i="378" s="1"/>
  <c r="H548" i="378" s="1"/>
  <c r="G589" i="378"/>
  <c r="F589" i="378"/>
  <c r="F588" i="378" s="1"/>
  <c r="F587" i="378" s="1"/>
  <c r="F548" i="378" s="1"/>
  <c r="L588" i="378"/>
  <c r="K588" i="378"/>
  <c r="J588" i="378"/>
  <c r="E585" i="378"/>
  <c r="E584" i="378"/>
  <c r="E583" i="378"/>
  <c r="E582" i="378"/>
  <c r="E581" i="378"/>
  <c r="E580" i="378"/>
  <c r="E579" i="378"/>
  <c r="E578" i="378"/>
  <c r="E577" i="378"/>
  <c r="E576" i="378"/>
  <c r="E575" i="378"/>
  <c r="M574" i="378"/>
  <c r="L574" i="378"/>
  <c r="K574" i="378"/>
  <c r="J574" i="378"/>
  <c r="I574" i="378"/>
  <c r="H574" i="378"/>
  <c r="G574" i="378"/>
  <c r="F574" i="378"/>
  <c r="E572" i="378"/>
  <c r="E571" i="378"/>
  <c r="E570" i="378"/>
  <c r="E569" i="378"/>
  <c r="E568" i="378"/>
  <c r="E567" i="378"/>
  <c r="E566" i="378"/>
  <c r="E565" i="378"/>
  <c r="E564" i="378"/>
  <c r="E563" i="378"/>
  <c r="J562" i="378"/>
  <c r="I562" i="378"/>
  <c r="H562" i="378"/>
  <c r="G562" i="378"/>
  <c r="F562" i="378"/>
  <c r="M561" i="378"/>
  <c r="L561" i="378"/>
  <c r="K561" i="378"/>
  <c r="J561" i="378"/>
  <c r="I561" i="378"/>
  <c r="H561" i="378"/>
  <c r="G561" i="378"/>
  <c r="F561" i="378"/>
  <c r="E559" i="378"/>
  <c r="E558" i="378"/>
  <c r="E557" i="378"/>
  <c r="E556" i="378"/>
  <c r="E555" i="378"/>
  <c r="E554" i="378"/>
  <c r="E553" i="378"/>
  <c r="E552" i="378"/>
  <c r="J551" i="378"/>
  <c r="I551" i="378"/>
  <c r="H551" i="378"/>
  <c r="H550" i="378" s="1"/>
  <c r="G551" i="378"/>
  <c r="G550" i="378" s="1"/>
  <c r="F551" i="378"/>
  <c r="F550" i="378" s="1"/>
  <c r="M550" i="378"/>
  <c r="L550" i="378"/>
  <c r="K550" i="378"/>
  <c r="J550" i="378"/>
  <c r="I550" i="378"/>
  <c r="M548" i="378"/>
  <c r="L548" i="378"/>
  <c r="K548" i="378"/>
  <c r="E547" i="378"/>
  <c r="M546" i="378"/>
  <c r="L546" i="378"/>
  <c r="K546" i="378"/>
  <c r="J546" i="378"/>
  <c r="I546" i="378"/>
  <c r="H546" i="378"/>
  <c r="G546" i="378"/>
  <c r="F546" i="378"/>
  <c r="E545" i="378"/>
  <c r="E544" i="378"/>
  <c r="M543" i="378"/>
  <c r="L543" i="378"/>
  <c r="K543" i="378"/>
  <c r="J543" i="378"/>
  <c r="I543" i="378"/>
  <c r="H543" i="378"/>
  <c r="G543" i="378"/>
  <c r="E543" i="378" s="1"/>
  <c r="F543" i="378"/>
  <c r="E541" i="378"/>
  <c r="E540" i="378"/>
  <c r="M539" i="378"/>
  <c r="L539" i="378"/>
  <c r="K539" i="378"/>
  <c r="J539" i="378"/>
  <c r="J538" i="378" s="1"/>
  <c r="I539" i="378"/>
  <c r="I538" i="378" s="1"/>
  <c r="H539" i="378"/>
  <c r="H538" i="378" s="1"/>
  <c r="G539" i="378"/>
  <c r="F539" i="378"/>
  <c r="F538" i="378" s="1"/>
  <c r="G538" i="378"/>
  <c r="E537" i="378"/>
  <c r="E536" i="378"/>
  <c r="E535" i="378"/>
  <c r="E534" i="378"/>
  <c r="E533" i="378"/>
  <c r="E532" i="378"/>
  <c r="E531" i="378"/>
  <c r="E530" i="378"/>
  <c r="E529" i="378"/>
  <c r="E528" i="378"/>
  <c r="M527" i="378"/>
  <c r="L527" i="378"/>
  <c r="K527" i="378"/>
  <c r="J527" i="378"/>
  <c r="I527" i="378"/>
  <c r="H527" i="378"/>
  <c r="G527" i="378"/>
  <c r="E527" i="378" s="1"/>
  <c r="E525" i="378"/>
  <c r="E524" i="378"/>
  <c r="E523" i="378"/>
  <c r="E522" i="378"/>
  <c r="J521" i="378"/>
  <c r="I521" i="378"/>
  <c r="I520" i="378" s="1"/>
  <c r="H521" i="378"/>
  <c r="G521" i="378"/>
  <c r="G520" i="378" s="1"/>
  <c r="F521" i="378"/>
  <c r="F520" i="378" s="1"/>
  <c r="M520" i="378"/>
  <c r="L520" i="378"/>
  <c r="K520" i="378"/>
  <c r="H520" i="378"/>
  <c r="E519" i="378"/>
  <c r="E518" i="378"/>
  <c r="J517" i="378"/>
  <c r="I517" i="378"/>
  <c r="H517" i="378"/>
  <c r="G517" i="378"/>
  <c r="E517" i="378" s="1"/>
  <c r="F517" i="378"/>
  <c r="E516" i="378"/>
  <c r="J515" i="378"/>
  <c r="I515" i="378"/>
  <c r="H515" i="378"/>
  <c r="G515" i="378"/>
  <c r="F515" i="378"/>
  <c r="E515" i="378"/>
  <c r="M514" i="378"/>
  <c r="L514" i="378"/>
  <c r="K514" i="378"/>
  <c r="J514" i="378"/>
  <c r="I514" i="378"/>
  <c r="H514" i="378"/>
  <c r="G514" i="378"/>
  <c r="E514" i="378" s="1"/>
  <c r="F514" i="378"/>
  <c r="E513" i="378"/>
  <c r="E512" i="378"/>
  <c r="E511" i="378"/>
  <c r="E510" i="378"/>
  <c r="E509" i="378"/>
  <c r="E508" i="378"/>
  <c r="E507" i="378"/>
  <c r="E506" i="378"/>
  <c r="E505" i="378"/>
  <c r="E504" i="378"/>
  <c r="J503" i="378"/>
  <c r="J502" i="378" s="1"/>
  <c r="I503" i="378"/>
  <c r="I502" i="378" s="1"/>
  <c r="H503" i="378"/>
  <c r="G503" i="378"/>
  <c r="E503" i="378" s="1"/>
  <c r="F503" i="378"/>
  <c r="M502" i="378"/>
  <c r="L502" i="378"/>
  <c r="K502" i="378"/>
  <c r="H502" i="378"/>
  <c r="G502" i="378"/>
  <c r="F502" i="378"/>
  <c r="E501" i="378"/>
  <c r="M500" i="378"/>
  <c r="L500" i="378"/>
  <c r="K500" i="378"/>
  <c r="J500" i="378"/>
  <c r="I500" i="378"/>
  <c r="H500" i="378"/>
  <c r="G500" i="378"/>
  <c r="F500" i="378"/>
  <c r="E500" i="378"/>
  <c r="E499" i="378"/>
  <c r="E498" i="378"/>
  <c r="E497" i="378"/>
  <c r="M496" i="378"/>
  <c r="L496" i="378"/>
  <c r="K496" i="378"/>
  <c r="J496" i="378"/>
  <c r="I496" i="378"/>
  <c r="H496" i="378"/>
  <c r="G496" i="378"/>
  <c r="F496" i="378"/>
  <c r="E494" i="378"/>
  <c r="E493" i="378"/>
  <c r="E492" i="378"/>
  <c r="M491" i="378"/>
  <c r="L491" i="378"/>
  <c r="K491" i="378"/>
  <c r="J491" i="378"/>
  <c r="I491" i="378"/>
  <c r="H491" i="378"/>
  <c r="G491" i="378"/>
  <c r="F491" i="378"/>
  <c r="M490" i="378"/>
  <c r="L490" i="378"/>
  <c r="K490" i="378"/>
  <c r="J490" i="378"/>
  <c r="I490" i="378"/>
  <c r="M489" i="378"/>
  <c r="L489" i="378"/>
  <c r="L488" i="378" s="1"/>
  <c r="K489" i="378"/>
  <c r="K488" i="378" s="1"/>
  <c r="K487" i="378" s="1"/>
  <c r="K485" i="378" s="1"/>
  <c r="J489" i="378"/>
  <c r="I489" i="378"/>
  <c r="M483" i="378"/>
  <c r="L483" i="378"/>
  <c r="K483" i="378"/>
  <c r="J483" i="378"/>
  <c r="I483" i="378"/>
  <c r="E482" i="378"/>
  <c r="M481" i="378"/>
  <c r="L481" i="378"/>
  <c r="K481" i="378"/>
  <c r="J481" i="378"/>
  <c r="I481" i="378"/>
  <c r="H481" i="378"/>
  <c r="G481" i="378"/>
  <c r="F481" i="378"/>
  <c r="E480" i="378"/>
  <c r="E479" i="378"/>
  <c r="E478" i="378"/>
  <c r="E477" i="378"/>
  <c r="E476" i="378"/>
  <c r="E475" i="378"/>
  <c r="E474" i="378"/>
  <c r="E473" i="378"/>
  <c r="E472" i="378"/>
  <c r="E471" i="378"/>
  <c r="M470" i="378"/>
  <c r="L470" i="378"/>
  <c r="K470" i="378"/>
  <c r="E470" i="378"/>
  <c r="M469" i="378"/>
  <c r="L469" i="378"/>
  <c r="K469" i="378"/>
  <c r="K468" i="378" s="1"/>
  <c r="E469" i="378"/>
  <c r="M468" i="378"/>
  <c r="L468" i="378"/>
  <c r="L467" i="378" s="1"/>
  <c r="J468" i="378"/>
  <c r="I468" i="378"/>
  <c r="I338" i="378" s="1"/>
  <c r="H468" i="378"/>
  <c r="H338" i="378" s="1"/>
  <c r="G468" i="378"/>
  <c r="F468" i="378"/>
  <c r="E466" i="378"/>
  <c r="M465" i="378"/>
  <c r="L465" i="378"/>
  <c r="K465" i="378"/>
  <c r="J465" i="378"/>
  <c r="I465" i="378"/>
  <c r="H465" i="378"/>
  <c r="G465" i="378"/>
  <c r="E465" i="378" s="1"/>
  <c r="F465" i="378"/>
  <c r="E464" i="378"/>
  <c r="E463" i="378"/>
  <c r="M462" i="378"/>
  <c r="L462" i="378"/>
  <c r="K462" i="378"/>
  <c r="K461" i="378" s="1"/>
  <c r="J462" i="378"/>
  <c r="J461" i="378" s="1"/>
  <c r="I462" i="378"/>
  <c r="H462" i="378"/>
  <c r="H461" i="378" s="1"/>
  <c r="G462" i="378"/>
  <c r="F462" i="378"/>
  <c r="F461" i="378" s="1"/>
  <c r="E462" i="378"/>
  <c r="M461" i="378"/>
  <c r="L461" i="378"/>
  <c r="I461" i="378"/>
  <c r="G461" i="378"/>
  <c r="E459" i="378"/>
  <c r="E458" i="378"/>
  <c r="M457" i="378"/>
  <c r="L457" i="378"/>
  <c r="K457" i="378"/>
  <c r="F457" i="378"/>
  <c r="E457" i="378"/>
  <c r="E456" i="378"/>
  <c r="E455" i="378"/>
  <c r="E454" i="378"/>
  <c r="E453" i="378"/>
  <c r="M452" i="378"/>
  <c r="L452" i="378"/>
  <c r="K452" i="378"/>
  <c r="J452" i="378"/>
  <c r="J451" i="378" s="1"/>
  <c r="I452" i="378"/>
  <c r="I451" i="378" s="1"/>
  <c r="H452" i="378"/>
  <c r="H451" i="378" s="1"/>
  <c r="H450" i="378" s="1"/>
  <c r="G452" i="378"/>
  <c r="F452" i="378"/>
  <c r="F451" i="378" s="1"/>
  <c r="F450" i="378" s="1"/>
  <c r="E449" i="378"/>
  <c r="E448" i="378"/>
  <c r="E447" i="378" s="1"/>
  <c r="E446" i="378" s="1"/>
  <c r="M447" i="378"/>
  <c r="M446" i="378" s="1"/>
  <c r="L447" i="378"/>
  <c r="L446" i="378" s="1"/>
  <c r="K447" i="378"/>
  <c r="K446" i="378" s="1"/>
  <c r="J447" i="378"/>
  <c r="I447" i="378"/>
  <c r="H447" i="378"/>
  <c r="G447" i="378"/>
  <c r="F447" i="378"/>
  <c r="J446" i="378"/>
  <c r="I446" i="378"/>
  <c r="H446" i="378"/>
  <c r="G446" i="378"/>
  <c r="F446" i="378"/>
  <c r="E445" i="378"/>
  <c r="I444" i="378"/>
  <c r="H444" i="378"/>
  <c r="G444" i="378"/>
  <c r="E444" i="378"/>
  <c r="E443" i="378"/>
  <c r="E442" i="378"/>
  <c r="E441" i="378" s="1"/>
  <c r="M441" i="378"/>
  <c r="L441" i="378"/>
  <c r="K441" i="378"/>
  <c r="J441" i="378"/>
  <c r="I441" i="378"/>
  <c r="H441" i="378"/>
  <c r="H428" i="378" s="1"/>
  <c r="H403" i="378" s="1"/>
  <c r="H402" i="378" s="1"/>
  <c r="G441" i="378"/>
  <c r="F441" i="378"/>
  <c r="E440" i="378"/>
  <c r="E439" i="378"/>
  <c r="E438" i="378"/>
  <c r="E437" i="378"/>
  <c r="E436" i="378"/>
  <c r="E435" i="378"/>
  <c r="E434" i="378"/>
  <c r="E433" i="378"/>
  <c r="E432" i="378"/>
  <c r="E431" i="378"/>
  <c r="E430" i="378"/>
  <c r="E429" i="378"/>
  <c r="M428" i="378"/>
  <c r="L428" i="378"/>
  <c r="K428" i="378"/>
  <c r="J428" i="378"/>
  <c r="I428" i="378"/>
  <c r="F428" i="378"/>
  <c r="E428" i="378"/>
  <c r="E426" i="378"/>
  <c r="E425" i="378"/>
  <c r="E424" i="378"/>
  <c r="E423" i="378"/>
  <c r="E422" i="378"/>
  <c r="E421" i="378"/>
  <c r="E420" i="378"/>
  <c r="E419" i="378"/>
  <c r="E418" i="378"/>
  <c r="E417" i="378"/>
  <c r="J416" i="378"/>
  <c r="J415" i="378" s="1"/>
  <c r="I416" i="378"/>
  <c r="I415" i="378" s="1"/>
  <c r="H416" i="378"/>
  <c r="G416" i="378"/>
  <c r="E416" i="378" s="1"/>
  <c r="F416" i="378"/>
  <c r="M415" i="378"/>
  <c r="L415" i="378"/>
  <c r="K415" i="378"/>
  <c r="H415" i="378"/>
  <c r="G415" i="378"/>
  <c r="E415" i="378" s="1"/>
  <c r="F415" i="378"/>
  <c r="E414" i="378"/>
  <c r="E413" i="378"/>
  <c r="E412" i="378"/>
  <c r="E411" i="378"/>
  <c r="E410" i="378"/>
  <c r="E409" i="378"/>
  <c r="E408" i="378"/>
  <c r="E407" i="378"/>
  <c r="E406" i="378"/>
  <c r="J405" i="378"/>
  <c r="J404" i="378" s="1"/>
  <c r="I405" i="378"/>
  <c r="I404" i="378" s="1"/>
  <c r="H405" i="378"/>
  <c r="H404" i="378" s="1"/>
  <c r="G405" i="378"/>
  <c r="F405" i="378"/>
  <c r="M404" i="378"/>
  <c r="L404" i="378"/>
  <c r="K404" i="378"/>
  <c r="G404" i="378"/>
  <c r="E404" i="378" s="1"/>
  <c r="F404" i="378"/>
  <c r="E401" i="378"/>
  <c r="J400" i="378"/>
  <c r="I400" i="378"/>
  <c r="H400" i="378"/>
  <c r="F400" i="378"/>
  <c r="E399" i="378"/>
  <c r="E398" i="378"/>
  <c r="M397" i="378"/>
  <c r="L397" i="378"/>
  <c r="K397" i="378"/>
  <c r="J397" i="378"/>
  <c r="I397" i="378"/>
  <c r="H397" i="378"/>
  <c r="G397" i="378"/>
  <c r="F397" i="378"/>
  <c r="E395" i="378"/>
  <c r="E394" i="378"/>
  <c r="M393" i="378"/>
  <c r="L393" i="378"/>
  <c r="K393" i="378"/>
  <c r="J393" i="378"/>
  <c r="I393" i="378"/>
  <c r="H393" i="378"/>
  <c r="H392" i="378" s="1"/>
  <c r="G393" i="378"/>
  <c r="F393" i="378"/>
  <c r="F392" i="378" s="1"/>
  <c r="E393" i="378"/>
  <c r="J392" i="378"/>
  <c r="I392" i="378"/>
  <c r="G392" i="378"/>
  <c r="E391" i="378"/>
  <c r="E390" i="378"/>
  <c r="E389" i="378"/>
  <c r="E388" i="378"/>
  <c r="E387" i="378"/>
  <c r="E386" i="378"/>
  <c r="E385" i="378"/>
  <c r="E384" i="378"/>
  <c r="E383" i="378"/>
  <c r="E382" i="378"/>
  <c r="M381" i="378"/>
  <c r="L381" i="378"/>
  <c r="K381" i="378"/>
  <c r="J381" i="378"/>
  <c r="I381" i="378"/>
  <c r="H381" i="378"/>
  <c r="G381" i="378"/>
  <c r="E381" i="378" s="1"/>
  <c r="E379" i="378"/>
  <c r="E378" i="378"/>
  <c r="E377" i="378"/>
  <c r="E376" i="378"/>
  <c r="J375" i="378"/>
  <c r="I375" i="378"/>
  <c r="I374" i="378" s="1"/>
  <c r="H375" i="378"/>
  <c r="H374" i="378" s="1"/>
  <c r="G375" i="378"/>
  <c r="F375" i="378"/>
  <c r="F374" i="378" s="1"/>
  <c r="M374" i="378"/>
  <c r="L374" i="378"/>
  <c r="K374" i="378"/>
  <c r="J374" i="378"/>
  <c r="E373" i="378"/>
  <c r="E372" i="378"/>
  <c r="J371" i="378"/>
  <c r="I371" i="378"/>
  <c r="H371" i="378"/>
  <c r="G371" i="378"/>
  <c r="F371" i="378"/>
  <c r="E370" i="378"/>
  <c r="J369" i="378"/>
  <c r="I369" i="378"/>
  <c r="H369" i="378"/>
  <c r="H368" i="378" s="1"/>
  <c r="G369" i="378"/>
  <c r="G368" i="378" s="1"/>
  <c r="F369" i="378"/>
  <c r="F368" i="378" s="1"/>
  <c r="E369" i="378"/>
  <c r="M368" i="378"/>
  <c r="L368" i="378"/>
  <c r="K368" i="378"/>
  <c r="J368" i="378"/>
  <c r="I368" i="378"/>
  <c r="E367" i="378"/>
  <c r="E366" i="378"/>
  <c r="E365" i="378"/>
  <c r="E364" i="378"/>
  <c r="E363" i="378"/>
  <c r="E362" i="378"/>
  <c r="E361" i="378"/>
  <c r="E360" i="378"/>
  <c r="E359" i="378"/>
  <c r="E358" i="378"/>
  <c r="J357" i="378"/>
  <c r="I357" i="378"/>
  <c r="H357" i="378"/>
  <c r="G357" i="378"/>
  <c r="F357" i="378"/>
  <c r="M356" i="378"/>
  <c r="L356" i="378"/>
  <c r="K356" i="378"/>
  <c r="J356" i="378"/>
  <c r="I356" i="378"/>
  <c r="H356" i="378"/>
  <c r="G356" i="378"/>
  <c r="F356" i="378"/>
  <c r="E355" i="378"/>
  <c r="M354" i="378"/>
  <c r="L354" i="378"/>
  <c r="K354" i="378"/>
  <c r="J354" i="378"/>
  <c r="I354" i="378"/>
  <c r="H354" i="378"/>
  <c r="G354" i="378"/>
  <c r="F354" i="378"/>
  <c r="E353" i="378"/>
  <c r="E352" i="378"/>
  <c r="E351" i="378"/>
  <c r="M350" i="378"/>
  <c r="L350" i="378"/>
  <c r="K350" i="378"/>
  <c r="J350" i="378"/>
  <c r="I350" i="378"/>
  <c r="H350" i="378"/>
  <c r="G350" i="378"/>
  <c r="E350" i="378" s="1"/>
  <c r="F350" i="378"/>
  <c r="E348" i="378"/>
  <c r="E347" i="378"/>
  <c r="E346" i="378"/>
  <c r="M345" i="378"/>
  <c r="L345" i="378"/>
  <c r="L342" i="378" s="1"/>
  <c r="K345" i="378"/>
  <c r="K342" i="378" s="1"/>
  <c r="J345" i="378"/>
  <c r="J342" i="378" s="1"/>
  <c r="I345" i="378"/>
  <c r="I342" i="378" s="1"/>
  <c r="G345" i="378"/>
  <c r="F345" i="378"/>
  <c r="E344" i="378"/>
  <c r="E343" i="378"/>
  <c r="M342" i="378"/>
  <c r="E337" i="378"/>
  <c r="M336" i="378"/>
  <c r="L336" i="378"/>
  <c r="K336" i="378"/>
  <c r="J336" i="378"/>
  <c r="I336" i="378"/>
  <c r="G336" i="378"/>
  <c r="E336" i="378" s="1"/>
  <c r="F336" i="378"/>
  <c r="E335" i="378"/>
  <c r="M334" i="378"/>
  <c r="L334" i="378"/>
  <c r="K334" i="378"/>
  <c r="K332" i="378" s="1"/>
  <c r="K331" i="378" s="1"/>
  <c r="J334" i="378"/>
  <c r="I334" i="378"/>
  <c r="H334" i="378"/>
  <c r="M332" i="378"/>
  <c r="M331" i="378" s="1"/>
  <c r="L332" i="378"/>
  <c r="L331" i="378" s="1"/>
  <c r="G332" i="378"/>
  <c r="G331" i="378" s="1"/>
  <c r="G202" i="378" s="1"/>
  <c r="F332" i="378"/>
  <c r="F331" i="378" s="1"/>
  <c r="F202" i="378" s="1"/>
  <c r="E330" i="378"/>
  <c r="M329" i="378"/>
  <c r="L329" i="378"/>
  <c r="K329" i="378"/>
  <c r="J329" i="378"/>
  <c r="I329" i="378"/>
  <c r="H329" i="378"/>
  <c r="G329" i="378"/>
  <c r="E329" i="378" s="1"/>
  <c r="F329" i="378"/>
  <c r="E328" i="378"/>
  <c r="E327" i="378"/>
  <c r="M326" i="378"/>
  <c r="L326" i="378"/>
  <c r="L325" i="378" s="1"/>
  <c r="L314" i="378" s="1"/>
  <c r="K326" i="378"/>
  <c r="K325" i="378" s="1"/>
  <c r="K314" i="378" s="1"/>
  <c r="J326" i="378"/>
  <c r="J325" i="378" s="1"/>
  <c r="I326" i="378"/>
  <c r="I325" i="378" s="1"/>
  <c r="H326" i="378"/>
  <c r="H325" i="378" s="1"/>
  <c r="G326" i="378"/>
  <c r="G325" i="378" s="1"/>
  <c r="F326" i="378"/>
  <c r="F325" i="378" s="1"/>
  <c r="M325" i="378"/>
  <c r="M314" i="378" s="1"/>
  <c r="E323" i="378"/>
  <c r="E322" i="378"/>
  <c r="M321" i="378"/>
  <c r="L321" i="378"/>
  <c r="K321" i="378"/>
  <c r="F321" i="378"/>
  <c r="E321" i="378"/>
  <c r="E320" i="378"/>
  <c r="E319" i="378"/>
  <c r="E318" i="378"/>
  <c r="E317" i="378"/>
  <c r="M316" i="378"/>
  <c r="L316" i="378"/>
  <c r="K316" i="378"/>
  <c r="J316" i="378"/>
  <c r="J315" i="378" s="1"/>
  <c r="I316" i="378"/>
  <c r="I315" i="378" s="1"/>
  <c r="H316" i="378"/>
  <c r="H315" i="378" s="1"/>
  <c r="G316" i="378"/>
  <c r="F316" i="378"/>
  <c r="F315" i="378" s="1"/>
  <c r="E313" i="378"/>
  <c r="E312" i="378"/>
  <c r="E311" i="378"/>
  <c r="J310" i="378"/>
  <c r="I310" i="378"/>
  <c r="H310" i="378"/>
  <c r="H31" i="378" s="1"/>
  <c r="G310" i="378"/>
  <c r="G31" i="378" s="1"/>
  <c r="F310" i="378"/>
  <c r="F31" i="378" s="1"/>
  <c r="E309" i="378"/>
  <c r="E308" i="378"/>
  <c r="E307" i="378"/>
  <c r="E306" i="378"/>
  <c r="E305" i="378"/>
  <c r="E304" i="378"/>
  <c r="E303" i="378"/>
  <c r="E302" i="378"/>
  <c r="E301" i="378"/>
  <c r="E300" i="378"/>
  <c r="E299" i="378"/>
  <c r="E298" i="378"/>
  <c r="E297" i="378"/>
  <c r="E296" i="378"/>
  <c r="F295" i="378"/>
  <c r="F267" i="378" s="1"/>
  <c r="E295" i="378"/>
  <c r="E267" i="378" s="1"/>
  <c r="E294" i="378"/>
  <c r="E293" i="378"/>
  <c r="E292" i="378"/>
  <c r="E291" i="378"/>
  <c r="E290" i="378"/>
  <c r="E289" i="378"/>
  <c r="E288" i="378"/>
  <c r="E287" i="378"/>
  <c r="E286" i="378"/>
  <c r="E285" i="378"/>
  <c r="E284" i="378"/>
  <c r="J283" i="378"/>
  <c r="F283" i="378"/>
  <c r="F282" i="378" s="1"/>
  <c r="E283" i="378"/>
  <c r="M282" i="378"/>
  <c r="L282" i="378"/>
  <c r="K282" i="378"/>
  <c r="J282" i="378"/>
  <c r="E282" i="378" s="1"/>
  <c r="E281" i="378"/>
  <c r="E280" i="378"/>
  <c r="M279" i="378"/>
  <c r="M278" i="378" s="1"/>
  <c r="M30" i="378" s="1"/>
  <c r="L279" i="378"/>
  <c r="L278" i="378" s="1"/>
  <c r="K279" i="378"/>
  <c r="K278" i="378" s="1"/>
  <c r="J279" i="378"/>
  <c r="J278" i="378" s="1"/>
  <c r="J30" i="378" s="1"/>
  <c r="I279" i="378"/>
  <c r="I278" i="378" s="1"/>
  <c r="I30" i="378" s="1"/>
  <c r="H279" i="378"/>
  <c r="H278" i="378" s="1"/>
  <c r="H30" i="378" s="1"/>
  <c r="G279" i="378"/>
  <c r="F279" i="378"/>
  <c r="G278" i="378"/>
  <c r="F278" i="378"/>
  <c r="E277" i="378"/>
  <c r="E276" i="378"/>
  <c r="E275" i="378"/>
  <c r="E274" i="378"/>
  <c r="E273" i="378"/>
  <c r="E272" i="378"/>
  <c r="E271" i="378"/>
  <c r="E270" i="378"/>
  <c r="J269" i="378"/>
  <c r="I269" i="378"/>
  <c r="I268" i="378" s="1"/>
  <c r="H269" i="378"/>
  <c r="G269" i="378"/>
  <c r="G268" i="378" s="1"/>
  <c r="F269" i="378"/>
  <c r="F268" i="378" s="1"/>
  <c r="E269" i="378"/>
  <c r="M268" i="378"/>
  <c r="L268" i="378"/>
  <c r="K268" i="378"/>
  <c r="J268" i="378"/>
  <c r="H268" i="378"/>
  <c r="M267" i="378"/>
  <c r="L267" i="378"/>
  <c r="K267" i="378"/>
  <c r="J267" i="378"/>
  <c r="I267" i="378"/>
  <c r="H267" i="378"/>
  <c r="G267" i="378"/>
  <c r="E265" i="378"/>
  <c r="M264" i="378"/>
  <c r="L264" i="378"/>
  <c r="K264" i="378"/>
  <c r="J264" i="378"/>
  <c r="I264" i="378"/>
  <c r="H264" i="378"/>
  <c r="G264" i="378"/>
  <c r="F264" i="378"/>
  <c r="E263" i="378"/>
  <c r="E262" i="378"/>
  <c r="M261" i="378"/>
  <c r="L261" i="378"/>
  <c r="K261" i="378"/>
  <c r="J261" i="378"/>
  <c r="I261" i="378"/>
  <c r="H261" i="378"/>
  <c r="G261" i="378"/>
  <c r="F261" i="378"/>
  <c r="E260" i="378"/>
  <c r="E259" i="378"/>
  <c r="E258" i="378"/>
  <c r="M257" i="378"/>
  <c r="L257" i="378"/>
  <c r="K257" i="378"/>
  <c r="J257" i="378"/>
  <c r="J256" i="378" s="1"/>
  <c r="I257" i="378"/>
  <c r="I256" i="378" s="1"/>
  <c r="H257" i="378"/>
  <c r="H256" i="378" s="1"/>
  <c r="G257" i="378"/>
  <c r="F257" i="378"/>
  <c r="F256" i="378"/>
  <c r="E255" i="378"/>
  <c r="E254" i="378"/>
  <c r="E253" i="378"/>
  <c r="E252" i="378"/>
  <c r="E251" i="378"/>
  <c r="E250" i="378"/>
  <c r="E249" i="378"/>
  <c r="E248" i="378"/>
  <c r="E247" i="378"/>
  <c r="E246" i="378"/>
  <c r="M245" i="378"/>
  <c r="L245" i="378"/>
  <c r="K245" i="378"/>
  <c r="J245" i="378"/>
  <c r="I245" i="378"/>
  <c r="H245" i="378"/>
  <c r="G245" i="378"/>
  <c r="E245" i="378" s="1"/>
  <c r="E243" i="378"/>
  <c r="E242" i="378"/>
  <c r="E241" i="378"/>
  <c r="E240" i="378"/>
  <c r="J239" i="378"/>
  <c r="J238" i="378" s="1"/>
  <c r="I239" i="378"/>
  <c r="I238" i="378" s="1"/>
  <c r="H239" i="378"/>
  <c r="H238" i="378" s="1"/>
  <c r="G239" i="378"/>
  <c r="G238" i="378" s="1"/>
  <c r="F239" i="378"/>
  <c r="M238" i="378"/>
  <c r="L238" i="378"/>
  <c r="K238" i="378"/>
  <c r="F238" i="378"/>
  <c r="E237" i="378"/>
  <c r="E236" i="378"/>
  <c r="J235" i="378"/>
  <c r="I235" i="378"/>
  <c r="H235" i="378"/>
  <c r="G235" i="378"/>
  <c r="E235" i="378" s="1"/>
  <c r="F235" i="378"/>
  <c r="E234" i="378"/>
  <c r="J233" i="378"/>
  <c r="I233" i="378"/>
  <c r="H233" i="378"/>
  <c r="G233" i="378"/>
  <c r="F233" i="378"/>
  <c r="E233" i="378"/>
  <c r="M232" i="378"/>
  <c r="L232" i="378"/>
  <c r="K232" i="378"/>
  <c r="J232" i="378"/>
  <c r="I232" i="378"/>
  <c r="H232" i="378"/>
  <c r="G232" i="378"/>
  <c r="F232" i="378"/>
  <c r="E232" i="378"/>
  <c r="E231" i="378"/>
  <c r="E230" i="378"/>
  <c r="E229" i="378"/>
  <c r="E228" i="378"/>
  <c r="E227" i="378"/>
  <c r="E226" i="378"/>
  <c r="E225" i="378"/>
  <c r="E224" i="378"/>
  <c r="E223" i="378"/>
  <c r="E222" i="378"/>
  <c r="J221" i="378"/>
  <c r="J220" i="378" s="1"/>
  <c r="I221" i="378"/>
  <c r="I220" i="378" s="1"/>
  <c r="H221" i="378"/>
  <c r="H220" i="378" s="1"/>
  <c r="G221" i="378"/>
  <c r="G220" i="378" s="1"/>
  <c r="F221" i="378"/>
  <c r="F220" i="378" s="1"/>
  <c r="E219" i="378"/>
  <c r="M218" i="378"/>
  <c r="L218" i="378"/>
  <c r="K218" i="378"/>
  <c r="J218" i="378"/>
  <c r="I218" i="378"/>
  <c r="H218" i="378"/>
  <c r="G218" i="378"/>
  <c r="F218" i="378"/>
  <c r="E218" i="378"/>
  <c r="E217" i="378"/>
  <c r="E216" i="378"/>
  <c r="E215" i="378"/>
  <c r="M214" i="378"/>
  <c r="L214" i="378"/>
  <c r="K214" i="378"/>
  <c r="J214" i="378"/>
  <c r="I214" i="378"/>
  <c r="H214" i="378"/>
  <c r="G214" i="378"/>
  <c r="E214" i="378" s="1"/>
  <c r="F214" i="378"/>
  <c r="E212" i="378"/>
  <c r="E211" i="378"/>
  <c r="E210" i="378"/>
  <c r="M209" i="378"/>
  <c r="L209" i="378"/>
  <c r="K209" i="378"/>
  <c r="J209" i="378"/>
  <c r="G209" i="378"/>
  <c r="F209" i="378"/>
  <c r="E209" i="378"/>
  <c r="M208" i="378"/>
  <c r="L208" i="378"/>
  <c r="K208" i="378"/>
  <c r="J208" i="378"/>
  <c r="J24" i="378" s="1"/>
  <c r="I208" i="378"/>
  <c r="I24" i="378" s="1"/>
  <c r="M207" i="378"/>
  <c r="M23" i="378" s="1"/>
  <c r="L207" i="378"/>
  <c r="K207" i="378"/>
  <c r="J207" i="378"/>
  <c r="I207" i="378"/>
  <c r="E201" i="378"/>
  <c r="E200" i="378"/>
  <c r="E199" i="378"/>
  <c r="J198" i="378"/>
  <c r="I198" i="378"/>
  <c r="H198" i="378"/>
  <c r="G198" i="378"/>
  <c r="E198" i="378" s="1"/>
  <c r="F198" i="378"/>
  <c r="E197" i="378"/>
  <c r="J196" i="378"/>
  <c r="I196" i="378"/>
  <c r="H196" i="378"/>
  <c r="G196" i="378"/>
  <c r="F196" i="378"/>
  <c r="E195" i="378"/>
  <c r="E194" i="378"/>
  <c r="E193" i="378"/>
  <c r="E192" i="378"/>
  <c r="J191" i="378"/>
  <c r="I191" i="378"/>
  <c r="H191" i="378"/>
  <c r="G191" i="378"/>
  <c r="F191" i="378"/>
  <c r="E190" i="378"/>
  <c r="E189" i="378"/>
  <c r="J188" i="378"/>
  <c r="J186" i="378" s="1"/>
  <c r="I188" i="378"/>
  <c r="H188" i="378"/>
  <c r="G188" i="378"/>
  <c r="E188" i="378" s="1"/>
  <c r="F188" i="378"/>
  <c r="M186" i="378"/>
  <c r="L186" i="378"/>
  <c r="K186" i="378"/>
  <c r="I186" i="378"/>
  <c r="H186" i="378"/>
  <c r="F186" i="378"/>
  <c r="E182" i="378"/>
  <c r="M181" i="378"/>
  <c r="L181" i="378"/>
  <c r="K181" i="378"/>
  <c r="K180" i="378" s="1"/>
  <c r="J181" i="378"/>
  <c r="J180" i="378" s="1"/>
  <c r="I181" i="378"/>
  <c r="I180" i="378" s="1"/>
  <c r="H181" i="378"/>
  <c r="G181" i="378"/>
  <c r="G180" i="378" s="1"/>
  <c r="F181" i="378"/>
  <c r="M180" i="378"/>
  <c r="L180" i="378"/>
  <c r="F180" i="378"/>
  <c r="E168" i="378"/>
  <c r="M167" i="378"/>
  <c r="M164" i="378" s="1"/>
  <c r="M163" i="378" s="1"/>
  <c r="M162" i="378" s="1"/>
  <c r="L167" i="378"/>
  <c r="L164" i="378" s="1"/>
  <c r="L163" i="378" s="1"/>
  <c r="L162" i="378" s="1"/>
  <c r="K167" i="378"/>
  <c r="K164" i="378" s="1"/>
  <c r="K163" i="378" s="1"/>
  <c r="K162" i="378" s="1"/>
  <c r="J167" i="378"/>
  <c r="J164" i="378" s="1"/>
  <c r="J163" i="378" s="1"/>
  <c r="J162" i="378" s="1"/>
  <c r="I167" i="378"/>
  <c r="I164" i="378" s="1"/>
  <c r="I163" i="378" s="1"/>
  <c r="I162" i="378" s="1"/>
  <c r="H167" i="378"/>
  <c r="H164" i="378" s="1"/>
  <c r="H163" i="378" s="1"/>
  <c r="H162" i="378" s="1"/>
  <c r="G167" i="378"/>
  <c r="G164" i="378" s="1"/>
  <c r="G163" i="378" s="1"/>
  <c r="G162" i="378" s="1"/>
  <c r="E166" i="378"/>
  <c r="E165" i="378"/>
  <c r="F164" i="378"/>
  <c r="F163" i="378" s="1"/>
  <c r="F162" i="378" s="1"/>
  <c r="M161" i="378"/>
  <c r="M160" i="378" s="1"/>
  <c r="L161" i="378"/>
  <c r="L160" i="378" s="1"/>
  <c r="K161" i="378"/>
  <c r="K160" i="378" s="1"/>
  <c r="J161" i="378"/>
  <c r="J160" i="378" s="1"/>
  <c r="I161" i="378"/>
  <c r="I160" i="378" s="1"/>
  <c r="G161" i="378"/>
  <c r="G160" i="378" s="1"/>
  <c r="F161" i="378"/>
  <c r="F160" i="378" s="1"/>
  <c r="E158" i="378"/>
  <c r="E156" i="378"/>
  <c r="M155" i="378"/>
  <c r="L155" i="378"/>
  <c r="K155" i="378"/>
  <c r="J155" i="378"/>
  <c r="I155" i="378"/>
  <c r="H155" i="378"/>
  <c r="G155" i="378"/>
  <c r="E155" i="378"/>
  <c r="E154" i="378"/>
  <c r="M153" i="378"/>
  <c r="L153" i="378"/>
  <c r="K153" i="378"/>
  <c r="J153" i="378"/>
  <c r="I153" i="378"/>
  <c r="H153" i="378"/>
  <c r="G153" i="378"/>
  <c r="F153" i="378"/>
  <c r="E151" i="378"/>
  <c r="M150" i="378"/>
  <c r="M149" i="378" s="1"/>
  <c r="M138" i="378" s="1"/>
  <c r="M99" i="378" s="1"/>
  <c r="L150" i="378"/>
  <c r="K150" i="378"/>
  <c r="J150" i="378"/>
  <c r="J149" i="378" s="1"/>
  <c r="I150" i="378"/>
  <c r="I149" i="378" s="1"/>
  <c r="H150" i="378"/>
  <c r="H149" i="378" s="1"/>
  <c r="G150" i="378"/>
  <c r="G149" i="378" s="1"/>
  <c r="F150" i="378"/>
  <c r="F149" i="378" s="1"/>
  <c r="L149" i="378"/>
  <c r="K149" i="378"/>
  <c r="E149" i="378"/>
  <c r="E147" i="378"/>
  <c r="E146" i="378"/>
  <c r="M145" i="378"/>
  <c r="L145" i="378"/>
  <c r="K145" i="378"/>
  <c r="J145" i="378"/>
  <c r="I145" i="378"/>
  <c r="H145" i="378"/>
  <c r="G145" i="378"/>
  <c r="F145" i="378"/>
  <c r="E144" i="378"/>
  <c r="E143" i="378"/>
  <c r="E142" i="378"/>
  <c r="E141" i="378"/>
  <c r="M140" i="378"/>
  <c r="L140" i="378"/>
  <c r="K140" i="378"/>
  <c r="J140" i="378"/>
  <c r="J139" i="378" s="1"/>
  <c r="J138" i="378" s="1"/>
  <c r="I140" i="378"/>
  <c r="I139" i="378" s="1"/>
  <c r="I138" i="378" s="1"/>
  <c r="H140" i="378"/>
  <c r="G140" i="378"/>
  <c r="F140" i="378"/>
  <c r="L138" i="378"/>
  <c r="L99" i="378" s="1"/>
  <c r="K138" i="378"/>
  <c r="E136" i="378"/>
  <c r="E135" i="378"/>
  <c r="E134" i="378"/>
  <c r="E133" i="378"/>
  <c r="E132" i="378"/>
  <c r="E131" i="378"/>
  <c r="E130" i="378"/>
  <c r="E129" i="378"/>
  <c r="E128" i="378"/>
  <c r="E127" i="378"/>
  <c r="E126" i="378"/>
  <c r="M125" i="378"/>
  <c r="L125" i="378"/>
  <c r="K125" i="378"/>
  <c r="J125" i="378"/>
  <c r="I125" i="378"/>
  <c r="H125" i="378"/>
  <c r="G125" i="378"/>
  <c r="E125" i="378" s="1"/>
  <c r="F125" i="378"/>
  <c r="E123" i="378"/>
  <c r="E122" i="378"/>
  <c r="E120" i="378"/>
  <c r="E119" i="378"/>
  <c r="E118" i="378"/>
  <c r="E117" i="378"/>
  <c r="E116" i="378"/>
  <c r="E115" i="378"/>
  <c r="E114" i="378"/>
  <c r="J113" i="378"/>
  <c r="J112" i="378" s="1"/>
  <c r="I113" i="378"/>
  <c r="H113" i="378"/>
  <c r="H112" i="378" s="1"/>
  <c r="G113" i="378"/>
  <c r="G112" i="378" s="1"/>
  <c r="F113" i="378"/>
  <c r="F112" i="378" s="1"/>
  <c r="E113" i="378"/>
  <c r="M112" i="378"/>
  <c r="L112" i="378"/>
  <c r="K112" i="378"/>
  <c r="I112" i="378"/>
  <c r="E110" i="378"/>
  <c r="E109" i="378"/>
  <c r="E108" i="378"/>
  <c r="E107" i="378"/>
  <c r="E106" i="378"/>
  <c r="E105" i="378"/>
  <c r="E104" i="378"/>
  <c r="E103" i="378"/>
  <c r="J102" i="378"/>
  <c r="I102" i="378"/>
  <c r="H102" i="378"/>
  <c r="G102" i="378"/>
  <c r="F102" i="378"/>
  <c r="F101" i="378" s="1"/>
  <c r="E102" i="378"/>
  <c r="M101" i="378"/>
  <c r="L101" i="378"/>
  <c r="K101" i="378"/>
  <c r="J101" i="378"/>
  <c r="I101" i="378"/>
  <c r="H101" i="378"/>
  <c r="G101" i="378"/>
  <c r="E101" i="378" s="1"/>
  <c r="E98" i="378"/>
  <c r="M97" i="378"/>
  <c r="L97" i="378"/>
  <c r="K97" i="378"/>
  <c r="J97" i="378"/>
  <c r="I97" i="378"/>
  <c r="H97" i="378"/>
  <c r="G97" i="378"/>
  <c r="F97" i="378"/>
  <c r="E96" i="378"/>
  <c r="E95" i="378"/>
  <c r="M94" i="378"/>
  <c r="L94" i="378"/>
  <c r="K94" i="378"/>
  <c r="J94" i="378"/>
  <c r="I94" i="378"/>
  <c r="H94" i="378"/>
  <c r="G94" i="378"/>
  <c r="F94" i="378"/>
  <c r="E92" i="378"/>
  <c r="E91" i="378"/>
  <c r="M90" i="378"/>
  <c r="L90" i="378"/>
  <c r="K90" i="378"/>
  <c r="J90" i="378"/>
  <c r="I90" i="378"/>
  <c r="H90" i="378"/>
  <c r="G90" i="378"/>
  <c r="F90" i="378"/>
  <c r="E88" i="378"/>
  <c r="E87" i="378"/>
  <c r="E86" i="378"/>
  <c r="E85" i="378"/>
  <c r="E84" i="378"/>
  <c r="E83" i="378"/>
  <c r="E82" i="378"/>
  <c r="E81" i="378"/>
  <c r="E80" i="378"/>
  <c r="M79" i="378"/>
  <c r="L79" i="378"/>
  <c r="K79" i="378"/>
  <c r="J79" i="378"/>
  <c r="I79" i="378"/>
  <c r="H79" i="378"/>
  <c r="G79" i="378"/>
  <c r="E79" i="378" s="1"/>
  <c r="E77" i="378"/>
  <c r="E76" i="378"/>
  <c r="E75" i="378"/>
  <c r="E74" i="378"/>
  <c r="J73" i="378"/>
  <c r="J72" i="378" s="1"/>
  <c r="I73" i="378"/>
  <c r="I72" i="378" s="1"/>
  <c r="H73" i="378"/>
  <c r="G73" i="378"/>
  <c r="F73" i="378"/>
  <c r="F72" i="378" s="1"/>
  <c r="M72" i="378"/>
  <c r="L72" i="378"/>
  <c r="K72" i="378"/>
  <c r="H72" i="378"/>
  <c r="G72" i="378"/>
  <c r="E71" i="378"/>
  <c r="E70" i="378"/>
  <c r="J69" i="378"/>
  <c r="I69" i="378"/>
  <c r="H69" i="378"/>
  <c r="G69" i="378"/>
  <c r="F69" i="378"/>
  <c r="E69" i="378"/>
  <c r="E68" i="378"/>
  <c r="J67" i="378"/>
  <c r="J66" i="378" s="1"/>
  <c r="I67" i="378"/>
  <c r="H67" i="378"/>
  <c r="H66" i="378" s="1"/>
  <c r="G67" i="378"/>
  <c r="F67" i="378"/>
  <c r="F66" i="378" s="1"/>
  <c r="I66" i="378"/>
  <c r="E65" i="378"/>
  <c r="E64" i="378"/>
  <c r="E63" i="378"/>
  <c r="E62" i="378"/>
  <c r="E61" i="378"/>
  <c r="E60" i="378"/>
  <c r="E59" i="378"/>
  <c r="E58" i="378"/>
  <c r="E57" i="378"/>
  <c r="E56" i="378"/>
  <c r="M55" i="378"/>
  <c r="L55" i="378"/>
  <c r="K55" i="378"/>
  <c r="J55" i="378"/>
  <c r="I55" i="378"/>
  <c r="I54" i="378" s="1"/>
  <c r="H55" i="378"/>
  <c r="H54" i="378" s="1"/>
  <c r="G55" i="378"/>
  <c r="G54" i="378" s="1"/>
  <c r="F55" i="378"/>
  <c r="F54" i="378" s="1"/>
  <c r="M54" i="378"/>
  <c r="L54" i="378"/>
  <c r="K54" i="378"/>
  <c r="J54" i="378"/>
  <c r="E53" i="378"/>
  <c r="M52" i="378"/>
  <c r="L52" i="378"/>
  <c r="K52" i="378"/>
  <c r="J52" i="378"/>
  <c r="I52" i="378"/>
  <c r="H52" i="378"/>
  <c r="G52" i="378"/>
  <c r="E52" i="378" s="1"/>
  <c r="F52" i="378"/>
  <c r="E51" i="378"/>
  <c r="E50" i="378"/>
  <c r="E49" i="378"/>
  <c r="M48" i="378"/>
  <c r="L48" i="378"/>
  <c r="K48" i="378"/>
  <c r="J48" i="378"/>
  <c r="I48" i="378"/>
  <c r="H48" i="378"/>
  <c r="G48" i="378"/>
  <c r="F48" i="378"/>
  <c r="E48" i="378"/>
  <c r="E47" i="378"/>
  <c r="E46" i="378"/>
  <c r="E45" i="378"/>
  <c r="E44" i="378"/>
  <c r="M43" i="378"/>
  <c r="L43" i="378"/>
  <c r="K43" i="378"/>
  <c r="J43" i="378"/>
  <c r="I43" i="378"/>
  <c r="H43" i="378"/>
  <c r="G43" i="378"/>
  <c r="F43" i="378"/>
  <c r="E42" i="378"/>
  <c r="E41" i="378"/>
  <c r="F39" i="378"/>
  <c r="F37" i="378" s="1"/>
  <c r="M36" i="378"/>
  <c r="M35" i="378" s="1"/>
  <c r="L36" i="378"/>
  <c r="L35" i="378" s="1"/>
  <c r="K36" i="378"/>
  <c r="K35" i="378" s="1"/>
  <c r="J36" i="378"/>
  <c r="I36" i="378"/>
  <c r="H36" i="378"/>
  <c r="H35" i="378" s="1"/>
  <c r="G36" i="378"/>
  <c r="G35" i="378" s="1"/>
  <c r="F36" i="378"/>
  <c r="F35" i="378" s="1"/>
  <c r="J35" i="378"/>
  <c r="I35" i="378"/>
  <c r="M31" i="378"/>
  <c r="L31" i="378"/>
  <c r="K31" i="378"/>
  <c r="J31" i="378"/>
  <c r="I31" i="378"/>
  <c r="G30" i="378"/>
  <c r="F30" i="378"/>
  <c r="M29" i="378"/>
  <c r="L29" i="378"/>
  <c r="I29" i="378"/>
  <c r="H29" i="378"/>
  <c r="J26" i="378"/>
  <c r="I26" i="378"/>
  <c r="M24" i="378"/>
  <c r="L24" i="378"/>
  <c r="K24" i="378"/>
  <c r="G24" i="378"/>
  <c r="F24" i="378"/>
  <c r="G23" i="378"/>
  <c r="F23" i="378"/>
  <c r="G202" i="377"/>
  <c r="G80" i="377"/>
  <c r="G188" i="377"/>
  <c r="G187" i="377" s="1"/>
  <c r="G54" i="377"/>
  <c r="G53" i="377" s="1"/>
  <c r="G201" i="377"/>
  <c r="H483" i="377"/>
  <c r="E292" i="377"/>
  <c r="E291" i="377" s="1"/>
  <c r="L291" i="377"/>
  <c r="K291" i="377"/>
  <c r="J291" i="377"/>
  <c r="I291" i="377"/>
  <c r="H291" i="377"/>
  <c r="G291" i="377"/>
  <c r="F291" i="377"/>
  <c r="E290" i="377"/>
  <c r="E289" i="377"/>
  <c r="E288" i="377"/>
  <c r="L287" i="377"/>
  <c r="K287" i="377"/>
  <c r="J287" i="377"/>
  <c r="I287" i="377"/>
  <c r="H287" i="377"/>
  <c r="G287" i="377"/>
  <c r="G286" i="377" s="1"/>
  <c r="F287" i="377"/>
  <c r="F286" i="377" s="1"/>
  <c r="E285" i="377"/>
  <c r="I284" i="377"/>
  <c r="H284" i="377"/>
  <c r="G284" i="377"/>
  <c r="F284" i="377"/>
  <c r="E284" i="377"/>
  <c r="E283" i="377"/>
  <c r="E282" i="377"/>
  <c r="E281" i="377"/>
  <c r="L280" i="377"/>
  <c r="K280" i="377"/>
  <c r="J280" i="377"/>
  <c r="I280" i="377"/>
  <c r="H280" i="377"/>
  <c r="G280" i="377"/>
  <c r="F280" i="377"/>
  <c r="E280" i="377" s="1"/>
  <c r="E279" i="377"/>
  <c r="E278" i="377"/>
  <c r="E277" i="377"/>
  <c r="L276" i="377"/>
  <c r="K276" i="377"/>
  <c r="J276" i="377"/>
  <c r="I276" i="377"/>
  <c r="H276" i="377"/>
  <c r="G276" i="377"/>
  <c r="F276" i="377"/>
  <c r="E276" i="377" s="1"/>
  <c r="E275" i="377"/>
  <c r="E274" i="377"/>
  <c r="E273" i="377"/>
  <c r="L272" i="377"/>
  <c r="K272" i="377"/>
  <c r="J272" i="377"/>
  <c r="I272" i="377"/>
  <c r="H272" i="377"/>
  <c r="G272" i="377"/>
  <c r="F272" i="377"/>
  <c r="E272" i="377" s="1"/>
  <c r="E271" i="377"/>
  <c r="E270" i="377"/>
  <c r="E269" i="377"/>
  <c r="L268" i="377"/>
  <c r="K268" i="377"/>
  <c r="J268" i="377"/>
  <c r="I268" i="377"/>
  <c r="H268" i="377"/>
  <c r="G268" i="377"/>
  <c r="F268" i="377"/>
  <c r="E267" i="377"/>
  <c r="E266" i="377"/>
  <c r="E265" i="377"/>
  <c r="L264" i="377"/>
  <c r="K264" i="377"/>
  <c r="J264" i="377"/>
  <c r="I264" i="377"/>
  <c r="H264" i="377"/>
  <c r="G264" i="377"/>
  <c r="F264" i="377"/>
  <c r="E264" i="377" s="1"/>
  <c r="E263" i="377"/>
  <c r="E262" i="377"/>
  <c r="E261" i="377"/>
  <c r="L260" i="377"/>
  <c r="K260" i="377"/>
  <c r="J260" i="377"/>
  <c r="I260" i="377"/>
  <c r="H260" i="377"/>
  <c r="G260" i="377"/>
  <c r="F260" i="377"/>
  <c r="E260" i="377" s="1"/>
  <c r="E259" i="377"/>
  <c r="E258" i="377"/>
  <c r="E257" i="377"/>
  <c r="L256" i="377"/>
  <c r="K256" i="377"/>
  <c r="J256" i="377"/>
  <c r="I256" i="377"/>
  <c r="H256" i="377"/>
  <c r="G256" i="377"/>
  <c r="F256" i="377"/>
  <c r="E256" i="377" s="1"/>
  <c r="E255" i="377"/>
  <c r="E254" i="377"/>
  <c r="E253" i="377"/>
  <c r="L252" i="377"/>
  <c r="K252" i="377"/>
  <c r="J252" i="377"/>
  <c r="I252" i="377"/>
  <c r="H252" i="377"/>
  <c r="G252" i="377"/>
  <c r="F252" i="377"/>
  <c r="E252" i="377" s="1"/>
  <c r="E251" i="377"/>
  <c r="E250" i="377"/>
  <c r="E249" i="377"/>
  <c r="L248" i="377"/>
  <c r="K248" i="377"/>
  <c r="J248" i="377"/>
  <c r="I248" i="377"/>
  <c r="H248" i="377"/>
  <c r="G248" i="377"/>
  <c r="F248" i="377"/>
  <c r="E248" i="377" s="1"/>
  <c r="E247" i="377"/>
  <c r="E246" i="377"/>
  <c r="E245" i="377"/>
  <c r="L244" i="377"/>
  <c r="K244" i="377"/>
  <c r="J244" i="377"/>
  <c r="I244" i="377"/>
  <c r="H244" i="377"/>
  <c r="G244" i="377"/>
  <c r="F244" i="377"/>
  <c r="E244" i="377" s="1"/>
  <c r="E243" i="377"/>
  <c r="E242" i="377"/>
  <c r="E241" i="377"/>
  <c r="L240" i="377"/>
  <c r="L239" i="377" s="1"/>
  <c r="K240" i="377"/>
  <c r="K239" i="377" s="1"/>
  <c r="J240" i="377"/>
  <c r="J239" i="377" s="1"/>
  <c r="I240" i="377"/>
  <c r="I239" i="377" s="1"/>
  <c r="H240" i="377"/>
  <c r="G240" i="377"/>
  <c r="F240" i="377"/>
  <c r="G239" i="377"/>
  <c r="F239" i="377"/>
  <c r="E238" i="377"/>
  <c r="E237" i="377"/>
  <c r="E236" i="377"/>
  <c r="E235" i="377"/>
  <c r="L234" i="377"/>
  <c r="K234" i="377"/>
  <c r="J234" i="377"/>
  <c r="I234" i="377"/>
  <c r="H234" i="377"/>
  <c r="G234" i="377"/>
  <c r="F234" i="377"/>
  <c r="E234" i="377" s="1"/>
  <c r="E233" i="377"/>
  <c r="E232" i="377"/>
  <c r="E231" i="377"/>
  <c r="L230" i="377"/>
  <c r="L228" i="377" s="1"/>
  <c r="K230" i="377"/>
  <c r="K228" i="377" s="1"/>
  <c r="J230" i="377"/>
  <c r="J228" i="377" s="1"/>
  <c r="I230" i="377"/>
  <c r="H230" i="377"/>
  <c r="H228" i="377" s="1"/>
  <c r="G230" i="377"/>
  <c r="F230" i="377"/>
  <c r="E229" i="377"/>
  <c r="I228" i="377"/>
  <c r="G228" i="377"/>
  <c r="F228" i="377"/>
  <c r="E227" i="377"/>
  <c r="E226" i="377"/>
  <c r="E225" i="377"/>
  <c r="I224" i="377"/>
  <c r="I221" i="377" s="1"/>
  <c r="H224" i="377"/>
  <c r="G224" i="377"/>
  <c r="F224" i="377"/>
  <c r="E224" i="377" s="1"/>
  <c r="E223" i="377"/>
  <c r="E222" i="377"/>
  <c r="L221" i="377"/>
  <c r="K221" i="377"/>
  <c r="J221" i="377"/>
  <c r="H221" i="377"/>
  <c r="G221" i="377"/>
  <c r="G220" i="377" s="1"/>
  <c r="G219" i="377" s="1"/>
  <c r="F221" i="377"/>
  <c r="F220" i="377" s="1"/>
  <c r="G218" i="377"/>
  <c r="G217" i="377" s="1"/>
  <c r="G216" i="377" s="1"/>
  <c r="I217" i="377"/>
  <c r="I216" i="377" s="1"/>
  <c r="H217" i="377"/>
  <c r="H216" i="377" s="1"/>
  <c r="F217" i="377"/>
  <c r="F216" i="377" s="1"/>
  <c r="E215" i="377"/>
  <c r="E214" i="377"/>
  <c r="L213" i="377"/>
  <c r="L212" i="377" s="1"/>
  <c r="K213" i="377"/>
  <c r="K212" i="377" s="1"/>
  <c r="J213" i="377"/>
  <c r="J212" i="377" s="1"/>
  <c r="I213" i="377"/>
  <c r="H213" i="377"/>
  <c r="G213" i="377"/>
  <c r="F213" i="377"/>
  <c r="E213" i="377" s="1"/>
  <c r="I212" i="377"/>
  <c r="H212" i="377"/>
  <c r="G212" i="377"/>
  <c r="F212" i="377"/>
  <c r="E212" i="377" s="1"/>
  <c r="E211" i="377"/>
  <c r="L210" i="377"/>
  <c r="L209" i="377" s="1"/>
  <c r="L208" i="377" s="1"/>
  <c r="K210" i="377"/>
  <c r="K209" i="377" s="1"/>
  <c r="K208" i="377" s="1"/>
  <c r="J210" i="377"/>
  <c r="J209" i="377" s="1"/>
  <c r="J208" i="377" s="1"/>
  <c r="I210" i="377"/>
  <c r="I209" i="377" s="1"/>
  <c r="I208" i="377" s="1"/>
  <c r="H210" i="377"/>
  <c r="H209" i="377" s="1"/>
  <c r="H208" i="377" s="1"/>
  <c r="G210" i="377"/>
  <c r="F210" i="377"/>
  <c r="E210" i="377" s="1"/>
  <c r="G209" i="377"/>
  <c r="G208" i="377" s="1"/>
  <c r="G207" i="377" s="1"/>
  <c r="F209" i="377"/>
  <c r="F208" i="377" s="1"/>
  <c r="E206" i="377"/>
  <c r="E205" i="377"/>
  <c r="E204" i="377"/>
  <c r="E203" i="377"/>
  <c r="L202" i="377"/>
  <c r="L201" i="377" s="1"/>
  <c r="K202" i="377"/>
  <c r="J202" i="377"/>
  <c r="I202" i="377"/>
  <c r="H202" i="377"/>
  <c r="H201" i="377" s="1"/>
  <c r="K201" i="377"/>
  <c r="J201" i="377"/>
  <c r="I201" i="377"/>
  <c r="F201" i="377"/>
  <c r="E200" i="377"/>
  <c r="E199" i="377"/>
  <c r="E198" i="377"/>
  <c r="L197" i="377"/>
  <c r="K197" i="377"/>
  <c r="J197" i="377"/>
  <c r="I197" i="377"/>
  <c r="H197" i="377"/>
  <c r="H196" i="377" s="1"/>
  <c r="H195" i="377" s="1"/>
  <c r="G197" i="377"/>
  <c r="F197" i="377"/>
  <c r="E197" i="377" s="1"/>
  <c r="K196" i="377"/>
  <c r="K195" i="377" s="1"/>
  <c r="J196" i="377"/>
  <c r="J195" i="377" s="1"/>
  <c r="I196" i="377"/>
  <c r="I195" i="377" s="1"/>
  <c r="E194" i="377"/>
  <c r="E193" i="377" s="1"/>
  <c r="I193" i="377"/>
  <c r="I192" i="377" s="1"/>
  <c r="I191" i="377" s="1"/>
  <c r="H193" i="377"/>
  <c r="H192" i="377" s="1"/>
  <c r="H191" i="377" s="1"/>
  <c r="G193" i="377"/>
  <c r="G192" i="377" s="1"/>
  <c r="G191" i="377" s="1"/>
  <c r="F193" i="377"/>
  <c r="F192" i="377" s="1"/>
  <c r="E190" i="377"/>
  <c r="E189" i="377"/>
  <c r="L187" i="377"/>
  <c r="K187" i="377"/>
  <c r="J187" i="377"/>
  <c r="I187" i="377"/>
  <c r="H187" i="377"/>
  <c r="F187" i="377"/>
  <c r="E186" i="377"/>
  <c r="E185" i="377"/>
  <c r="I184" i="377"/>
  <c r="H184" i="377"/>
  <c r="H183" i="377" s="1"/>
  <c r="G184" i="377"/>
  <c r="G183" i="377" s="1"/>
  <c r="F184" i="377"/>
  <c r="E184" i="377"/>
  <c r="L183" i="377"/>
  <c r="K183" i="377"/>
  <c r="J183" i="377"/>
  <c r="I183" i="377"/>
  <c r="F183" i="377"/>
  <c r="E182" i="377"/>
  <c r="L181" i="377"/>
  <c r="K181" i="377"/>
  <c r="J181" i="377"/>
  <c r="I181" i="377"/>
  <c r="H181" i="377"/>
  <c r="G181" i="377"/>
  <c r="F181" i="377"/>
  <c r="E181" i="377" s="1"/>
  <c r="E180" i="377"/>
  <c r="L179" i="377"/>
  <c r="K179" i="377"/>
  <c r="J179" i="377"/>
  <c r="I179" i="377"/>
  <c r="H179" i="377"/>
  <c r="G179" i="377"/>
  <c r="F179" i="377"/>
  <c r="E179" i="377" s="1"/>
  <c r="E178" i="377"/>
  <c r="E177" i="377"/>
  <c r="E176" i="377"/>
  <c r="E175" i="377"/>
  <c r="E174" i="377"/>
  <c r="E173" i="377"/>
  <c r="E172" i="377"/>
  <c r="E171" i="377"/>
  <c r="E170" i="377"/>
  <c r="E169" i="377"/>
  <c r="L168" i="377"/>
  <c r="K168" i="377"/>
  <c r="J168" i="377"/>
  <c r="I168" i="377"/>
  <c r="H168" i="377"/>
  <c r="G168" i="377"/>
  <c r="E168" i="377"/>
  <c r="E167" i="377"/>
  <c r="E166" i="377"/>
  <c r="L165" i="377"/>
  <c r="L164" i="377" s="1"/>
  <c r="K165" i="377"/>
  <c r="K164" i="377" s="1"/>
  <c r="J165" i="377"/>
  <c r="J164" i="377" s="1"/>
  <c r="I165" i="377"/>
  <c r="I164" i="377" s="1"/>
  <c r="H165" i="377"/>
  <c r="H164" i="377" s="1"/>
  <c r="G165" i="377"/>
  <c r="F165" i="377"/>
  <c r="F164" i="377" s="1"/>
  <c r="E163" i="377"/>
  <c r="E162" i="377" s="1"/>
  <c r="L162" i="377"/>
  <c r="K162" i="377"/>
  <c r="J162" i="377"/>
  <c r="I162" i="377"/>
  <c r="H162" i="377"/>
  <c r="G162" i="377"/>
  <c r="F162" i="377"/>
  <c r="E161" i="377"/>
  <c r="E160" i="377"/>
  <c r="E159" i="377"/>
  <c r="L158" i="377"/>
  <c r="K158" i="377"/>
  <c r="K157" i="377" s="1"/>
  <c r="K156" i="377" s="1"/>
  <c r="J158" i="377"/>
  <c r="J157" i="377" s="1"/>
  <c r="J156" i="377" s="1"/>
  <c r="I158" i="377"/>
  <c r="I157" i="377" s="1"/>
  <c r="I156" i="377" s="1"/>
  <c r="H158" i="377"/>
  <c r="H157" i="377" s="1"/>
  <c r="H156" i="377" s="1"/>
  <c r="G158" i="377"/>
  <c r="G157" i="377" s="1"/>
  <c r="G156" i="377" s="1"/>
  <c r="F158" i="377"/>
  <c r="E158" i="377" s="1"/>
  <c r="L157" i="377"/>
  <c r="L156" i="377" s="1"/>
  <c r="L155" i="377" s="1"/>
  <c r="E154" i="377"/>
  <c r="L153" i="377"/>
  <c r="L152" i="377" s="1"/>
  <c r="L151" i="377" s="1"/>
  <c r="K153" i="377"/>
  <c r="K152" i="377" s="1"/>
  <c r="K151" i="377" s="1"/>
  <c r="J153" i="377"/>
  <c r="J152" i="377" s="1"/>
  <c r="J151" i="377" s="1"/>
  <c r="I153" i="377"/>
  <c r="I152" i="377" s="1"/>
  <c r="I151" i="377" s="1"/>
  <c r="H153" i="377"/>
  <c r="H152" i="377" s="1"/>
  <c r="H151" i="377" s="1"/>
  <c r="G153" i="377"/>
  <c r="G152" i="377" s="1"/>
  <c r="G151" i="377" s="1"/>
  <c r="F153" i="377"/>
  <c r="F152" i="377" s="1"/>
  <c r="E148" i="377"/>
  <c r="E147" i="377" s="1"/>
  <c r="L147" i="377"/>
  <c r="K147" i="377"/>
  <c r="J147" i="377"/>
  <c r="I147" i="377"/>
  <c r="H147" i="377"/>
  <c r="G147" i="377"/>
  <c r="F147" i="377"/>
  <c r="E146" i="377"/>
  <c r="E145" i="377"/>
  <c r="E144" i="377"/>
  <c r="L143" i="377"/>
  <c r="L142" i="377" s="1"/>
  <c r="K143" i="377"/>
  <c r="K142" i="377" s="1"/>
  <c r="J143" i="377"/>
  <c r="J142" i="377" s="1"/>
  <c r="I143" i="377"/>
  <c r="I142" i="377" s="1"/>
  <c r="H143" i="377"/>
  <c r="G143" i="377"/>
  <c r="F143" i="377"/>
  <c r="H142" i="377"/>
  <c r="G142" i="377"/>
  <c r="F142" i="377"/>
  <c r="E141" i="377"/>
  <c r="E140" i="377" s="1"/>
  <c r="I140" i="377"/>
  <c r="H140" i="377"/>
  <c r="G140" i="377"/>
  <c r="F140" i="377"/>
  <c r="E139" i="377"/>
  <c r="E138" i="377"/>
  <c r="E137" i="377"/>
  <c r="L136" i="377"/>
  <c r="K136" i="377"/>
  <c r="J136" i="377"/>
  <c r="I136" i="377"/>
  <c r="H136" i="377"/>
  <c r="G136" i="377"/>
  <c r="F136" i="377"/>
  <c r="E136" i="377" s="1"/>
  <c r="E135" i="377"/>
  <c r="E134" i="377"/>
  <c r="E133" i="377"/>
  <c r="L132" i="377"/>
  <c r="K132" i="377"/>
  <c r="J132" i="377"/>
  <c r="I132" i="377"/>
  <c r="H132" i="377"/>
  <c r="G132" i="377"/>
  <c r="F132" i="377"/>
  <c r="E132" i="377" s="1"/>
  <c r="E131" i="377"/>
  <c r="E130" i="377"/>
  <c r="E129" i="377"/>
  <c r="L128" i="377"/>
  <c r="K128" i="377"/>
  <c r="J128" i="377"/>
  <c r="I128" i="377"/>
  <c r="H128" i="377"/>
  <c r="G128" i="377"/>
  <c r="F128" i="377"/>
  <c r="E128" i="377" s="1"/>
  <c r="E127" i="377"/>
  <c r="E126" i="377"/>
  <c r="E125" i="377"/>
  <c r="L124" i="377"/>
  <c r="K124" i="377"/>
  <c r="J124" i="377"/>
  <c r="I124" i="377"/>
  <c r="H124" i="377"/>
  <c r="G124" i="377"/>
  <c r="F124" i="377"/>
  <c r="E124" i="377" s="1"/>
  <c r="E123" i="377"/>
  <c r="E122" i="377"/>
  <c r="E121" i="377"/>
  <c r="L120" i="377"/>
  <c r="K120" i="377"/>
  <c r="J120" i="377"/>
  <c r="I120" i="377"/>
  <c r="H120" i="377"/>
  <c r="G120" i="377"/>
  <c r="F120" i="377"/>
  <c r="E120" i="377"/>
  <c r="E119" i="377"/>
  <c r="E118" i="377"/>
  <c r="E117" i="377"/>
  <c r="L116" i="377"/>
  <c r="K116" i="377"/>
  <c r="J116" i="377"/>
  <c r="I116" i="377"/>
  <c r="H116" i="377"/>
  <c r="G116" i="377"/>
  <c r="F116" i="377"/>
  <c r="E116" i="377" s="1"/>
  <c r="E115" i="377"/>
  <c r="E114" i="377"/>
  <c r="E113" i="377"/>
  <c r="L112" i="377"/>
  <c r="K112" i="377"/>
  <c r="J112" i="377"/>
  <c r="I112" i="377"/>
  <c r="H112" i="377"/>
  <c r="G112" i="377"/>
  <c r="F112" i="377"/>
  <c r="E111" i="377"/>
  <c r="E110" i="377"/>
  <c r="E109" i="377"/>
  <c r="L108" i="377"/>
  <c r="K108" i="377"/>
  <c r="J108" i="377"/>
  <c r="I108" i="377"/>
  <c r="H108" i="377"/>
  <c r="G108" i="377"/>
  <c r="F108" i="377"/>
  <c r="E108" i="377" s="1"/>
  <c r="E107" i="377"/>
  <c r="E106" i="377"/>
  <c r="E105" i="377"/>
  <c r="L104" i="377"/>
  <c r="K104" i="377"/>
  <c r="J104" i="377"/>
  <c r="I104" i="377"/>
  <c r="H104" i="377"/>
  <c r="G104" i="377"/>
  <c r="F104" i="377"/>
  <c r="E104" i="377" s="1"/>
  <c r="E103" i="377"/>
  <c r="E102" i="377"/>
  <c r="E101" i="377"/>
  <c r="L100" i="377"/>
  <c r="K100" i="377"/>
  <c r="J100" i="377"/>
  <c r="I100" i="377"/>
  <c r="H100" i="377"/>
  <c r="G100" i="377"/>
  <c r="F100" i="377"/>
  <c r="E100" i="377" s="1"/>
  <c r="E99" i="377"/>
  <c r="E98" i="377"/>
  <c r="E97" i="377"/>
  <c r="L96" i="377"/>
  <c r="K96" i="377"/>
  <c r="J96" i="377"/>
  <c r="I96" i="377"/>
  <c r="H96" i="377"/>
  <c r="G96" i="377"/>
  <c r="G95" i="377" s="1"/>
  <c r="F96" i="377"/>
  <c r="F95" i="377" s="1"/>
  <c r="L95" i="377"/>
  <c r="K95" i="377"/>
  <c r="J95" i="377"/>
  <c r="I95" i="377"/>
  <c r="H95" i="377"/>
  <c r="E94" i="377"/>
  <c r="E93" i="377"/>
  <c r="E92" i="377"/>
  <c r="E91" i="377"/>
  <c r="E90" i="377"/>
  <c r="E89" i="377"/>
  <c r="L88" i="377"/>
  <c r="K88" i="377"/>
  <c r="J88" i="377"/>
  <c r="I88" i="377"/>
  <c r="H88" i="377"/>
  <c r="G88" i="377"/>
  <c r="F88" i="377"/>
  <c r="E88" i="377" s="1"/>
  <c r="E87" i="377"/>
  <c r="E86" i="377"/>
  <c r="E85" i="377"/>
  <c r="L84" i="377"/>
  <c r="K84" i="377"/>
  <c r="J84" i="377"/>
  <c r="I84" i="377"/>
  <c r="H84" i="377"/>
  <c r="G84" i="377"/>
  <c r="F84" i="377"/>
  <c r="F79" i="377" s="1"/>
  <c r="E83" i="377"/>
  <c r="E82" i="377"/>
  <c r="E81" i="377"/>
  <c r="L80" i="377"/>
  <c r="L79" i="377" s="1"/>
  <c r="K80" i="377"/>
  <c r="K79" i="377" s="1"/>
  <c r="J80" i="377"/>
  <c r="J79" i="377" s="1"/>
  <c r="I80" i="377"/>
  <c r="H80" i="377"/>
  <c r="E78" i="377"/>
  <c r="E77" i="377"/>
  <c r="E76" i="377"/>
  <c r="I75" i="377"/>
  <c r="H75" i="377"/>
  <c r="G75" i="377"/>
  <c r="F75" i="377"/>
  <c r="E75" i="377"/>
  <c r="E74" i="377"/>
  <c r="E73" i="377"/>
  <c r="E72" i="377"/>
  <c r="E71" i="377"/>
  <c r="E70" i="377"/>
  <c r="L69" i="377"/>
  <c r="L68" i="377" s="1"/>
  <c r="L67" i="377" s="1"/>
  <c r="K69" i="377"/>
  <c r="K68" i="377" s="1"/>
  <c r="K67" i="377" s="1"/>
  <c r="J69" i="377"/>
  <c r="J68" i="377" s="1"/>
  <c r="J67" i="377" s="1"/>
  <c r="I69" i="377"/>
  <c r="H69" i="377"/>
  <c r="G69" i="377"/>
  <c r="F69" i="377"/>
  <c r="G66" i="377"/>
  <c r="E66" i="377"/>
  <c r="E65" i="377"/>
  <c r="I64" i="377"/>
  <c r="H64" i="377"/>
  <c r="H63" i="377" s="1"/>
  <c r="H62" i="377" s="1"/>
  <c r="G64" i="377"/>
  <c r="G63" i="377" s="1"/>
  <c r="G62" i="377" s="1"/>
  <c r="F64" i="377"/>
  <c r="F63" i="377" s="1"/>
  <c r="E64" i="377"/>
  <c r="I63" i="377"/>
  <c r="I62" i="377" s="1"/>
  <c r="E61" i="377"/>
  <c r="E60" i="377"/>
  <c r="L59" i="377"/>
  <c r="K59" i="377"/>
  <c r="J59" i="377"/>
  <c r="J58" i="377" s="1"/>
  <c r="I59" i="377"/>
  <c r="I58" i="377" s="1"/>
  <c r="H59" i="377"/>
  <c r="H58" i="377" s="1"/>
  <c r="G59" i="377"/>
  <c r="G58" i="377" s="1"/>
  <c r="F59" i="377"/>
  <c r="F58" i="377" s="1"/>
  <c r="L58" i="377"/>
  <c r="K58" i="377"/>
  <c r="E57" i="377"/>
  <c r="E56" i="377"/>
  <c r="E55" i="377"/>
  <c r="L53" i="377"/>
  <c r="K53" i="377"/>
  <c r="J53" i="377"/>
  <c r="I53" i="377"/>
  <c r="H53" i="377"/>
  <c r="F53" i="377"/>
  <c r="E52" i="377"/>
  <c r="E51" i="377"/>
  <c r="E50" i="377"/>
  <c r="I49" i="377"/>
  <c r="H49" i="377"/>
  <c r="G49" i="377"/>
  <c r="F49" i="377"/>
  <c r="F48" i="377" s="1"/>
  <c r="E49" i="377"/>
  <c r="L48" i="377"/>
  <c r="K48" i="377"/>
  <c r="J48" i="377"/>
  <c r="I48" i="377"/>
  <c r="H48" i="377"/>
  <c r="G48" i="377"/>
  <c r="E47" i="377"/>
  <c r="L46" i="377"/>
  <c r="K46" i="377"/>
  <c r="J46" i="377"/>
  <c r="I46" i="377"/>
  <c r="H46" i="377"/>
  <c r="G46" i="377"/>
  <c r="F46" i="377"/>
  <c r="E46" i="377" s="1"/>
  <c r="E45" i="377"/>
  <c r="L44" i="377"/>
  <c r="K44" i="377"/>
  <c r="J44" i="377"/>
  <c r="I44" i="377"/>
  <c r="H44" i="377"/>
  <c r="G44" i="377"/>
  <c r="F44" i="377"/>
  <c r="E44" i="377" s="1"/>
  <c r="E43" i="377"/>
  <c r="E42" i="377"/>
  <c r="E41" i="377"/>
  <c r="E40" i="377"/>
  <c r="E39" i="377"/>
  <c r="E38" i="377"/>
  <c r="E37" i="377"/>
  <c r="E36" i="377"/>
  <c r="E35" i="377"/>
  <c r="E34" i="377"/>
  <c r="L33" i="377"/>
  <c r="K33" i="377"/>
  <c r="J33" i="377"/>
  <c r="I33" i="377"/>
  <c r="H33" i="377"/>
  <c r="G33" i="377"/>
  <c r="E33" i="377"/>
  <c r="E32" i="377"/>
  <c r="E31" i="377"/>
  <c r="L30" i="377"/>
  <c r="L29" i="377" s="1"/>
  <c r="K30" i="377"/>
  <c r="K29" i="377" s="1"/>
  <c r="J30" i="377"/>
  <c r="J29" i="377" s="1"/>
  <c r="I30" i="377"/>
  <c r="I29" i="377" s="1"/>
  <c r="H30" i="377"/>
  <c r="H29" i="377" s="1"/>
  <c r="G30" i="377"/>
  <c r="F30" i="377"/>
  <c r="F29" i="377" s="1"/>
  <c r="E28" i="377"/>
  <c r="L27" i="377"/>
  <c r="K27" i="377"/>
  <c r="J27" i="377"/>
  <c r="I27" i="377"/>
  <c r="H27" i="377"/>
  <c r="G27" i="377"/>
  <c r="F27" i="377"/>
  <c r="E27" i="377"/>
  <c r="E26" i="377"/>
  <c r="E25" i="377"/>
  <c r="E24" i="377"/>
  <c r="L23" i="377"/>
  <c r="K23" i="377"/>
  <c r="J23" i="377"/>
  <c r="I23" i="377"/>
  <c r="I22" i="377" s="1"/>
  <c r="I21" i="377" s="1"/>
  <c r="H23" i="377"/>
  <c r="H22" i="377" s="1"/>
  <c r="H21" i="377" s="1"/>
  <c r="G23" i="377"/>
  <c r="G22" i="377" s="1"/>
  <c r="G21" i="377" s="1"/>
  <c r="F23" i="377"/>
  <c r="E23" i="377" s="1"/>
  <c r="L22" i="377"/>
  <c r="L21" i="377" s="1"/>
  <c r="L20" i="377" s="1"/>
  <c r="K22" i="377"/>
  <c r="K21" i="377" s="1"/>
  <c r="K20" i="377" s="1"/>
  <c r="J22" i="377"/>
  <c r="J21" i="377" s="1"/>
  <c r="J20" i="377" s="1"/>
  <c r="E19" i="377"/>
  <c r="L18" i="377"/>
  <c r="K18" i="377"/>
  <c r="J18" i="377"/>
  <c r="J17" i="377" s="1"/>
  <c r="J16" i="377" s="1"/>
  <c r="I18" i="377"/>
  <c r="I17" i="377" s="1"/>
  <c r="I16" i="377" s="1"/>
  <c r="H18" i="377"/>
  <c r="H17" i="377" s="1"/>
  <c r="H16" i="377" s="1"/>
  <c r="G18" i="377"/>
  <c r="G17" i="377" s="1"/>
  <c r="G16" i="377" s="1"/>
  <c r="F18" i="377"/>
  <c r="E18" i="377" s="1"/>
  <c r="L17" i="377"/>
  <c r="L16" i="377" s="1"/>
  <c r="L15" i="377" s="1"/>
  <c r="L14" i="377" s="1"/>
  <c r="K17" i="377"/>
  <c r="K16" i="377" s="1"/>
  <c r="K15" i="377" s="1"/>
  <c r="K14" i="377" s="1"/>
  <c r="E48" i="377" l="1"/>
  <c r="H79" i="377"/>
  <c r="H68" i="377" s="1"/>
  <c r="H67" i="377" s="1"/>
  <c r="I79" i="377"/>
  <c r="E112" i="377"/>
  <c r="E143" i="377"/>
  <c r="L196" i="377"/>
  <c r="L195" i="377" s="1"/>
  <c r="J220" i="377"/>
  <c r="J219" i="377" s="1"/>
  <c r="K220" i="377"/>
  <c r="K219" i="377" s="1"/>
  <c r="L220" i="377"/>
  <c r="L219" i="377" s="1"/>
  <c r="E240" i="377"/>
  <c r="E268" i="377"/>
  <c r="H239" i="377"/>
  <c r="H286" i="377"/>
  <c r="I286" i="377"/>
  <c r="J286" i="377"/>
  <c r="K286" i="377"/>
  <c r="L286" i="377"/>
  <c r="E80" i="377"/>
  <c r="F89" i="378"/>
  <c r="G89" i="378"/>
  <c r="E97" i="378"/>
  <c r="E153" i="378"/>
  <c r="E191" i="378"/>
  <c r="E196" i="378"/>
  <c r="F206" i="378"/>
  <c r="F205" i="378" s="1"/>
  <c r="M206" i="378"/>
  <c r="K26" i="378"/>
  <c r="L26" i="378"/>
  <c r="E261" i="378"/>
  <c r="E268" i="378"/>
  <c r="K266" i="378"/>
  <c r="L266" i="378"/>
  <c r="E357" i="378"/>
  <c r="E371" i="378"/>
  <c r="E397" i="378"/>
  <c r="E400" i="378"/>
  <c r="G428" i="378"/>
  <c r="F403" i="378"/>
  <c r="F402" i="378" s="1"/>
  <c r="I450" i="378"/>
  <c r="I403" i="378" s="1"/>
  <c r="I402" i="378" s="1"/>
  <c r="E496" i="378"/>
  <c r="E502" i="378"/>
  <c r="E521" i="378"/>
  <c r="E562" i="378"/>
  <c r="E574" i="378"/>
  <c r="E602" i="378"/>
  <c r="I604" i="378"/>
  <c r="E628" i="378"/>
  <c r="K636" i="378"/>
  <c r="K635" i="378" s="1"/>
  <c r="K633" i="378" s="1"/>
  <c r="I735" i="378"/>
  <c r="J735" i="378"/>
  <c r="I734" i="378"/>
  <c r="J734" i="378"/>
  <c r="L734" i="378"/>
  <c r="E749" i="378"/>
  <c r="E769" i="378"/>
  <c r="I761" i="378"/>
  <c r="I760" i="378" s="1"/>
  <c r="J761" i="378"/>
  <c r="J760" i="378" s="1"/>
  <c r="K761" i="378"/>
  <c r="K760" i="378" s="1"/>
  <c r="G761" i="378"/>
  <c r="H761" i="378"/>
  <c r="H760" i="378" s="1"/>
  <c r="E816" i="378"/>
  <c r="E819" i="378"/>
  <c r="J33" i="378"/>
  <c r="E875" i="378"/>
  <c r="E898" i="378"/>
  <c r="E918" i="378"/>
  <c r="H935" i="378"/>
  <c r="I935" i="378"/>
  <c r="E940" i="378"/>
  <c r="E943" i="378"/>
  <c r="E945" i="378"/>
  <c r="E973" i="378"/>
  <c r="E979" i="378"/>
  <c r="E1004" i="378"/>
  <c r="E1037" i="378"/>
  <c r="F1034" i="378"/>
  <c r="I1060" i="378"/>
  <c r="I1034" i="378" s="1"/>
  <c r="K1033" i="378"/>
  <c r="K1032" i="378" s="1"/>
  <c r="K961" i="378" s="1"/>
  <c r="L1033" i="378"/>
  <c r="L1032" i="378" s="1"/>
  <c r="L961" i="378" s="1"/>
  <c r="M1033" i="378"/>
  <c r="M1032" i="378" s="1"/>
  <c r="J1139" i="378"/>
  <c r="E1146" i="378"/>
  <c r="E1196" i="378"/>
  <c r="L1188" i="378"/>
  <c r="L1187" i="378" s="1"/>
  <c r="L1186" i="378" s="1"/>
  <c r="L1184" i="378" s="1"/>
  <c r="M1188" i="378"/>
  <c r="M1187" i="378" s="1"/>
  <c r="M1186" i="378" s="1"/>
  <c r="M1184" i="378" s="1"/>
  <c r="G1237" i="378"/>
  <c r="I1254" i="378"/>
  <c r="I1253" i="378" s="1"/>
  <c r="J1254" i="378"/>
  <c r="J1253" i="378" s="1"/>
  <c r="E1293" i="378"/>
  <c r="E1312" i="378"/>
  <c r="H1353" i="378"/>
  <c r="E1401" i="378"/>
  <c r="H1415" i="378"/>
  <c r="H1414" i="378" s="1"/>
  <c r="H1375" i="378" s="1"/>
  <c r="H1374" i="378" s="1"/>
  <c r="I1415" i="378"/>
  <c r="E1429" i="378"/>
  <c r="E1435" i="378"/>
  <c r="L1456" i="378"/>
  <c r="L1455" i="378" s="1"/>
  <c r="L1453" i="378" s="1"/>
  <c r="M1456" i="378"/>
  <c r="M1455" i="378" s="1"/>
  <c r="M1453" i="378" s="1"/>
  <c r="F1456" i="378"/>
  <c r="E1543" i="378"/>
  <c r="J1556" i="378"/>
  <c r="J1531" i="378" s="1"/>
  <c r="G1531" i="378"/>
  <c r="H1531" i="378"/>
  <c r="I1531" i="378"/>
  <c r="I1530" i="378" s="1"/>
  <c r="F1531" i="378"/>
  <c r="E1625" i="378"/>
  <c r="E1638" i="378"/>
  <c r="E1676" i="378"/>
  <c r="E1695" i="378"/>
  <c r="L1682" i="378"/>
  <c r="L1681" i="378" s="1"/>
  <c r="L1679" i="378" s="1"/>
  <c r="M1682" i="378"/>
  <c r="M1681" i="378" s="1"/>
  <c r="M1679" i="378" s="1"/>
  <c r="F1682" i="378"/>
  <c r="F1681" i="378" s="1"/>
  <c r="F1679" i="378" s="1"/>
  <c r="E609" i="378"/>
  <c r="H1026" i="378"/>
  <c r="H1025" i="378"/>
  <c r="E1023" i="378"/>
  <c r="H956" i="378"/>
  <c r="H951" i="378"/>
  <c r="H950" i="378" s="1"/>
  <c r="J332" i="378"/>
  <c r="J331" i="378" s="1"/>
  <c r="J202" i="378" s="1"/>
  <c r="E333" i="378"/>
  <c r="E332" i="378" s="1"/>
  <c r="I332" i="378"/>
  <c r="I331" i="378" s="1"/>
  <c r="I202" i="378" s="1"/>
  <c r="I185" i="378" s="1"/>
  <c r="H24" i="378"/>
  <c r="E24" i="378" s="1"/>
  <c r="H161" i="378"/>
  <c r="H160" i="378" s="1"/>
  <c r="E160" i="378" s="1"/>
  <c r="H180" i="378"/>
  <c r="H488" i="378"/>
  <c r="H487" i="378" s="1"/>
  <c r="H485" i="378" s="1"/>
  <c r="H23" i="378"/>
  <c r="I340" i="378"/>
  <c r="I341" i="378"/>
  <c r="I339" i="378" s="1"/>
  <c r="I99" i="378"/>
  <c r="G760" i="378"/>
  <c r="E761" i="378"/>
  <c r="E368" i="378"/>
  <c r="G29" i="378"/>
  <c r="E1506" i="378"/>
  <c r="E538" i="378"/>
  <c r="M204" i="378"/>
  <c r="M205" i="378"/>
  <c r="L341" i="378"/>
  <c r="M961" i="378"/>
  <c r="E54" i="378"/>
  <c r="J695" i="378"/>
  <c r="K338" i="378"/>
  <c r="K467" i="378"/>
  <c r="E997" i="378"/>
  <c r="H1612" i="378"/>
  <c r="J99" i="378"/>
  <c r="L487" i="378"/>
  <c r="L485" i="378" s="1"/>
  <c r="L486" i="378"/>
  <c r="K23" i="378"/>
  <c r="K206" i="378"/>
  <c r="G374" i="378"/>
  <c r="E374" i="378" s="1"/>
  <c r="E375" i="378"/>
  <c r="G620" i="378"/>
  <c r="E620" i="378" s="1"/>
  <c r="E624" i="378"/>
  <c r="E735" i="378"/>
  <c r="G734" i="378"/>
  <c r="E734" i="378" s="1"/>
  <c r="K341" i="378"/>
  <c r="G1188" i="378"/>
  <c r="E1191" i="378"/>
  <c r="J341" i="378"/>
  <c r="G823" i="378"/>
  <c r="E824" i="378"/>
  <c r="E1578" i="378"/>
  <c r="M338" i="378"/>
  <c r="M467" i="378"/>
  <c r="G951" i="378"/>
  <c r="E954" i="378"/>
  <c r="G342" i="378"/>
  <c r="E345" i="378"/>
  <c r="G662" i="378"/>
  <c r="E662" i="378" s="1"/>
  <c r="E663" i="378"/>
  <c r="L484" i="378"/>
  <c r="L604" i="378"/>
  <c r="G1033" i="378"/>
  <c r="E1033" i="378" s="1"/>
  <c r="E1066" i="378"/>
  <c r="E452" i="378"/>
  <c r="E787" i="378"/>
  <c r="E1026" i="378"/>
  <c r="E1304" i="378"/>
  <c r="K486" i="378"/>
  <c r="J520" i="378"/>
  <c r="I695" i="378"/>
  <c r="E1388" i="378"/>
  <c r="E145" i="378"/>
  <c r="I821" i="378"/>
  <c r="I759" i="378" s="1"/>
  <c r="E915" i="378"/>
  <c r="E1139" i="378"/>
  <c r="H1188" i="378"/>
  <c r="H1187" i="378" s="1"/>
  <c r="H1186" i="378" s="1"/>
  <c r="H1184" i="378" s="1"/>
  <c r="L30" i="378"/>
  <c r="L27" i="378"/>
  <c r="F761" i="378"/>
  <c r="F760" i="378" s="1"/>
  <c r="E967" i="378"/>
  <c r="E1367" i="378"/>
  <c r="E238" i="378"/>
  <c r="K30" i="378"/>
  <c r="E334" i="378"/>
  <c r="G965" i="378"/>
  <c r="F1188" i="378"/>
  <c r="F1187" i="378" s="1"/>
  <c r="F1186" i="378" s="1"/>
  <c r="F1184" i="378" s="1"/>
  <c r="F821" i="378"/>
  <c r="E1168" i="378"/>
  <c r="E1723" i="378"/>
  <c r="E461" i="378"/>
  <c r="M821" i="378"/>
  <c r="M758" i="378" s="1"/>
  <c r="M757" i="378" s="1"/>
  <c r="H1113" i="378"/>
  <c r="H1112" i="378" s="1"/>
  <c r="E1579" i="378"/>
  <c r="F342" i="378"/>
  <c r="M40" i="378"/>
  <c r="L206" i="378"/>
  <c r="H27" i="378"/>
  <c r="H314" i="378"/>
  <c r="H266" i="378" s="1"/>
  <c r="E354" i="378"/>
  <c r="E481" i="378"/>
  <c r="E834" i="378"/>
  <c r="E1027" i="378"/>
  <c r="I1173" i="378"/>
  <c r="I1111" i="378" s="1"/>
  <c r="I961" i="378" s="1"/>
  <c r="E1220" i="378"/>
  <c r="E1237" i="378"/>
  <c r="H1254" i="378"/>
  <c r="H1253" i="378" s="1"/>
  <c r="K1456" i="378"/>
  <c r="K1455" i="378" s="1"/>
  <c r="K1453" i="378" s="1"/>
  <c r="H40" i="378"/>
  <c r="M26" i="378"/>
  <c r="M488" i="378"/>
  <c r="E741" i="378"/>
  <c r="F1415" i="378"/>
  <c r="F1414" i="378" s="1"/>
  <c r="F1375" i="378" s="1"/>
  <c r="F1374" i="378" s="1"/>
  <c r="G1522" i="378"/>
  <c r="G1455" i="378" s="1"/>
  <c r="E1523" i="378"/>
  <c r="E1522" i="378" s="1"/>
  <c r="I23" i="378"/>
  <c r="I206" i="378"/>
  <c r="G588" i="378"/>
  <c r="E589" i="378"/>
  <c r="G900" i="378"/>
  <c r="E900" i="378" s="1"/>
  <c r="E901" i="378"/>
  <c r="G1529" i="378"/>
  <c r="G66" i="378"/>
  <c r="E67" i="378"/>
  <c r="G697" i="378"/>
  <c r="E698" i="378"/>
  <c r="M734" i="378"/>
  <c r="M33" i="378"/>
  <c r="H1060" i="378"/>
  <c r="E1063" i="378"/>
  <c r="G1353" i="378"/>
  <c r="E1354" i="378"/>
  <c r="F1113" i="378"/>
  <c r="F1112" i="378" s="1"/>
  <c r="F1111" i="378" s="1"/>
  <c r="F961" i="378" s="1"/>
  <c r="E1268" i="378"/>
  <c r="E1458" i="378"/>
  <c r="F1453" i="378"/>
  <c r="G451" i="378"/>
  <c r="E520" i="378"/>
  <c r="E651" i="378"/>
  <c r="J886" i="378"/>
  <c r="J885" i="378" s="1"/>
  <c r="I1453" i="378"/>
  <c r="E1708" i="378"/>
  <c r="E539" i="378"/>
  <c r="I636" i="378"/>
  <c r="I635" i="378" s="1"/>
  <c r="F695" i="378"/>
  <c r="I886" i="378"/>
  <c r="I885" i="378" s="1"/>
  <c r="E1142" i="378"/>
  <c r="J1530" i="378"/>
  <c r="E1611" i="378"/>
  <c r="E310" i="378"/>
  <c r="E31" i="378" s="1"/>
  <c r="H636" i="378"/>
  <c r="H635" i="378" s="1"/>
  <c r="K735" i="378"/>
  <c r="E935" i="378"/>
  <c r="E1389" i="378"/>
  <c r="J23" i="378"/>
  <c r="J206" i="378"/>
  <c r="H1594" i="378"/>
  <c r="H1529" i="378" s="1"/>
  <c r="H1453" i="378" s="1"/>
  <c r="H1373" i="378" s="1"/>
  <c r="H1760" i="378" s="1"/>
  <c r="E1595" i="378"/>
  <c r="E650" i="378"/>
  <c r="E325" i="378"/>
  <c r="E392" i="378"/>
  <c r="J587" i="378"/>
  <c r="J548" i="378" s="1"/>
  <c r="L695" i="378"/>
  <c r="L632" i="378" s="1"/>
  <c r="I1113" i="378"/>
  <c r="I1112" i="378" s="1"/>
  <c r="F636" i="378"/>
  <c r="F635" i="378" s="1"/>
  <c r="F632" i="378" s="1"/>
  <c r="F627" i="378" s="1"/>
  <c r="E685" i="378"/>
  <c r="G1034" i="378"/>
  <c r="K1721" i="378"/>
  <c r="K1682" i="378" s="1"/>
  <c r="K1681" i="378" s="1"/>
  <c r="K1679" i="378" s="1"/>
  <c r="M266" i="378"/>
  <c r="E639" i="378"/>
  <c r="J1060" i="378"/>
  <c r="J1034" i="378" s="1"/>
  <c r="J1188" i="378"/>
  <c r="J1187" i="378" s="1"/>
  <c r="J1186" i="378" s="1"/>
  <c r="J1184" i="378" s="1"/>
  <c r="J882" i="378" s="1"/>
  <c r="E1497" i="378"/>
  <c r="E1496" i="378" s="1"/>
  <c r="J1721" i="378"/>
  <c r="J1682" i="378" s="1"/>
  <c r="J1681" i="378" s="1"/>
  <c r="J1679" i="378" s="1"/>
  <c r="H912" i="378"/>
  <c r="H886" i="378" s="1"/>
  <c r="H885" i="378" s="1"/>
  <c r="E913" i="378"/>
  <c r="G598" i="378"/>
  <c r="E598" i="378" s="1"/>
  <c r="E599" i="378"/>
  <c r="M759" i="378"/>
  <c r="G1732" i="378"/>
  <c r="E1732" i="378" s="1"/>
  <c r="E1733" i="378"/>
  <c r="E35" i="378"/>
  <c r="I467" i="378"/>
  <c r="E483" i="378"/>
  <c r="H708" i="378"/>
  <c r="E708" i="378" s="1"/>
  <c r="E709" i="378"/>
  <c r="G860" i="378"/>
  <c r="E861" i="378"/>
  <c r="H26" i="378"/>
  <c r="E257" i="378"/>
  <c r="H342" i="378"/>
  <c r="E561" i="378"/>
  <c r="L821" i="378"/>
  <c r="J965" i="378"/>
  <c r="J964" i="378" s="1"/>
  <c r="M1034" i="378"/>
  <c r="E1089" i="378"/>
  <c r="E1114" i="378"/>
  <c r="E1507" i="378"/>
  <c r="G26" i="378"/>
  <c r="E167" i="378"/>
  <c r="E356" i="378"/>
  <c r="M403" i="378"/>
  <c r="M402" i="378" s="1"/>
  <c r="J338" i="378"/>
  <c r="E546" i="378"/>
  <c r="K821" i="378"/>
  <c r="H860" i="378"/>
  <c r="H821" i="378" s="1"/>
  <c r="H759" i="378" s="1"/>
  <c r="G912" i="378"/>
  <c r="G886" i="378" s="1"/>
  <c r="I965" i="378"/>
  <c r="I964" i="378" s="1"/>
  <c r="J1505" i="378"/>
  <c r="J1456" i="378" s="1"/>
  <c r="J1455" i="378" s="1"/>
  <c r="J1453" i="378" s="1"/>
  <c r="H1577" i="378"/>
  <c r="H1530" i="378" s="1"/>
  <c r="F25" i="378"/>
  <c r="H332" i="378"/>
  <c r="H331" i="378" s="1"/>
  <c r="H202" i="378" s="1"/>
  <c r="L403" i="378"/>
  <c r="L402" i="378" s="1"/>
  <c r="E794" i="378"/>
  <c r="E793" i="378" s="1"/>
  <c r="K882" i="378"/>
  <c r="H965" i="378"/>
  <c r="H964" i="378" s="1"/>
  <c r="J1113" i="378"/>
  <c r="J1112" i="378" s="1"/>
  <c r="I1414" i="378"/>
  <c r="I1375" i="378" s="1"/>
  <c r="I1374" i="378" s="1"/>
  <c r="E1684" i="378"/>
  <c r="M340" i="378"/>
  <c r="M341" i="378"/>
  <c r="M339" i="378" s="1"/>
  <c r="K403" i="378"/>
  <c r="K402" i="378" s="1"/>
  <c r="K29" i="378"/>
  <c r="E164" i="378"/>
  <c r="E163" i="378" s="1"/>
  <c r="E162" i="378" s="1"/>
  <c r="G256" i="378"/>
  <c r="E256" i="378" s="1"/>
  <c r="E745" i="378"/>
  <c r="E775" i="378"/>
  <c r="G338" i="378"/>
  <c r="E338" i="378" s="1"/>
  <c r="G467" i="378"/>
  <c r="I883" i="378"/>
  <c r="E884" i="378"/>
  <c r="J89" i="378"/>
  <c r="G186" i="378"/>
  <c r="J632" i="378"/>
  <c r="E1121" i="378"/>
  <c r="H1173" i="378"/>
  <c r="H1111" i="378" s="1"/>
  <c r="E1200" i="378"/>
  <c r="E1363" i="378"/>
  <c r="F338" i="378"/>
  <c r="F185" i="378" s="1"/>
  <c r="F19" i="378" s="1"/>
  <c r="F18" i="378" s="1"/>
  <c r="F467" i="378"/>
  <c r="G1173" i="378"/>
  <c r="E1175" i="378"/>
  <c r="I89" i="378"/>
  <c r="M27" i="378"/>
  <c r="M695" i="378"/>
  <c r="M632" i="378" s="1"/>
  <c r="J860" i="378"/>
  <c r="E1544" i="378"/>
  <c r="H484" i="378"/>
  <c r="H185" i="378" s="1"/>
  <c r="H604" i="378"/>
  <c r="E883" i="378"/>
  <c r="G1516" i="378"/>
  <c r="E1517" i="378"/>
  <c r="E72" i="378"/>
  <c r="H89" i="378"/>
  <c r="E89" i="378" s="1"/>
  <c r="H139" i="378"/>
  <c r="E468" i="378"/>
  <c r="E1042" i="378"/>
  <c r="J1163" i="378"/>
  <c r="E1163" i="378" s="1"/>
  <c r="E1339" i="378"/>
  <c r="G488" i="378"/>
  <c r="E491" i="378"/>
  <c r="G484" i="378"/>
  <c r="G604" i="378"/>
  <c r="E606" i="378"/>
  <c r="H612" i="378"/>
  <c r="H613" i="378"/>
  <c r="G139" i="378"/>
  <c r="K27" i="378"/>
  <c r="M882" i="378"/>
  <c r="E925" i="378"/>
  <c r="J1314" i="378"/>
  <c r="G612" i="378"/>
  <c r="G613" i="378"/>
  <c r="E613" i="378" s="1"/>
  <c r="G1588" i="378"/>
  <c r="E1588" i="378" s="1"/>
  <c r="E1589" i="378"/>
  <c r="F139" i="378"/>
  <c r="E220" i="378"/>
  <c r="J27" i="378"/>
  <c r="J314" i="378"/>
  <c r="J266" i="378" s="1"/>
  <c r="F488" i="378"/>
  <c r="F487" i="378" s="1"/>
  <c r="F485" i="378" s="1"/>
  <c r="L882" i="378"/>
  <c r="I1314" i="378"/>
  <c r="E1614" i="378"/>
  <c r="I33" i="378"/>
  <c r="E55" i="378"/>
  <c r="I27" i="378"/>
  <c r="G315" i="378"/>
  <c r="E316" i="378"/>
  <c r="J821" i="378"/>
  <c r="J759" i="378" s="1"/>
  <c r="M32" i="378"/>
  <c r="M18" i="378" s="1"/>
  <c r="M880" i="378" s="1"/>
  <c r="L40" i="378"/>
  <c r="K99" i="378"/>
  <c r="G27" i="378"/>
  <c r="E894" i="378"/>
  <c r="H1084" i="378"/>
  <c r="E1262" i="378"/>
  <c r="F1314" i="378"/>
  <c r="J1414" i="378"/>
  <c r="J1375" i="378" s="1"/>
  <c r="J1374" i="378" s="1"/>
  <c r="F1530" i="378"/>
  <c r="G1652" i="378"/>
  <c r="F22" i="378"/>
  <c r="F20" i="378" s="1"/>
  <c r="L32" i="378"/>
  <c r="L28" i="378" s="1"/>
  <c r="K40" i="378"/>
  <c r="F27" i="378"/>
  <c r="F314" i="378"/>
  <c r="F266" i="378" s="1"/>
  <c r="F204" i="378" s="1"/>
  <c r="F203" i="378" s="1"/>
  <c r="J488" i="378"/>
  <c r="E790" i="378"/>
  <c r="E1221" i="378"/>
  <c r="E1242" i="378"/>
  <c r="F1254" i="378"/>
  <c r="F1253" i="378" s="1"/>
  <c r="H1352" i="378"/>
  <c r="H1314" i="378" s="1"/>
  <c r="M1373" i="378"/>
  <c r="H1048" i="378"/>
  <c r="H1034" i="378" s="1"/>
  <c r="E1049" i="378"/>
  <c r="E1094" i="378"/>
  <c r="G1032" i="378"/>
  <c r="E1032" i="378" s="1"/>
  <c r="J1084" i="378"/>
  <c r="I1084" i="378"/>
  <c r="J40" i="378"/>
  <c r="E112" i="378"/>
  <c r="I314" i="378"/>
  <c r="I266" i="378" s="1"/>
  <c r="I488" i="378"/>
  <c r="E550" i="378"/>
  <c r="E690" i="378"/>
  <c r="E1127" i="378"/>
  <c r="E1359" i="378"/>
  <c r="L1373" i="378"/>
  <c r="I40" i="378"/>
  <c r="E208" i="378"/>
  <c r="L338" i="378"/>
  <c r="J450" i="378"/>
  <c r="J403" i="378" s="1"/>
  <c r="J402" i="378" s="1"/>
  <c r="E490" i="378"/>
  <c r="E1048" i="378"/>
  <c r="E1287" i="378"/>
  <c r="E1286" i="378" s="1"/>
  <c r="G1415" i="378"/>
  <c r="J29" i="378"/>
  <c r="G1254" i="378"/>
  <c r="E94" i="378"/>
  <c r="E239" i="378"/>
  <c r="G963" i="378"/>
  <c r="E977" i="378"/>
  <c r="E207" i="378"/>
  <c r="E264" i="378"/>
  <c r="E326" i="378"/>
  <c r="J467" i="378"/>
  <c r="E966" i="378"/>
  <c r="E1238" i="378"/>
  <c r="E776" i="378"/>
  <c r="E1095" i="378"/>
  <c r="E1128" i="378"/>
  <c r="E43" i="378"/>
  <c r="H467" i="378"/>
  <c r="G1113" i="378"/>
  <c r="E1459" i="378"/>
  <c r="E1269" i="378"/>
  <c r="E1722" i="378"/>
  <c r="L23" i="378"/>
  <c r="E90" i="378"/>
  <c r="H206" i="378"/>
  <c r="E279" i="378"/>
  <c r="E278" i="378" s="1"/>
  <c r="E30" i="378" s="1"/>
  <c r="E405" i="378"/>
  <c r="E605" i="378"/>
  <c r="E889" i="378"/>
  <c r="E1174" i="378"/>
  <c r="E1615" i="378"/>
  <c r="E73" i="378"/>
  <c r="G206" i="378"/>
  <c r="E489" i="378"/>
  <c r="M604" i="378"/>
  <c r="E669" i="378"/>
  <c r="E746" i="378"/>
  <c r="E1316" i="378"/>
  <c r="E835" i="378"/>
  <c r="E936" i="378"/>
  <c r="E980" i="378"/>
  <c r="E1061" i="378"/>
  <c r="E1416" i="378"/>
  <c r="E36" i="378"/>
  <c r="E551" i="378"/>
  <c r="K604" i="378"/>
  <c r="E736" i="378"/>
  <c r="E919" i="378"/>
  <c r="J604" i="378"/>
  <c r="E788" i="378"/>
  <c r="E1140" i="378"/>
  <c r="E1364" i="378"/>
  <c r="E150" i="378"/>
  <c r="E140" i="378"/>
  <c r="E181" i="378"/>
  <c r="E180" i="378" s="1"/>
  <c r="E161" i="378" s="1"/>
  <c r="E221" i="378"/>
  <c r="E686" i="378"/>
  <c r="E1281" i="378"/>
  <c r="E1470" i="378"/>
  <c r="E1685" i="378"/>
  <c r="E1085" i="378"/>
  <c r="E1315" i="378"/>
  <c r="E1164" i="378"/>
  <c r="E1378" i="378"/>
  <c r="E1426" i="378"/>
  <c r="E1327" i="378"/>
  <c r="G79" i="377"/>
  <c r="E79" i="377" s="1"/>
  <c r="E230" i="377"/>
  <c r="I220" i="377"/>
  <c r="I219" i="377" s="1"/>
  <c r="I207" i="377" s="1"/>
  <c r="E228" i="377"/>
  <c r="H220" i="377"/>
  <c r="H219" i="377" s="1"/>
  <c r="H207" i="377" s="1"/>
  <c r="G164" i="377"/>
  <c r="G155" i="377" s="1"/>
  <c r="G150" i="377" s="1"/>
  <c r="E188" i="377"/>
  <c r="E187" i="377"/>
  <c r="I68" i="377"/>
  <c r="I67" i="377" s="1"/>
  <c r="G29" i="377"/>
  <c r="E29" i="377" s="1"/>
  <c r="E54" i="377"/>
  <c r="E53" i="377"/>
  <c r="G196" i="377"/>
  <c r="G195" i="377" s="1"/>
  <c r="E202" i="377"/>
  <c r="L207" i="377"/>
  <c r="M1760" i="378" s="1"/>
  <c r="K207" i="377"/>
  <c r="L1760" i="378" s="1"/>
  <c r="J207" i="377"/>
  <c r="F68" i="377"/>
  <c r="E192" i="377"/>
  <c r="E191" i="377" s="1"/>
  <c r="F191" i="377"/>
  <c r="F219" i="377"/>
  <c r="E63" i="377"/>
  <c r="E62" i="377" s="1"/>
  <c r="F62" i="377"/>
  <c r="E95" i="377"/>
  <c r="E286" i="377"/>
  <c r="I20" i="377"/>
  <c r="H20" i="377"/>
  <c r="F151" i="377"/>
  <c r="E152" i="377"/>
  <c r="E208" i="377"/>
  <c r="J155" i="377"/>
  <c r="J150" i="377" s="1"/>
  <c r="J149" i="377" s="1"/>
  <c r="K1372" i="378" s="1"/>
  <c r="E201" i="377"/>
  <c r="J15" i="377"/>
  <c r="J14" i="377" s="1"/>
  <c r="I155" i="377"/>
  <c r="I150" i="377" s="1"/>
  <c r="I149" i="377" s="1"/>
  <c r="J1372" i="378" s="1"/>
  <c r="E183" i="377"/>
  <c r="E239" i="377"/>
  <c r="K155" i="377"/>
  <c r="K150" i="377" s="1"/>
  <c r="K149" i="377" s="1"/>
  <c r="L1372" i="378" s="1"/>
  <c r="I15" i="377"/>
  <c r="E58" i="377"/>
  <c r="E142" i="377"/>
  <c r="H155" i="377"/>
  <c r="H150" i="377" s="1"/>
  <c r="H149" i="377" s="1"/>
  <c r="L150" i="377"/>
  <c r="L149" i="377" s="1"/>
  <c r="M1372" i="378" s="1"/>
  <c r="H15" i="377"/>
  <c r="H14" i="377" s="1"/>
  <c r="E96" i="377"/>
  <c r="E30" i="377"/>
  <c r="E218" i="377"/>
  <c r="E217" i="377" s="1"/>
  <c r="E216" i="377" s="1"/>
  <c r="E165" i="377"/>
  <c r="F196" i="377"/>
  <c r="F22" i="377"/>
  <c r="E69" i="377"/>
  <c r="F17" i="377"/>
  <c r="F157" i="377"/>
  <c r="E84" i="377"/>
  <c r="E153" i="377"/>
  <c r="E287" i="377"/>
  <c r="E209" i="377"/>
  <c r="E221" i="377"/>
  <c r="E59" i="377"/>
  <c r="E1084" i="378" l="1"/>
  <c r="E1516" i="378"/>
  <c r="G1505" i="378"/>
  <c r="K758" i="378"/>
  <c r="K757" i="378" s="1"/>
  <c r="K759" i="378"/>
  <c r="L758" i="378"/>
  <c r="L757" i="378" s="1"/>
  <c r="L759" i="378"/>
  <c r="E860" i="378"/>
  <c r="L627" i="378"/>
  <c r="E1060" i="378"/>
  <c r="E66" i="378"/>
  <c r="G40" i="378"/>
  <c r="K1373" i="378"/>
  <c r="K1760" i="378" s="1"/>
  <c r="F759" i="378"/>
  <c r="E23" i="378"/>
  <c r="E331" i="378"/>
  <c r="J185" i="378"/>
  <c r="H963" i="378"/>
  <c r="E1025" i="378"/>
  <c r="H961" i="378"/>
  <c r="E956" i="378"/>
  <c r="E949" i="378" s="1"/>
  <c r="E948" i="378" s="1"/>
  <c r="H949" i="378"/>
  <c r="H948" i="378" s="1"/>
  <c r="J32" i="378"/>
  <c r="J28" i="378" s="1"/>
  <c r="E27" i="378"/>
  <c r="E484" i="378"/>
  <c r="E604" i="378"/>
  <c r="H486" i="378"/>
  <c r="F882" i="378"/>
  <c r="M627" i="378"/>
  <c r="G950" i="378"/>
  <c r="E951" i="378"/>
  <c r="E950" i="378" s="1"/>
  <c r="E760" i="378"/>
  <c r="G341" i="378"/>
  <c r="E342" i="378"/>
  <c r="G1112" i="378"/>
  <c r="E1112" i="378" s="1"/>
  <c r="E1113" i="378"/>
  <c r="E139" i="378"/>
  <c r="G138" i="378"/>
  <c r="G33" i="378"/>
  <c r="H22" i="378"/>
  <c r="H20" i="378" s="1"/>
  <c r="H39" i="378"/>
  <c r="I32" i="378"/>
  <c r="I28" i="378" s="1"/>
  <c r="M28" i="378"/>
  <c r="H695" i="378"/>
  <c r="H632" i="378" s="1"/>
  <c r="I487" i="378"/>
  <c r="I485" i="378" s="1"/>
  <c r="I486" i="378"/>
  <c r="G450" i="378"/>
  <c r="E451" i="378"/>
  <c r="M487" i="378"/>
  <c r="M485" i="378" s="1"/>
  <c r="M486" i="378"/>
  <c r="I39" i="378"/>
  <c r="I22" i="378"/>
  <c r="I20" i="378" s="1"/>
  <c r="G1651" i="378"/>
  <c r="E1652" i="378"/>
  <c r="E29" i="378"/>
  <c r="J1373" i="378"/>
  <c r="J1760" i="378" s="1"/>
  <c r="H758" i="378"/>
  <c r="H757" i="378" s="1"/>
  <c r="L18" i="378"/>
  <c r="L880" i="378" s="1"/>
  <c r="G636" i="378"/>
  <c r="E612" i="378"/>
  <c r="I1373" i="378"/>
  <c r="I1760" i="378" s="1"/>
  <c r="K205" i="378"/>
  <c r="K203" i="378" s="1"/>
  <c r="K202" i="378" s="1"/>
  <c r="K185" i="378" s="1"/>
  <c r="K204" i="378"/>
  <c r="I18" i="378"/>
  <c r="I880" i="378" s="1"/>
  <c r="G964" i="378"/>
  <c r="E964" i="378" s="1"/>
  <c r="E965" i="378"/>
  <c r="G1453" i="378"/>
  <c r="E1453" i="378" s="1"/>
  <c r="E1455" i="378"/>
  <c r="G1721" i="378"/>
  <c r="J39" i="378"/>
  <c r="J22" i="378"/>
  <c r="J20" i="378" s="1"/>
  <c r="J205" i="378"/>
  <c r="J203" i="378" s="1"/>
  <c r="J204" i="378"/>
  <c r="G1352" i="378"/>
  <c r="E1353" i="378"/>
  <c r="H205" i="378"/>
  <c r="H203" i="378" s="1"/>
  <c r="H204" i="378"/>
  <c r="E886" i="378"/>
  <c r="G885" i="378"/>
  <c r="E885" i="378" s="1"/>
  <c r="H341" i="378"/>
  <c r="H339" i="378" s="1"/>
  <c r="H340" i="378"/>
  <c r="E40" i="378"/>
  <c r="G39" i="378"/>
  <c r="K39" i="378"/>
  <c r="K22" i="378"/>
  <c r="K20" i="378" s="1"/>
  <c r="F138" i="378"/>
  <c r="F32" i="378" s="1"/>
  <c r="F28" i="378" s="1"/>
  <c r="F33" i="378"/>
  <c r="J487" i="378"/>
  <c r="J485" i="378" s="1"/>
  <c r="J486" i="378"/>
  <c r="I205" i="378"/>
  <c r="I203" i="378" s="1"/>
  <c r="I204" i="378"/>
  <c r="G587" i="378"/>
  <c r="E588" i="378"/>
  <c r="G205" i="378"/>
  <c r="E206" i="378"/>
  <c r="E204" i="378" s="1"/>
  <c r="G204" i="378"/>
  <c r="E1415" i="378"/>
  <c r="G1414" i="378"/>
  <c r="E26" i="378"/>
  <c r="G1253" i="378"/>
  <c r="E1253" i="378" s="1"/>
  <c r="E1254" i="378"/>
  <c r="F341" i="378"/>
  <c r="F21" i="378" s="1"/>
  <c r="F340" i="378"/>
  <c r="E963" i="378"/>
  <c r="H138" i="378"/>
  <c r="H33" i="378"/>
  <c r="H633" i="378"/>
  <c r="G695" i="378"/>
  <c r="E697" i="378"/>
  <c r="E1505" i="378"/>
  <c r="F1373" i="378"/>
  <c r="E1034" i="378"/>
  <c r="M203" i="378"/>
  <c r="M202" i="378" s="1"/>
  <c r="M185" i="378" s="1"/>
  <c r="M19" i="378" s="1"/>
  <c r="L340" i="378"/>
  <c r="E1529" i="378"/>
  <c r="L339" i="378"/>
  <c r="E1594" i="378"/>
  <c r="K340" i="378"/>
  <c r="G1456" i="378"/>
  <c r="E1456" i="378" s="1"/>
  <c r="J758" i="378"/>
  <c r="J757" i="378" s="1"/>
  <c r="J627" i="378" s="1"/>
  <c r="J19" i="378" s="1"/>
  <c r="L39" i="378"/>
  <c r="L22" i="378"/>
  <c r="L20" i="378" s="1"/>
  <c r="G1187" i="378"/>
  <c r="E1188" i="378"/>
  <c r="K33" i="378"/>
  <c r="K734" i="378"/>
  <c r="E467" i="378"/>
  <c r="J340" i="378"/>
  <c r="E1173" i="378"/>
  <c r="G1111" i="378"/>
  <c r="E1111" i="378" s="1"/>
  <c r="K339" i="378"/>
  <c r="I882" i="378"/>
  <c r="I1372" i="378" s="1"/>
  <c r="J339" i="378"/>
  <c r="G821" i="378"/>
  <c r="E823" i="378"/>
  <c r="I758" i="378"/>
  <c r="I757" i="378" s="1"/>
  <c r="G314" i="378"/>
  <c r="E315" i="378"/>
  <c r="E488" i="378"/>
  <c r="G486" i="378"/>
  <c r="G487" i="378"/>
  <c r="E912" i="378"/>
  <c r="I632" i="378"/>
  <c r="I633" i="378"/>
  <c r="M39" i="378"/>
  <c r="M22" i="378"/>
  <c r="M20" i="378" s="1"/>
  <c r="L205" i="378"/>
  <c r="L203" i="378" s="1"/>
  <c r="L202" i="378" s="1"/>
  <c r="L185" i="378" s="1"/>
  <c r="L19" i="378" s="1"/>
  <c r="L204" i="378"/>
  <c r="G185" i="378"/>
  <c r="E186" i="378"/>
  <c r="G1577" i="378"/>
  <c r="G68" i="377"/>
  <c r="G67" i="377" s="1"/>
  <c r="E220" i="377"/>
  <c r="E219" i="377"/>
  <c r="E164" i="377"/>
  <c r="I14" i="377"/>
  <c r="G20" i="377"/>
  <c r="G15" i="377" s="1"/>
  <c r="G149" i="377"/>
  <c r="F156" i="377"/>
  <c r="F155" i="377" s="1"/>
  <c r="E155" i="377" s="1"/>
  <c r="E157" i="377"/>
  <c r="E156" i="377" s="1"/>
  <c r="E151" i="377"/>
  <c r="F67" i="377"/>
  <c r="F195" i="377"/>
  <c r="E195" i="377" s="1"/>
  <c r="E196" i="377"/>
  <c r="F16" i="377"/>
  <c r="E17" i="377"/>
  <c r="F21" i="377"/>
  <c r="E22" i="377"/>
  <c r="F207" i="377"/>
  <c r="E207" i="377" l="1"/>
  <c r="E821" i="378"/>
  <c r="G758" i="378"/>
  <c r="G759" i="378"/>
  <c r="H627" i="378"/>
  <c r="H19" i="378" s="1"/>
  <c r="E33" i="378"/>
  <c r="E759" i="378"/>
  <c r="H882" i="378"/>
  <c r="H1372" i="378" s="1"/>
  <c r="J18" i="378"/>
  <c r="J880" i="378" s="1"/>
  <c r="G757" i="378"/>
  <c r="E758" i="378"/>
  <c r="E757" i="378" s="1"/>
  <c r="E587" i="378"/>
  <c r="G548" i="378"/>
  <c r="E548" i="378" s="1"/>
  <c r="E205" i="378"/>
  <c r="E1414" i="378"/>
  <c r="G1375" i="378"/>
  <c r="E961" i="378"/>
  <c r="E695" i="378"/>
  <c r="I21" i="378"/>
  <c r="I37" i="378"/>
  <c r="G961" i="378"/>
  <c r="G635" i="378"/>
  <c r="E636" i="378"/>
  <c r="E1721" i="378"/>
  <c r="G1682" i="378"/>
  <c r="E314" i="378"/>
  <c r="G266" i="378"/>
  <c r="E486" i="378"/>
  <c r="L37" i="378"/>
  <c r="L21" i="378"/>
  <c r="E1577" i="378"/>
  <c r="E1530" i="378" s="1"/>
  <c r="G1530" i="378"/>
  <c r="K32" i="378"/>
  <c r="K695" i="378"/>
  <c r="K632" i="378" s="1"/>
  <c r="K627" i="378" s="1"/>
  <c r="K19" i="378" s="1"/>
  <c r="G485" i="378"/>
  <c r="E485" i="378" s="1"/>
  <c r="E487" i="378"/>
  <c r="E1651" i="378"/>
  <c r="G1612" i="378"/>
  <c r="E1612" i="378" s="1"/>
  <c r="G22" i="378"/>
  <c r="E1187" i="378"/>
  <c r="G1186" i="378"/>
  <c r="H21" i="378"/>
  <c r="E1352" i="378"/>
  <c r="G1314" i="378"/>
  <c r="E1314" i="378" s="1"/>
  <c r="H99" i="378"/>
  <c r="H37" i="378" s="1"/>
  <c r="H32" i="378"/>
  <c r="E39" i="378"/>
  <c r="G21" i="378"/>
  <c r="M21" i="378"/>
  <c r="M37" i="378"/>
  <c r="E185" i="378"/>
  <c r="E341" i="378"/>
  <c r="G99" i="378"/>
  <c r="G37" i="378" s="1"/>
  <c r="G32" i="378"/>
  <c r="E138" i="378"/>
  <c r="J37" i="378"/>
  <c r="J21" i="378"/>
  <c r="E450" i="378"/>
  <c r="E403" i="378" s="1"/>
  <c r="G403" i="378"/>
  <c r="K21" i="378"/>
  <c r="K37" i="378"/>
  <c r="I627" i="378"/>
  <c r="I19" i="378" s="1"/>
  <c r="E67" i="377"/>
  <c r="G14" i="377"/>
  <c r="E68" i="377"/>
  <c r="F20" i="377"/>
  <c r="E20" i="377" s="1"/>
  <c r="E21" i="377"/>
  <c r="F150" i="377"/>
  <c r="E16" i="377"/>
  <c r="E402" i="378" l="1"/>
  <c r="E340" i="378"/>
  <c r="E266" i="378"/>
  <c r="G203" i="378"/>
  <c r="E203" i="378" s="1"/>
  <c r="E202" i="378" s="1"/>
  <c r="G1184" i="378"/>
  <c r="E1184" i="378" s="1"/>
  <c r="E1186" i="378"/>
  <c r="G632" i="378"/>
  <c r="G633" i="378"/>
  <c r="E633" i="378" s="1"/>
  <c r="E635" i="378"/>
  <c r="E32" i="378"/>
  <c r="G28" i="378"/>
  <c r="G18" i="378"/>
  <c r="G20" i="378"/>
  <c r="E22" i="378"/>
  <c r="E20" i="378" s="1"/>
  <c r="G1681" i="378"/>
  <c r="E1682" i="378"/>
  <c r="H28" i="378"/>
  <c r="H18" i="378"/>
  <c r="H880" i="378" s="1"/>
  <c r="E99" i="378"/>
  <c r="G1374" i="378"/>
  <c r="E1375" i="378"/>
  <c r="E21" i="378"/>
  <c r="G402" i="378"/>
  <c r="G339" i="378" s="1"/>
  <c r="E339" i="378" s="1"/>
  <c r="G340" i="378"/>
  <c r="K28" i="378"/>
  <c r="K18" i="378"/>
  <c r="K880" i="378" s="1"/>
  <c r="E37" i="378"/>
  <c r="F15" i="377"/>
  <c r="E150" i="377"/>
  <c r="F149" i="377"/>
  <c r="E149" i="377" l="1"/>
  <c r="E28" i="378"/>
  <c r="E18" i="378"/>
  <c r="E1374" i="378"/>
  <c r="E632" i="378"/>
  <c r="G627" i="378"/>
  <c r="G882" i="378"/>
  <c r="G1372" i="378" s="1"/>
  <c r="G1679" i="378"/>
  <c r="E1681" i="378"/>
  <c r="E15" i="377"/>
  <c r="F14" i="377"/>
  <c r="E14" i="377" l="1"/>
  <c r="G880" i="378"/>
  <c r="E880" i="378" s="1"/>
  <c r="E1679" i="378"/>
  <c r="G1373" i="378"/>
  <c r="G1760" i="378" s="1"/>
  <c r="E1373" i="378"/>
  <c r="E1760" i="378"/>
  <c r="E882" i="378"/>
  <c r="E1372" i="378"/>
  <c r="E627" i="378"/>
  <c r="G19" i="378"/>
  <c r="E19" i="378" s="1"/>
</calcChain>
</file>

<file path=xl/sharedStrings.xml><?xml version="1.0" encoding="utf-8"?>
<sst xmlns="http://schemas.openxmlformats.org/spreadsheetml/2006/main" count="3792" uniqueCount="755">
  <si>
    <t>JUDEŢUL : ARGES</t>
  </si>
  <si>
    <t>Unitatea administrativ-teritorială: JUDETUL ARGES</t>
  </si>
  <si>
    <t xml:space="preserve">Formular:   </t>
  </si>
  <si>
    <t>11/02</t>
  </si>
  <si>
    <t xml:space="preserve">BUGETUL  INSTITUŢIILOR PUBLICE ŞI ACTIVITĂŢILOR FINANŢATE INTEGRAL SAU PARŢIAL DIN VENITURI PROPRII   </t>
  </si>
  <si>
    <t>PE ANUL 2025 SI ESTIMARI PENTRU ANII 2026 -2028 - VENITURI</t>
  </si>
  <si>
    <t>mii lei</t>
  </si>
  <si>
    <t>D E N U M I R E A     I N D I C A T O R I L O R</t>
  </si>
  <si>
    <t>Cod                    indicator</t>
  </si>
  <si>
    <t>Buget 2025</t>
  </si>
  <si>
    <t>Estimari</t>
  </si>
  <si>
    <t xml:space="preserve">PREVEDERI ANUALE </t>
  </si>
  <si>
    <t>PREVEDERI TRIMESTRIALE</t>
  </si>
  <si>
    <t>TOTAL  AN</t>
  </si>
  <si>
    <t>Trim I</t>
  </si>
  <si>
    <t>Trim II</t>
  </si>
  <si>
    <t>Trim III</t>
  </si>
  <si>
    <t>Trim IV</t>
  </si>
  <si>
    <t>TOTAL VENITURI (cod 00.02+00.15+00.16+00.17+45.10+48.10)</t>
  </si>
  <si>
    <t>00.01</t>
  </si>
  <si>
    <t>I.  VENITURI CURENTE ( cod 00.03+00.12)</t>
  </si>
  <si>
    <t>00.02</t>
  </si>
  <si>
    <t>A.   VENITURI FISCALE (cod 00.10)</t>
  </si>
  <si>
    <t>00.03</t>
  </si>
  <si>
    <t>A4.  IMPOZITE SI TAXE PE BUNURI SI SERVICII (cod 15.10)</t>
  </si>
  <si>
    <t>00.10</t>
  </si>
  <si>
    <t>Taxe pe servicii specifice (cod 15.10.01)</t>
  </si>
  <si>
    <t>15.10</t>
  </si>
  <si>
    <t>Impozit pe spectacole</t>
  </si>
  <si>
    <t>15.10.01</t>
  </si>
  <si>
    <t>C.   VENITURI NEFISCALE ( cod 00.13+00.14)</t>
  </si>
  <si>
    <t>00.12</t>
  </si>
  <si>
    <t>C1.  VENITURI DIN PROPRIETATE (cod 30.10 + 31.10 )</t>
  </si>
  <si>
    <t>00.13</t>
  </si>
  <si>
    <t xml:space="preserve">Venituri din proprietate  (cod 30.10.05+30.10.09+30.10.50) </t>
  </si>
  <si>
    <t>30.10</t>
  </si>
  <si>
    <t>Venituri din concesiuni si inchirieri</t>
  </si>
  <si>
    <t>30.10.05</t>
  </si>
  <si>
    <t>Alte venituri din concesiuni si inchirieri de catre institutiile publice</t>
  </si>
  <si>
    <t>30.10.05.30</t>
  </si>
  <si>
    <t>Venituri din utilizarea pasunilor comunale</t>
  </si>
  <si>
    <t>30.10.09</t>
  </si>
  <si>
    <t>Alte venituri din proprietate</t>
  </si>
  <si>
    <t>30.10.50</t>
  </si>
  <si>
    <t>Venituri din dobanzi</t>
  </si>
  <si>
    <t>Alte venituri din dobanzi</t>
  </si>
  <si>
    <t>31.10.03</t>
  </si>
  <si>
    <t>C2.  VANZARI DE BUNURI SI SERVICII (cod 33.10+34.10+35.10+36.10+37.10)</t>
  </si>
  <si>
    <t>00.14</t>
  </si>
  <si>
    <t xml:space="preserve">Venituri din prestari de servicii si alte activitati (cod 33.10.05+33.10.08+33.10.13+33.10.14+33.10.16+33.10.17+33.10.19+33.10.21+33.10.30 la 33.10.32+33.10.50) </t>
  </si>
  <si>
    <t>33.10</t>
  </si>
  <si>
    <t>Taxe si alte venituri in  învăţământ</t>
  </si>
  <si>
    <t>33.10.05</t>
  </si>
  <si>
    <t>Venituri din prestări de servicii</t>
  </si>
  <si>
    <t>33.10.08</t>
  </si>
  <si>
    <t>Contributia de intretinere a persoanelor asistate</t>
  </si>
  <si>
    <t>33.10.13</t>
  </si>
  <si>
    <t>Contributia elevilor si studentilor pentru internate, camine si cantine</t>
  </si>
  <si>
    <t>33.10.14</t>
  </si>
  <si>
    <t>Venituri din valorificarea produselor obtinute din activitatea proprie sau anexa</t>
  </si>
  <si>
    <t>33.10.16</t>
  </si>
  <si>
    <t>Venituri din organizarea de cursuri de calificare si conversie profesionala, specializare si perfectionare</t>
  </si>
  <si>
    <t>33.10.17</t>
  </si>
  <si>
    <t>Venituri din serbari si spectacole scolare, manifestari culturale , artistice si sportive</t>
  </si>
  <si>
    <t>33.10.19</t>
  </si>
  <si>
    <t>Venituri din cercetare</t>
  </si>
  <si>
    <t>33.10.20</t>
  </si>
  <si>
    <t>Venituri din contractele incheiate cu casele de asigurari sociale de sanatate</t>
  </si>
  <si>
    <t>33.10.21</t>
  </si>
  <si>
    <t>Venituri din contractele incheiate cu directiile de sanatate publica din sume alocate de la bugetul de stat</t>
  </si>
  <si>
    <t>33.10.30</t>
  </si>
  <si>
    <t>Venituri din contractele incheiate cu directiile de sanatate publica din sume alocate din veniturile proprii ale Ministerului Sanatatii</t>
  </si>
  <si>
    <t>33.10.31</t>
  </si>
  <si>
    <t>Venituri din contractele incheiate cu institutiile de medicina legala</t>
  </si>
  <si>
    <t>33.10.32</t>
  </si>
  <si>
    <t>Alte venituri din prestari de servicii si alte activitati</t>
  </si>
  <si>
    <t>33.10.50</t>
  </si>
  <si>
    <t>Venituri din taxe administrative, eliberari permise (cod 34.10.50)</t>
  </si>
  <si>
    <t>34.10</t>
  </si>
  <si>
    <t>Alte venituri din taxe administrative, eliberari permise</t>
  </si>
  <si>
    <t>34.10.50</t>
  </si>
  <si>
    <t>Amenzi, penalitati si confiscari (cod 35.10.50)</t>
  </si>
  <si>
    <t>35.10</t>
  </si>
  <si>
    <t>Alte amenzi, penalitati si confiscari</t>
  </si>
  <si>
    <t>35.10.50</t>
  </si>
  <si>
    <t>Diverse venituri (cod 36.10.50)</t>
  </si>
  <si>
    <t>36.10</t>
  </si>
  <si>
    <t>Sume provenite din finantarea bugetara a anilor precedenti</t>
  </si>
  <si>
    <t>36.10.32</t>
  </si>
  <si>
    <t>Sume provenite din finantarea bugetara a anilor precedenti, aferente sectiunii de dezvoltare</t>
  </si>
  <si>
    <t>36.10.32.02</t>
  </si>
  <si>
    <t>Sume provenite din finantarea bugetara a anilor precedenti, aferente sectiunii de functionare</t>
  </si>
  <si>
    <t>36.10.32.03</t>
  </si>
  <si>
    <t>Alte venituri</t>
  </si>
  <si>
    <t>36.10.50</t>
  </si>
  <si>
    <t>Transferuri voluntare, altele decât subvenţiile (cod 37.10.01+37.10.03+37.10.04+37.10.50)</t>
  </si>
  <si>
    <t>37.10</t>
  </si>
  <si>
    <t>Donaţii şi sponsorizări</t>
  </si>
  <si>
    <t>37.10.01</t>
  </si>
  <si>
    <t>Vărsăminte din sectiunea de funcţionare pentru finanţarea secţiunii  de dezvoltare a bugetului local</t>
  </si>
  <si>
    <t>37.10.03</t>
  </si>
  <si>
    <t xml:space="preserve">Vărsăminte din secţiunea de funcţionare </t>
  </si>
  <si>
    <t>37.10.04</t>
  </si>
  <si>
    <t>Alte transferuri voluntare</t>
  </si>
  <si>
    <t>37.10.50</t>
  </si>
  <si>
    <t xml:space="preserve">II. VENITURI DIN CAPITAL (cod 39.10)                 </t>
  </si>
  <si>
    <t>00.15</t>
  </si>
  <si>
    <t>Venituri din valorificarea unor bunuri (cod 39.10.01+39.10.50)</t>
  </si>
  <si>
    <t>39.10</t>
  </si>
  <si>
    <t>Venituri din valorificarea unor bunuri ale institutiilor publice</t>
  </si>
  <si>
    <t>39.10.01</t>
  </si>
  <si>
    <t>Alte venituri din valorificarea unor bunuri</t>
  </si>
  <si>
    <t>39.10.50</t>
  </si>
  <si>
    <t>III. OPERATIUNI FINANCIARE</t>
  </si>
  <si>
    <t>00.16</t>
  </si>
  <si>
    <t>Incasari din rambursarea imprumuturilor acordate ( cod 40.10.15 + 40.10.16 )</t>
  </si>
  <si>
    <t>40.10</t>
  </si>
  <si>
    <t>Sume utilizate din execedentul anului precedent pentru efectuarea de cheluieli</t>
  </si>
  <si>
    <t>40.10.15</t>
  </si>
  <si>
    <t>Sume utilizate de administratiile locale din excedentul anului precedent pentru sectiunea de functionare</t>
  </si>
  <si>
    <t>40.10.15.01</t>
  </si>
  <si>
    <t>Sume utilizate de administratiile locale din excedentul anului precedent pentru sectiunea de dezvoltare</t>
  </si>
  <si>
    <t>40.10.15.02</t>
  </si>
  <si>
    <t>IV.  SUBVENTII (cod 00.18)</t>
  </si>
  <si>
    <t>00.17</t>
  </si>
  <si>
    <t>SUBVENTII DE LA ALTE NIVELE ALE ADMINISTRATIEI PUBLICE (cod 42.10+43.10)</t>
  </si>
  <si>
    <t>00.18</t>
  </si>
  <si>
    <t>Subventii de la bugetul de stat (cod 42.10.11+42.10.39+42.10.43+42.10.70+42.10.82+42.10.88)</t>
  </si>
  <si>
    <t>42.10</t>
  </si>
  <si>
    <t>Subventii de la bugetul de stat pentru spitale</t>
  </si>
  <si>
    <t>42.10.11</t>
  </si>
  <si>
    <t>Subventii de la bugetul de stat catre institutii publice finantate partial sau integral din venituri proprii pentru proiecte finantate din FEN postaderare</t>
  </si>
  <si>
    <t>42.10.39</t>
  </si>
  <si>
    <t>Subventii primite de institutiile publice si activitatile finantate integral sau partial din venituri proprii in cadrul programelor FEGA implementate de APIA</t>
  </si>
  <si>
    <t>42.10.43</t>
  </si>
  <si>
    <t>Subventii de la bugetul de stat catre institutii publice finantate partial sau integral din venituri proprii necesare sustinerii derularii  proiectelor  finantate din fonduri externe nerambursabile ( FEN ) postaderare aferente perioadei de programare 2014-2020****)</t>
  </si>
  <si>
    <t>42.10.70</t>
  </si>
  <si>
    <t>Sume alocate pentru stimulentul de risc</t>
  </si>
  <si>
    <t>42.10.82</t>
  </si>
  <si>
    <t>Alocari de sume din PNRR aferente asistentei financiare nerambursabile</t>
  </si>
  <si>
    <t>42.10.88</t>
  </si>
  <si>
    <t>Fonduri europene nerambursabile</t>
  </si>
  <si>
    <t>42.10.88.01</t>
  </si>
  <si>
    <t>Finantare publica nationala</t>
  </si>
  <si>
    <t>42.10.88.02</t>
  </si>
  <si>
    <t>Sume aferente TVA</t>
  </si>
  <si>
    <t>42.10.88.03</t>
  </si>
  <si>
    <t>SUBVENTII DE LA ALTE ADMINISTRATII (cod 43.10.09+43.10.10+43.10.14+43.10.15+43.10.16+43.10.17+43.10.19+43.10.33+43.10.40)</t>
  </si>
  <si>
    <t>43.10</t>
  </si>
  <si>
    <t>Subvenţii pentru instituţii publice</t>
  </si>
  <si>
    <t>43.10.09</t>
  </si>
  <si>
    <t xml:space="preserve">Subvenţii din bugetele locale pentru finanţarea cheltuielilor curente din domeniul sănătăţii </t>
  </si>
  <si>
    <t>43.10.10</t>
  </si>
  <si>
    <t>Subvenţii din bugetele locale pentru finanţarea  cheltuielilor de capital din domeniul sănătăţii</t>
  </si>
  <si>
    <t>43.10.14</t>
  </si>
  <si>
    <t>Subvenţii din bugetul local pentru finanţarea camerelor agricole</t>
  </si>
  <si>
    <t>43.10.15</t>
  </si>
  <si>
    <t>Sume din bugetul de stat către bugetele locale pentru finanţarea investiţiilor în sănătate (cod 43.10.16.01+43.10.16.02+43.10.16.03)</t>
  </si>
  <si>
    <t>43.10.16</t>
  </si>
  <si>
    <t>Sume din bugetul de stat către bugetele locale pentru finanţarea aparaturii medicale şi echipamentelor de comunicaţii în urgenţă în sănătate</t>
  </si>
  <si>
    <t>43.10.16.01</t>
  </si>
  <si>
    <t>Sume din bugetul de stat către bugetele locale pentru finanţarea reparaţiilor capitale în sănătate</t>
  </si>
  <si>
    <t>43.10.16.02</t>
  </si>
  <si>
    <t>Sume din bugetul de stat către bugetele locale pentru finanţarea altor investiţii în sănătate</t>
  </si>
  <si>
    <t>43.10.16.03</t>
  </si>
  <si>
    <t>Sume din veniturile proprii ale Ministerului Sănătăţii către bugetele locale pentru finanţarea investiţiilor în sănătate (cod 43.10.17.01+43.10.17.02+43.10.17.03)</t>
  </si>
  <si>
    <t>43.10.17</t>
  </si>
  <si>
    <t>Sume din veniturile proprii ale Ministerului Sănătăţii către bugetele locale pentru finanţarea aparaturii medicale şi echipamentelor de comunicaţii în urgenţă în sănătate</t>
  </si>
  <si>
    <t>43.10.17.01</t>
  </si>
  <si>
    <t>Sume din veniturile proprii ale Ministerului Sănătăţii către bugetele locale pentru finanţarea reparaţiilor capitale în sănătate</t>
  </si>
  <si>
    <t>43.10.17.02</t>
  </si>
  <si>
    <t>Sume din veniturile proprii ale Ministerului Sănătăţii către bugetele locale pentru finanţarea altor investiţii în sănătate</t>
  </si>
  <si>
    <t>43.10.17.03</t>
  </si>
  <si>
    <t>Subventii pentru institutii publice destinate sectiunii de dezvoltare</t>
  </si>
  <si>
    <t>43.10.19</t>
  </si>
  <si>
    <t>Subventii din bugetul fondului national unic de asigurari de sanatate pentru acoperirea cresterilor salariale</t>
  </si>
  <si>
    <t>43.10.33</t>
  </si>
  <si>
    <t>43.10.40</t>
  </si>
  <si>
    <t>Sume FEN postaderare in contul platilor efectuate si prefinantari  (cod 45.10.01 la 45.10.05 +45.10.07+45.10.08+45.10.15+45.10.16+45.10.17+45.10.18)</t>
  </si>
  <si>
    <t>45.10</t>
  </si>
  <si>
    <t>Fondul European de Dezvoltare Regionala ( cod 45.10.01.01+45.10.01.02+45.10.01.03)</t>
  </si>
  <si>
    <t>45.10.01</t>
  </si>
  <si>
    <t>Sume primite în contul plăţilor efectuate în anul curent</t>
  </si>
  <si>
    <t>45.10.01.01</t>
  </si>
  <si>
    <t>Sume primite în contul plăţilor efectuate în anii anteriori</t>
  </si>
  <si>
    <t>45.10.01.02</t>
  </si>
  <si>
    <t>Prefinanţare</t>
  </si>
  <si>
    <t>45.10.01.03</t>
  </si>
  <si>
    <t>Fondul Social European( cod 45.10.02.01+45.10.02.02+45.10.02.03)</t>
  </si>
  <si>
    <t>45.10.02</t>
  </si>
  <si>
    <t>45.10.02.01</t>
  </si>
  <si>
    <t>45.10.02.02</t>
  </si>
  <si>
    <t>45.10.02.03</t>
  </si>
  <si>
    <t>Fondul de Coeziune( cod 45.10.03.01+45.10.03.02+45.10.03.03)</t>
  </si>
  <si>
    <t>45.10.03</t>
  </si>
  <si>
    <t>45.10.03.01</t>
  </si>
  <si>
    <t>45.10.03.02</t>
  </si>
  <si>
    <t>45.10.03.03</t>
  </si>
  <si>
    <t>Fondul Agricol de Dezvoltare Rurala( cod 45.10.04.01+45.10.04.02+45.10.04.03)</t>
  </si>
  <si>
    <t>45.10.04</t>
  </si>
  <si>
    <t>45.10.04.01</t>
  </si>
  <si>
    <t>45.10.04.02</t>
  </si>
  <si>
    <t>45.10.04.03</t>
  </si>
  <si>
    <t>Fondul European de Pescuit( cod 45.10.05.01+45.10.05.02+45.10.05.03)</t>
  </si>
  <si>
    <t>45.10.05</t>
  </si>
  <si>
    <t>45.10.05.01</t>
  </si>
  <si>
    <t>45.10.05.02</t>
  </si>
  <si>
    <t>45.10.05.03</t>
  </si>
  <si>
    <t>Instrumentul de Asistenta pentru Preaderare( cod 45.10.07.01+45.10.07.02+45.10.07.03)</t>
  </si>
  <si>
    <t>45.10.07</t>
  </si>
  <si>
    <t>45.10.07.01</t>
  </si>
  <si>
    <t>45.10.07.02</t>
  </si>
  <si>
    <t>45.10.07.03</t>
  </si>
  <si>
    <t>Instrumentul European de Vecinatate si Parteneriat( cod 45.10.08.01+45.10.08.02+45.10.08.03)</t>
  </si>
  <si>
    <t>45.10.08</t>
  </si>
  <si>
    <t>45.10.08.01</t>
  </si>
  <si>
    <t>45.10.08.02</t>
  </si>
  <si>
    <t>45.10.08.03</t>
  </si>
  <si>
    <t>Programe comunitare finantate in perioada 2007-2013   (cod 45.02.15.01+45.02.15.02+45.02.15.03)</t>
  </si>
  <si>
    <t>45.10.15</t>
  </si>
  <si>
    <t>45.10.15.01</t>
  </si>
  <si>
    <t>45.10.15.02</t>
  </si>
  <si>
    <t>45.10.15.03</t>
  </si>
  <si>
    <t>Alte facilitati si instrumente postaderare (cod 45.02.16.01+45.02.16.02+45.02.16.03)</t>
  </si>
  <si>
    <t>45.10.16</t>
  </si>
  <si>
    <t>45.10.16.01</t>
  </si>
  <si>
    <t>45.10.16.02</t>
  </si>
  <si>
    <t>45.10.16.03</t>
  </si>
  <si>
    <t>Mecanismul financiar SEE (cod 45.02.17.01+45.02.17.02+45.02.17.03)</t>
  </si>
  <si>
    <t>45.10.17</t>
  </si>
  <si>
    <t>45.10.17.01</t>
  </si>
  <si>
    <t>45.10.17.02</t>
  </si>
  <si>
    <t>Sume primite în avans</t>
  </si>
  <si>
    <t>45.10.17.03</t>
  </si>
  <si>
    <t>Programul Norvegian pentru Creştere Economică şi Dezvoltare Durabilă (cod 45.02.18.01+45.02.18.02+45.02.18.03)</t>
  </si>
  <si>
    <t>45.10.18</t>
  </si>
  <si>
    <t>45.10.18.01</t>
  </si>
  <si>
    <t>45.10.18.02</t>
  </si>
  <si>
    <t>45.10.18.03</t>
  </si>
  <si>
    <t>Alte sume primite de la UE</t>
  </si>
  <si>
    <t>Alte sume primite din fonduri de la Uniunea Europeana pentru programele operationale finantate din cadrul financiar 2014-2020</t>
  </si>
  <si>
    <t>46,10,04</t>
  </si>
  <si>
    <t>Sume primite de lla UE /alti donatori in contul platilor efectuate si prefinantari aferente cadrului financiar 2014-2020 ( cod 48.10.01 la cod 48.10.05+48.10.11+48.10.12+48.10.15+48.10.16+48.10.19+48.10.32+48.10.33 )</t>
  </si>
  <si>
    <t>Fondul European de Dezvoltare Regionala ( cod 48.10.01.01+48.10.01.02+48.10.01.03)</t>
  </si>
  <si>
    <t>48.10.01</t>
  </si>
  <si>
    <t>Sume primite in contul platilor efectuate in anul curent</t>
  </si>
  <si>
    <t>48.10.01.01</t>
  </si>
  <si>
    <t>Sume primite in contul platilor efectuate in anii anteriori</t>
  </si>
  <si>
    <t>48.10.01.02</t>
  </si>
  <si>
    <t>48.10.01.03</t>
  </si>
  <si>
    <t>Alte facilitati si instrumente postaderare ( AFIP )</t>
  </si>
  <si>
    <t>48.10.16</t>
  </si>
  <si>
    <t>Prefinanţari</t>
  </si>
  <si>
    <t>48.10.16.03</t>
  </si>
  <si>
    <t>VENITURILE SECŢIUNII DE FUNCŢIONARE (cod 00.02+00.16+00.17)</t>
  </si>
  <si>
    <t xml:space="preserve">00.01 </t>
  </si>
  <si>
    <t>Transferuri voluntare, altele decât subvenţiile (cod 37.10.01+37.10.03+37.10.50)</t>
  </si>
  <si>
    <t>SUBVENTII DE LA ALTE NIVELE ALE ADMINISTRATIEI PUBLICE (cod 43.10)</t>
  </si>
  <si>
    <t>Subventii de la bugetul de stat (cod 42.10.11+42.10.43+42.10.82)</t>
  </si>
  <si>
    <t>SUBVENTII DE LA ALTE ADMINISTRATII (cod 43.10.09+43.10.10+43.10.15+43.10.33+43.10.40)</t>
  </si>
  <si>
    <t>VENITURILE SECŢIUNII DE DEZVOLTARE (cod 00.12+ 00.15+00.16+ 00.17+45.10) - TOTAL</t>
  </si>
  <si>
    <t>C.   VENITURI NEFISCALE ( cod 00.14)</t>
  </si>
  <si>
    <t>C2.  VANZARI DE BUNURI SI SERVICII (cod 37.10)</t>
  </si>
  <si>
    <t>Transferuri voluntare, altele decât subvenţiile (cod 37.10.04)</t>
  </si>
  <si>
    <t>III. OPERATIUNI FINANCIARE ( 40.10 + 41.10 )</t>
  </si>
  <si>
    <t>Sume utilizate de administratiile locale din exedentul</t>
  </si>
  <si>
    <t>Subventii de la bugetul de stat (cod 42.10.39+42.10.70+42.10.88)</t>
  </si>
  <si>
    <t>SUBVENTII DE LA ALTE ADMINISTRATII (cod 43.10.14+43.10.16+43.10.17+43.10.19)</t>
  </si>
  <si>
    <t xml:space="preserve">Sume primite în avans </t>
  </si>
  <si>
    <t>ORDONATOR PRINCIPAL DE CREDITE ,</t>
  </si>
  <si>
    <t xml:space="preserve">                    PRESEDINTE</t>
  </si>
  <si>
    <t xml:space="preserve">                    ION MINZINA</t>
  </si>
  <si>
    <t>DIRECTOR EXECUTIV,</t>
  </si>
  <si>
    <t>Carmen MOCANU</t>
  </si>
  <si>
    <t xml:space="preserve">                                                                                                                                                                      </t>
  </si>
  <si>
    <t>SEF SERVICIU BUGET,</t>
  </si>
  <si>
    <t>Larisa ZAMFIR</t>
  </si>
  <si>
    <t>INTOCMIT,</t>
  </si>
  <si>
    <t>Bucsan Elena Ligia</t>
  </si>
  <si>
    <t>Unitatea administrativ-teritorială : JUDETUL ARGES</t>
  </si>
  <si>
    <t xml:space="preserve"> BUGETUL INSTITUŢIILOR PUBLICE ŞI ACTIVITĂŢILOR FINANŢATE INTEGRAL SAU PARŢIAL DIN VENITURI PROPRII </t>
  </si>
  <si>
    <t>PE ANUL 2025 SI ESTIMARI PENTRU ANII 2026 - 2028- CHELTUIELI</t>
  </si>
  <si>
    <t>PREVEDERI ANUALE</t>
  </si>
  <si>
    <t xml:space="preserve">TOTAL </t>
  </si>
  <si>
    <t>din care credite bugetare destinate stingerii plăţilor restante</t>
  </si>
  <si>
    <t>Trim.I</t>
  </si>
  <si>
    <t>Trim.II</t>
  </si>
  <si>
    <t>Trim.III</t>
  </si>
  <si>
    <t>Trim.IV</t>
  </si>
  <si>
    <t>TOTAL CHELTUIELI ( cod 50.10+59.10+63.10+70.10+74.10+79.10)</t>
  </si>
  <si>
    <t>50.10</t>
  </si>
  <si>
    <t>TOTAL CHELTUIELI CURENTE (SF+ 56+58+60)</t>
  </si>
  <si>
    <t>CHELTUIELI FUNCTIONARE</t>
  </si>
  <si>
    <t>TOTAL CHELTUIELI CURENTE (SF)</t>
  </si>
  <si>
    <t>TITLUL I CHELTUIELI DE PERSONAL</t>
  </si>
  <si>
    <t>10</t>
  </si>
  <si>
    <t>TITLUL II BUNURI SI SERVICII</t>
  </si>
  <si>
    <t>20</t>
  </si>
  <si>
    <t>TITLUL IX ASISTENTA SOCIALA</t>
  </si>
  <si>
    <t xml:space="preserve">TITLUL X ALTE CHELTUIELI </t>
  </si>
  <si>
    <t>59</t>
  </si>
  <si>
    <t>TITLUL XVII PLATI EFECTUATE IN ANII PRECEDENTI</t>
  </si>
  <si>
    <t>85</t>
  </si>
  <si>
    <t>CHELTUIELI DE DEZVOLTARE</t>
  </si>
  <si>
    <t>PROIECTE CU FINANTARE DIN FEN postaderare 56</t>
  </si>
  <si>
    <t>56</t>
  </si>
  <si>
    <t xml:space="preserve">TITLUL X Proiecte cu finantare din fonduri externe nerambursabile aferente cadrului financiar 2014-2020  </t>
  </si>
  <si>
    <t>58</t>
  </si>
  <si>
    <t xml:space="preserve">TITLUL XII Proiecte cu finantare din sumele reprezentand asistenta financiara nerambursabila aferenta PNRR </t>
  </si>
  <si>
    <t>60</t>
  </si>
  <si>
    <t>CHELTUIELI DE CAPITAL</t>
  </si>
  <si>
    <t>70</t>
  </si>
  <si>
    <t>TITLUL XII ACTIVE NEFINANCIARE</t>
  </si>
  <si>
    <t xml:space="preserve">TITLUL XIII ACTIVE FINANCIARE  </t>
  </si>
  <si>
    <t>Partea I-a SERVICII PUBLICE GENERALE (cod 54.10+55.10)</t>
  </si>
  <si>
    <t>Alte servicii publice generale                              (cod 54.10.10+54.10.50)</t>
  </si>
  <si>
    <t>54.10</t>
  </si>
  <si>
    <t>TOTAL CHELTUIELI (FUNCTIONARE +DEZVOLTARE)</t>
  </si>
  <si>
    <t>TOTAL CHELTUIELI CURENTE (SF+SD)</t>
  </si>
  <si>
    <t>CHELTUIELI CURENTE  SF (cod 10+20+30+40+50+51SF+55SF+57+59)</t>
  </si>
  <si>
    <t>01</t>
  </si>
  <si>
    <t xml:space="preserve">TITLUL I  CHELTUIELI DE PERSONAL   </t>
  </si>
  <si>
    <t xml:space="preserve">TITLUL II  BUNURI SI SERVICII  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</si>
  <si>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</si>
  <si>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</si>
  <si>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</si>
  <si>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</si>
  <si>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</si>
  <si>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>30.02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</si>
  <si>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</si>
  <si>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</si>
  <si>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</si>
  <si>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</si>
  <si>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</si>
  <si>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</si>
  <si>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</si>
  <si>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</si>
  <si>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</si>
  <si>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</si>
  <si>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</si>
  <si>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</si>
  <si>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</si>
  <si>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</si>
  <si>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</si>
  <si>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</si>
  <si>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t>Transferuri curente   (cod 51.01.01+51.01.03+51.01.14+51.01.15+51.01.24+51.01.26+51.01.31+51.01.39+51.01.46+51.01.49)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</si>
  <si>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</si>
  <si>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</si>
  <si>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</si>
  <si>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</si>
  <si>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</si>
  <si>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</si>
  <si>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</si>
  <si>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</si>
  <si>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</si>
  <si>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</si>
  <si>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</si>
  <si>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</si>
  <si>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</si>
  <si>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</si>
  <si>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</si>
  <si>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</si>
  <si>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</si>
  <si>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</si>
  <si>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</si>
  <si>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</si>
  <si>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</si>
  <si>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TITLUL VII ALTE TRANSFERURI   (cod  55.01+55.02)</t>
  </si>
  <si>
    <t>55</t>
  </si>
  <si>
    <t>A</t>
  </si>
  <si>
    <t>Transferuri interne(cod 55.01.18)</t>
  </si>
  <si>
    <t>55.01</t>
  </si>
  <si>
    <t>Alte transferuri curente interne</t>
  </si>
  <si>
    <t>55.01.18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</si>
  <si>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</si>
  <si>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</si>
  <si>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</si>
  <si>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</si>
  <si>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</si>
  <si>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</si>
  <si>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r>
      <t>TITLUL IX  ASISTENTA SOCIALA  (cod 57.02</t>
    </r>
    <r>
      <rPr>
        <b/>
        <sz val="10"/>
        <rFont val="Times New Roman"/>
        <family val="1"/>
        <charset val="238"/>
      </rPr>
      <t>)</t>
    </r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</si>
  <si>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</si>
  <si>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</si>
  <si>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</si>
  <si>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</si>
  <si>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</si>
  <si>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</si>
  <si>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</si>
  <si>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</si>
  <si>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</si>
  <si>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</si>
  <si>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</si>
  <si>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</si>
  <si>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</si>
  <si>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</si>
  <si>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</si>
  <si>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</si>
  <si>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</si>
  <si>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</si>
  <si>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</si>
  <si>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</si>
  <si>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</si>
  <si>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</si>
  <si>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</si>
  <si>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</si>
  <si>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</si>
  <si>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</si>
  <si>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</si>
  <si>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</si>
  <si>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</si>
  <si>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</si>
  <si>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</si>
  <si>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</si>
  <si>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</si>
  <si>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</si>
  <si>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</si>
  <si>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</si>
  <si>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</si>
  <si>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</si>
  <si>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</si>
  <si>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</si>
  <si>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</si>
  <si>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</si>
  <si>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</si>
  <si>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</si>
  <si>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r>
      <t>TITLUL XVII PLATI EFECTUATE IN ANII PRECEDENTI SI RECUPERATE IN ANUL CUREN</t>
    </r>
    <r>
      <rPr>
        <b/>
        <sz val="10"/>
        <rFont val="Times New Roman"/>
        <family val="1"/>
        <charset val="238"/>
      </rPr>
      <t>T(cod 85.01)</t>
    </r>
  </si>
  <si>
    <t>84</t>
  </si>
  <si>
    <t>Plati efectuate in anii precedenti si recuperate in anul curent</t>
  </si>
  <si>
    <t>85.01</t>
  </si>
  <si>
    <t>CHELTUIELI CURENTE SD (51 SD+ 55 SD+56)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</si>
  <si>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</si>
  <si>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</si>
  <si>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</si>
  <si>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</si>
  <si>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</si>
  <si>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</si>
  <si>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</si>
  <si>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</si>
  <si>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</si>
  <si>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</si>
  <si>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</si>
  <si>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</si>
  <si>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</si>
  <si>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</si>
  <si>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</si>
  <si>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</si>
  <si>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</si>
  <si>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</si>
  <si>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</si>
  <si>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</si>
  <si>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</si>
  <si>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</si>
  <si>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</si>
  <si>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</si>
  <si>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</si>
  <si>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</si>
  <si>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</si>
  <si>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</si>
  <si>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</si>
  <si>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</si>
  <si>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</si>
  <si>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</si>
  <si>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</si>
  <si>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</si>
  <si>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</si>
  <si>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</si>
  <si>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</si>
  <si>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</si>
  <si>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</si>
  <si>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</si>
  <si>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</si>
  <si>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</si>
  <si>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</si>
  <si>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</si>
  <si>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</si>
  <si>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</si>
  <si>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</si>
  <si>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</si>
  <si>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</si>
  <si>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</si>
  <si>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</si>
  <si>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</si>
  <si>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</si>
  <si>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</si>
  <si>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</si>
  <si>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</si>
  <si>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</si>
  <si>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</si>
  <si>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</si>
  <si>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</si>
  <si>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</si>
  <si>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</si>
  <si>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</si>
  <si>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</si>
  <si>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CHELTUIELI DE CAPITAL  (cod 71+72)</t>
  </si>
  <si>
    <t>TITLUL XII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</si>
  <si>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</si>
  <si>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</si>
  <si>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</si>
  <si>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</si>
  <si>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</si>
  <si>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</si>
  <si>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</si>
  <si>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</si>
  <si>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</si>
  <si>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</si>
  <si>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</si>
  <si>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</si>
  <si>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</si>
  <si>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</si>
  <si>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</si>
  <si>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</si>
  <si>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</si>
  <si>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</si>
  <si>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</si>
  <si>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</si>
  <si>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</si>
  <si>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</si>
  <si>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</si>
  <si>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TITLUL XVII PLATI EFECTUATE IN ANII PRECEDENTI SI RECUPERATE IN ANUL CURENT(cod 85.01)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</si>
  <si>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</si>
  <si>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</si>
  <si>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</si>
  <si>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</si>
  <si>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</si>
  <si>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</si>
  <si>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</si>
  <si>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</si>
  <si>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</si>
  <si>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               ( cod 61.10.03+61.10.05+61.10.50)</t>
  </si>
  <si>
    <t>61.10</t>
  </si>
  <si>
    <t>Cheltuieli curenteSF (cod 10+20+30+40+50+51SF+55SF+57+59)</t>
  </si>
  <si>
    <t>Sume aferente persoanelor cu handicap neincadrate</t>
  </si>
  <si>
    <t>59.40</t>
  </si>
  <si>
    <t>'TITLUL XII  ACTIVE NEFINANCIARE  (cod 71.01 la 71.03)</t>
  </si>
  <si>
    <t>'Active fixe   (cod 71.01.01 la 71.01.03+71.01.30)</t>
  </si>
  <si>
    <t>Alte active fixe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</si>
  <si>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</si>
  <si>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</si>
  <si>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</si>
  <si>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</si>
  <si>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</si>
  <si>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</si>
  <si>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</si>
  <si>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</si>
  <si>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</si>
  <si>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</si>
  <si>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</si>
  <si>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</si>
  <si>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</si>
  <si>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</si>
  <si>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</si>
  <si>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</si>
  <si>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</si>
  <si>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</si>
  <si>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</si>
  <si>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</si>
  <si>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</si>
  <si>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</si>
  <si>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</si>
  <si>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</si>
  <si>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</si>
  <si>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</si>
  <si>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</si>
  <si>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</si>
  <si>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</si>
  <si>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</si>
  <si>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</si>
  <si>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</si>
  <si>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</si>
  <si>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</si>
  <si>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</si>
  <si>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</si>
  <si>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</si>
  <si>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</si>
  <si>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</si>
  <si>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</si>
  <si>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</si>
  <si>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</si>
  <si>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CHELTUIELI CURENTE  (cod 10+20+30+40+50+51SF+55SF+57+58+59)</t>
  </si>
  <si>
    <t>Transferuri interne(cod 55.01.54)</t>
  </si>
  <si>
    <t>TITLUL IX  ASISTENTA SOCIALA  (cod 57.02)</t>
  </si>
  <si>
    <t>TITLUL X Proiecte cu finantare din fonduri externe nerambursabile aferente cadrului financiar 2014-2020    ( cod 58.01 la 58.05+58.11+58.12+58.15+58.16+58.30 la 58.33 )</t>
  </si>
  <si>
    <t>Programe din Fondul European de Dezvoltare Regionala    ( 58.01.01  la  58.01.03 )</t>
  </si>
  <si>
    <t>58.01</t>
  </si>
  <si>
    <t>Finantare nationala</t>
  </si>
  <si>
    <t>58.01.01</t>
  </si>
  <si>
    <t>Finantare externa nerambursabila</t>
  </si>
  <si>
    <t>58.01.02</t>
  </si>
  <si>
    <t>Fondul  European de Dezvoltare Regionala</t>
  </si>
  <si>
    <t>Cheltuieli neeligibile</t>
  </si>
  <si>
    <t>58.01.03</t>
  </si>
  <si>
    <t>TITLUL XII Proiecte cu finantare din sumele reprezentand asistenta financiara nerambursabila aferenta PNRR ( cod 60.01 la 60.03 )</t>
  </si>
  <si>
    <t>60.01</t>
  </si>
  <si>
    <t>60.02</t>
  </si>
  <si>
    <t>60.03</t>
  </si>
  <si>
    <t>Servicii medicale în unităţi sanitare cu paturi (cod 66.10.06.01+66.10+06.03)</t>
  </si>
  <si>
    <t>66.10.06</t>
  </si>
  <si>
    <t>Spitale generale</t>
  </si>
  <si>
    <t>66.10.06.01</t>
  </si>
  <si>
    <t>Unitati de asistenta medico 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</si>
  <si>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</si>
  <si>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</si>
  <si>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</si>
  <si>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</si>
  <si>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</si>
  <si>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</si>
  <si>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</si>
  <si>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                                                   ( 67.10.03+67.10.05+67.10.50)</t>
  </si>
  <si>
    <t>67.10</t>
  </si>
  <si>
    <t>CHELTUIELI CURENTE  (cod 10+20+30+40+50+51+55+57+59)</t>
  </si>
  <si>
    <t>CHELTUIELI CURENTE SD (51 SD+ 55 SD+56+58+70+79+85)</t>
  </si>
  <si>
    <t>56.16.02</t>
  </si>
  <si>
    <t>56.16.03</t>
  </si>
  <si>
    <t>Mecanismul financiar SSE</t>
  </si>
  <si>
    <t>56.17.03</t>
  </si>
  <si>
    <t>Titlul X  Proiecte cu finantare din  fonduri externe nerambursabile aferente cadrului financiar 2014-2020 (cod 58.01 la 58.05+ 58.11+58.12+58.15+58.16+58.30 la 58.33)</t>
  </si>
  <si>
    <t>58.16</t>
  </si>
  <si>
    <t>58.16.02</t>
  </si>
  <si>
    <t>58.16.03</t>
  </si>
  <si>
    <t>Servicii culturale ( cod 67.10.03.03 la cod 67.10.03.07+67.10.03.08+67.10.03.09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</si>
  <si>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</si>
  <si>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</si>
  <si>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</si>
  <si>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</si>
  <si>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</si>
  <si>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</si>
  <si>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</si>
  <si>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</si>
  <si>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</si>
  <si>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</si>
  <si>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</si>
  <si>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Centre pentru conservarea si promovarea culturii traditionale</t>
  </si>
  <si>
    <t>67.10.03.08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</si>
  <si>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</si>
  <si>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</si>
  <si>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</si>
  <si>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</si>
  <si>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</si>
  <si>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</si>
  <si>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</si>
  <si>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</si>
  <si>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</si>
  <si>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</si>
  <si>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</si>
  <si>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</si>
  <si>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</si>
  <si>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</si>
  <si>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</si>
  <si>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</si>
  <si>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</si>
  <si>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</si>
  <si>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68.10.04+68.10.05+68.10.12+68.10.50)</t>
  </si>
  <si>
    <t>68.10</t>
  </si>
  <si>
    <t>Asistenta acordata persoanelor in varsta</t>
  </si>
  <si>
    <t>68.10.04</t>
  </si>
  <si>
    <t>Asistenta sociala in caz de boli si invaliditati      ( cod 68.10.05.02)</t>
  </si>
  <si>
    <t>68.10.05</t>
  </si>
  <si>
    <t>Asistenta sociala  in  caz de invaliditate</t>
  </si>
  <si>
    <t>68.10.05.02</t>
  </si>
  <si>
    <t>Unitati de asistenta medico-sociale</t>
  </si>
  <si>
    <t>68.10.12</t>
  </si>
  <si>
    <t>Alte cheltuieli în domeniul asigurărilor şi asistenţei sociale  ( cod 68.10.50.50)</t>
  </si>
  <si>
    <t>68.10.50</t>
  </si>
  <si>
    <t>Alte cheltuieli in domeniul asistentei sociale</t>
  </si>
  <si>
    <t>68.10.50.50</t>
  </si>
  <si>
    <t>Partea a IV-a SERVICII SI DEZVOLTARE PUBLICA, LOCUINTE, MEDIU SI APE                   (cod 70.10+74.10)</t>
  </si>
  <si>
    <t>69.10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</si>
  <si>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</si>
  <si>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</si>
  <si>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</si>
  <si>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</si>
  <si>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</si>
  <si>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</si>
  <si>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</si>
  <si>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</si>
  <si>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</si>
  <si>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</si>
  <si>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</si>
  <si>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</si>
  <si>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</si>
  <si>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</si>
  <si>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</si>
  <si>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</si>
  <si>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</si>
  <si>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</si>
  <si>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</si>
  <si>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</si>
  <si>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</si>
  <si>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</si>
  <si>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</si>
  <si>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</si>
  <si>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 xml:space="preserve">Partea a V-a ACTIUNI ECONOMICE ( cod 80.10+83.10+84.10+87.10) </t>
  </si>
  <si>
    <t>79.10</t>
  </si>
  <si>
    <t>Actiuni generale economice, comerciale si de munca ( cod 80.10.01)</t>
  </si>
  <si>
    <t>80.10</t>
  </si>
  <si>
    <t>Din total capitol</t>
  </si>
  <si>
    <t>Actiuni generale economice si comerciale</t>
  </si>
  <si>
    <t>80.10.01</t>
  </si>
  <si>
    <t>Alte cheltuieli pentru actiuni generale economice si comerciale</t>
  </si>
  <si>
    <t>80.10.01.30</t>
  </si>
  <si>
    <t>Agricultura, silvicultura , piscicultura si vanatoare</t>
  </si>
  <si>
    <t>83.10</t>
  </si>
  <si>
    <t>Camere agricole</t>
  </si>
  <si>
    <t>83.10.03.07</t>
  </si>
  <si>
    <t xml:space="preserve">Alte cheltuieli în domeniul agriculturii </t>
  </si>
  <si>
    <t>83.10.03.30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</si>
  <si>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</si>
  <si>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</si>
  <si>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</si>
  <si>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</si>
  <si>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</si>
  <si>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</si>
  <si>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</si>
  <si>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</si>
  <si>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>Partea a -VII-a REZERVE, EXCEDENT / DEFICIT</t>
  </si>
  <si>
    <t>96.10</t>
  </si>
  <si>
    <t>DEFICIT (cod 49.10-cod 00.01)</t>
  </si>
  <si>
    <t>CHELTUIELILE SECŢIUNII DE FUNCTIONARE                                                           ( cod 50.10+59.10+63.10+70.10+74.10+79.10)</t>
  </si>
  <si>
    <t xml:space="preserve">49.10 </t>
  </si>
  <si>
    <t>Alte servicii publice generale (cod 54.10.10+54.10.50)</t>
  </si>
  <si>
    <t>CHELTUIELI CURENTE  SF (cod 10+20+30+40+50+51+55+57+59)</t>
  </si>
  <si>
    <t>Sanatate (cod 66.10.06+66.10.08+66.10.50)</t>
  </si>
  <si>
    <t>TITLUL X ALTE CHELTUIELI   (cod 59.01+59.02+59.11+59.12+59.15+59.17+59.22+59.25+59.30+59.40)</t>
  </si>
  <si>
    <t>Servicii medicale în unităţi sanitare cu paturi ( cod 66.10.06.01+66.10.06.03)</t>
  </si>
  <si>
    <t>Cultura, recreere si religie (cod 67.10.03+67.10.05+.67.10.50)</t>
  </si>
  <si>
    <t>Asigurari si asistenta sociala (cod 68.10.04+.68.10.05+.68.10.12+.68.10.50)</t>
  </si>
  <si>
    <t>Asistenta sociala in caz de boli si invaliditati ( cod 68.10.05.02)</t>
  </si>
  <si>
    <t>Alte cheltuieli în domeniul asigurărilor şi asistenţei sociale</t>
  </si>
  <si>
    <t>Alte cheltuieli în domeniul asistenţei sociale</t>
  </si>
  <si>
    <t xml:space="preserve">Locuinte, servicii si dezvoltare publica </t>
  </si>
  <si>
    <t xml:space="preserve">Protectia mediului </t>
  </si>
  <si>
    <t xml:space="preserve">Actiuni generale economice, comerciale si de munca </t>
  </si>
  <si>
    <t xml:space="preserve">Agricultura, silvicultura, piscicultura si vanatoare </t>
  </si>
  <si>
    <t xml:space="preserve">Transporturi </t>
  </si>
  <si>
    <t xml:space="preserve">Alte actiuni economice </t>
  </si>
  <si>
    <t>DEFICITUL SECTIUNII DE FUNCTIONARE (cod 49.10SF- cod 00.01SF)</t>
  </si>
  <si>
    <t>CHELTUIELILE SECŢIUNII DE DEZVOLTARE     ( cod 50.10+59.10+63.10+70.10+74.10+79.10)</t>
  </si>
  <si>
    <t>Partea I-a SERVICII PUBLICE GENERALE (cod 54.10)</t>
  </si>
  <si>
    <t>Ordine publica si siguranta nationala ( cod 61.10.03+61.10.05+61.10.50)</t>
  </si>
  <si>
    <t xml:space="preserve">Invatamant </t>
  </si>
  <si>
    <t>Fondul European de Dezvoltare Regionala</t>
  </si>
  <si>
    <t>Alte cheltuieli în domeniul asigurărilor şi asistenţei sociale (cod 68.10.50.50)</t>
  </si>
  <si>
    <t>Alte actiuni economice (cod 87.10.50)</t>
  </si>
  <si>
    <t xml:space="preserve">Partea a -VII- a REZERVE, EXCEDENT / DEFICIT   </t>
  </si>
  <si>
    <t>96.02</t>
  </si>
  <si>
    <t xml:space="preserve">REZERVE </t>
  </si>
  <si>
    <t>EXCEDENT     (cod 00.01SD-49.10SD)</t>
  </si>
  <si>
    <r>
      <t xml:space="preserve">          DEFICITUL SECTIUNII DE DEZVOLTARE </t>
    </r>
    <r>
      <rPr>
        <b/>
        <vertAlign val="superscript"/>
        <sz val="10"/>
        <rFont val="Times New Roman"/>
        <family val="1"/>
        <charset val="238"/>
      </rPr>
      <t xml:space="preserve">1) </t>
    </r>
    <r>
      <rPr>
        <b/>
        <sz val="10"/>
        <rFont val="Times New Roman"/>
        <family val="1"/>
        <charset val="238"/>
      </rPr>
      <t xml:space="preserve">        (cod 49.10SD-00.01SD)</t>
    </r>
  </si>
  <si>
    <t>1) finantat din excedentul anilor precedenti</t>
  </si>
  <si>
    <t xml:space="preserve">NOTA:    </t>
  </si>
  <si>
    <t>- Fiecare capitol, subcapitol şi paragraf de cheltuieli se detaliază în mod corespunzător, conform clasificaţiei economice.</t>
  </si>
  <si>
    <t>ORDONATOR PRINCIPAL DE CREDITE,</t>
  </si>
  <si>
    <t xml:space="preserve">            PRESEDINTE</t>
  </si>
  <si>
    <t xml:space="preserve">            ION MINZINA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</si>
</sst>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2">
    <font>
      <sz val="10"/>
      <name val="Arial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</font>
    <font>
      <sz val="10"/>
      <name val="Arial"/>
      <family val="2"/>
      <charset val="238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indexed="17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b/>
      <strike/>
      <sz val="10"/>
      <name val="Times New Roman"/>
      <family val="1"/>
      <charset val="238"/>
    </font>
    <font>
      <strike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trike/>
      <sz val="11"/>
      <name val="Times New Roman"/>
      <family val="1"/>
      <charset val="238"/>
    </font>
    <font>
      <strike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668">
    <xf numFmtId="0" fontId="0" fillId="0" borderId="0" xfId="0"/>
    <xf numFmtId="0" fontId="22" fillId="0" borderId="0" xfId="0" applyFont="1"/>
    <xf numFmtId="0" fontId="15" fillId="0" borderId="0" xfId="0" applyFont="1"/>
    <xf numFmtId="0" fontId="0" fillId="24" borderId="0" xfId="0" applyFill="1"/>
    <xf numFmtId="0" fontId="23" fillId="0" borderId="0" xfId="0" applyFont="1"/>
    <xf numFmtId="0" fontId="26" fillId="0" borderId="0" xfId="0" applyFont="1"/>
    <xf numFmtId="0" fontId="28" fillId="0" borderId="0" xfId="0" applyFont="1"/>
    <xf numFmtId="0" fontId="25" fillId="0" borderId="0" xfId="0" applyFont="1"/>
    <xf numFmtId="0" fontId="21" fillId="0" borderId="0" xfId="0" applyFont="1"/>
    <xf numFmtId="0" fontId="24" fillId="0" borderId="0" xfId="0" applyFont="1"/>
    <xf numFmtId="0" fontId="0" fillId="25" borderId="0" xfId="0" applyFill="1"/>
    <xf numFmtId="0" fontId="28" fillId="25" borderId="0" xfId="0" applyFont="1" applyFill="1"/>
    <xf numFmtId="0" fontId="29" fillId="0" borderId="0" xfId="0" applyFont="1"/>
    <xf numFmtId="0" fontId="30" fillId="0" borderId="0" xfId="0" applyFont="1"/>
    <xf numFmtId="0" fontId="27" fillId="0" borderId="0" xfId="0" applyFont="1"/>
    <xf numFmtId="0" fontId="0" fillId="28" borderId="0" xfId="0" applyFill="1"/>
    <xf numFmtId="0" fontId="32" fillId="0" borderId="0" xfId="0" applyFont="1"/>
    <xf numFmtId="0" fontId="2" fillId="5" borderId="0" xfId="4" applyBorder="1"/>
    <xf numFmtId="3" fontId="31" fillId="0" borderId="0" xfId="28" applyNumberFormat="1" applyFont="1" applyBorder="1"/>
    <xf numFmtId="4" fontId="0" fillId="0" borderId="16" xfId="28" applyNumberFormat="1" applyFont="1" applyFill="1" applyBorder="1"/>
    <xf numFmtId="0" fontId="33" fillId="0" borderId="0" xfId="0" applyFont="1"/>
    <xf numFmtId="0" fontId="34" fillId="0" borderId="0" xfId="0" applyFont="1"/>
    <xf numFmtId="1" fontId="33" fillId="0" borderId="0" xfId="28" applyNumberFormat="1" applyFont="1"/>
    <xf numFmtId="0" fontId="36" fillId="0" borderId="0" xfId="0" applyFont="1" applyAlignment="1">
      <alignment horizontal="right"/>
    </xf>
    <xf numFmtId="3" fontId="36" fillId="0" borderId="0" xfId="28" applyNumberFormat="1" applyFont="1" applyAlignment="1">
      <alignment horizontal="right"/>
    </xf>
    <xf numFmtId="0" fontId="28" fillId="29" borderId="0" xfId="0" applyFont="1" applyFill="1"/>
    <xf numFmtId="0" fontId="0" fillId="29" borderId="0" xfId="0" applyFill="1"/>
    <xf numFmtId="0" fontId="34" fillId="0" borderId="0" xfId="43" applyFont="1"/>
    <xf numFmtId="0" fontId="34" fillId="0" borderId="0" xfId="43" applyFont="1" applyAlignment="1">
      <alignment horizontal="left" vertical="center"/>
    </xf>
    <xf numFmtId="3" fontId="34" fillId="0" borderId="0" xfId="28" applyNumberFormat="1" applyFont="1"/>
    <xf numFmtId="3" fontId="34" fillId="0" borderId="0" xfId="28" applyNumberFormat="1" applyFont="1" applyBorder="1"/>
    <xf numFmtId="49" fontId="34" fillId="0" borderId="10" xfId="43" applyNumberFormat="1" applyFont="1" applyBorder="1"/>
    <xf numFmtId="0" fontId="38" fillId="0" borderId="0" xfId="43" applyFont="1"/>
    <xf numFmtId="49" fontId="34" fillId="0" borderId="0" xfId="43" applyNumberFormat="1" applyFont="1"/>
    <xf numFmtId="3" fontId="34" fillId="0" borderId="0" xfId="43" applyNumberFormat="1" applyFont="1" applyAlignment="1">
      <alignment horizontal="center" vertical="center"/>
    </xf>
    <xf numFmtId="0" fontId="36" fillId="0" borderId="0" xfId="0" applyFont="1"/>
    <xf numFmtId="3" fontId="36" fillId="0" borderId="0" xfId="28" applyNumberFormat="1" applyFont="1"/>
    <xf numFmtId="3" fontId="36" fillId="0" borderId="0" xfId="28" applyNumberFormat="1" applyFont="1" applyBorder="1"/>
    <xf numFmtId="0" fontId="34" fillId="0" borderId="0" xfId="43" applyFont="1" applyAlignment="1">
      <alignment horizontal="left" vertical="top"/>
    </xf>
    <xf numFmtId="0" fontId="36" fillId="0" borderId="0" xfId="43" applyFont="1" applyAlignment="1">
      <alignment horizontal="left" vertical="center"/>
    </xf>
    <xf numFmtId="0" fontId="36" fillId="0" borderId="0" xfId="43" applyFont="1"/>
    <xf numFmtId="0" fontId="36" fillId="0" borderId="0" xfId="43" quotePrefix="1" applyFont="1" applyAlignment="1">
      <alignment horizontal="center"/>
    </xf>
    <xf numFmtId="0" fontId="34" fillId="0" borderId="0" xfId="43" quotePrefix="1" applyFont="1" applyAlignment="1">
      <alignment horizontal="center"/>
    </xf>
    <xf numFmtId="3" fontId="34" fillId="0" borderId="0" xfId="28" applyNumberFormat="1" applyFont="1" applyFill="1" applyBorder="1" applyAlignment="1">
      <alignment horizontal="center"/>
    </xf>
    <xf numFmtId="0" fontId="34" fillId="0" borderId="10" xfId="0" applyFont="1" applyBorder="1" applyAlignment="1">
      <alignment horizontal="center" vertical="center" wrapText="1"/>
    </xf>
    <xf numFmtId="1" fontId="34" fillId="0" borderId="10" xfId="40" applyNumberFormat="1" applyFont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left"/>
    </xf>
    <xf numFmtId="0" fontId="36" fillId="0" borderId="10" xfId="0" applyFont="1" applyBorder="1" applyAlignment="1">
      <alignment horizontal="left" wrapText="1"/>
    </xf>
    <xf numFmtId="0" fontId="36" fillId="0" borderId="10" xfId="0" applyFont="1" applyBorder="1"/>
    <xf numFmtId="49" fontId="39" fillId="8" borderId="10" xfId="7" applyNumberFormat="1" applyFont="1" applyBorder="1" applyAlignment="1">
      <alignment horizontal="center" vertical="center"/>
    </xf>
    <xf numFmtId="4" fontId="39" fillId="8" borderId="10" xfId="7" applyNumberFormat="1" applyFont="1" applyBorder="1" applyAlignment="1">
      <alignment horizontal="right"/>
    </xf>
    <xf numFmtId="0" fontId="39" fillId="9" borderId="11" xfId="8" applyFont="1" applyBorder="1" applyAlignment="1">
      <alignment horizontal="center" vertical="center" wrapText="1"/>
    </xf>
    <xf numFmtId="0" fontId="39" fillId="9" borderId="14" xfId="8" applyFont="1" applyBorder="1" applyAlignment="1">
      <alignment horizontal="center" vertical="center" wrapText="1"/>
    </xf>
    <xf numFmtId="0" fontId="39" fillId="9" borderId="15" xfId="8" applyFont="1" applyBorder="1" applyAlignment="1">
      <alignment horizontal="center" vertical="center" wrapText="1"/>
    </xf>
    <xf numFmtId="49" fontId="39" fillId="9" borderId="10" xfId="8" applyNumberFormat="1" applyFont="1" applyBorder="1" applyAlignment="1">
      <alignment horizontal="center" vertical="center"/>
    </xf>
    <xf numFmtId="0" fontId="40" fillId="28" borderId="10" xfId="0" applyFont="1" applyFill="1" applyBorder="1" applyAlignment="1">
      <alignment vertical="center"/>
    </xf>
    <xf numFmtId="49" fontId="40" fillId="28" borderId="10" xfId="40" applyNumberFormat="1" applyFont="1" applyFill="1" applyBorder="1" applyAlignment="1">
      <alignment horizontal="center" vertical="center"/>
    </xf>
    <xf numFmtId="4" fontId="36" fillId="28" borderId="10" xfId="28" applyNumberFormat="1" applyFont="1" applyFill="1" applyBorder="1" applyAlignment="1">
      <alignment horizontal="right"/>
    </xf>
    <xf numFmtId="4" fontId="36" fillId="28" borderId="10" xfId="28" applyNumberFormat="1" applyFont="1" applyFill="1" applyBorder="1"/>
    <xf numFmtId="4" fontId="36" fillId="28" borderId="10" xfId="0" applyNumberFormat="1" applyFont="1" applyFill="1" applyBorder="1" applyAlignment="1">
      <alignment horizontal="right"/>
    </xf>
    <xf numFmtId="0" fontId="34" fillId="28" borderId="10" xfId="39" applyFont="1" applyFill="1" applyBorder="1"/>
    <xf numFmtId="49" fontId="40" fillId="24" borderId="10" xfId="40" applyNumberFormat="1" applyFont="1" applyFill="1" applyBorder="1" applyAlignment="1">
      <alignment horizontal="center" vertical="center"/>
    </xf>
    <xf numFmtId="0" fontId="41" fillId="4" borderId="10" xfId="30" applyFont="1" applyBorder="1" applyAlignment="1">
      <alignment horizontal="center" vertical="center"/>
    </xf>
    <xf numFmtId="0" fontId="42" fillId="0" borderId="10" xfId="0" applyFont="1" applyBorder="1"/>
    <xf numFmtId="0" fontId="43" fillId="0" borderId="10" xfId="0" applyFont="1" applyBorder="1" applyAlignment="1">
      <alignment horizontal="center"/>
    </xf>
    <xf numFmtId="0" fontId="42" fillId="0" borderId="10" xfId="43" applyFont="1" applyBorder="1" applyAlignment="1">
      <alignment horizontal="left" vertical="center"/>
    </xf>
    <xf numFmtId="0" fontId="42" fillId="0" borderId="10" xfId="43" applyFont="1" applyBorder="1" applyAlignment="1">
      <alignment horizontal="left"/>
    </xf>
    <xf numFmtId="49" fontId="34" fillId="0" borderId="10" xfId="0" applyNumberFormat="1" applyFont="1" applyBorder="1" applyAlignment="1">
      <alignment horizontal="left" wrapText="1"/>
    </xf>
    <xf numFmtId="49" fontId="40" fillId="0" borderId="10" xfId="39" applyNumberFormat="1" applyFont="1" applyBorder="1" applyAlignment="1">
      <alignment horizontal="left" vertical="center"/>
    </xf>
    <xf numFmtId="49" fontId="40" fillId="0" borderId="10" xfId="39" applyNumberFormat="1" applyFont="1" applyBorder="1" applyAlignment="1">
      <alignment horizontal="left" vertical="top"/>
    </xf>
    <xf numFmtId="49" fontId="40" fillId="0" borderId="10" xfId="39" applyNumberFormat="1" applyFont="1" applyBorder="1" applyAlignment="1">
      <alignment horizontal="left"/>
    </xf>
    <xf numFmtId="49" fontId="36" fillId="0" borderId="10" xfId="39" applyNumberFormat="1" applyFont="1" applyBorder="1" applyAlignment="1">
      <alignment horizontal="left" vertical="top"/>
    </xf>
    <xf numFmtId="49" fontId="44" fillId="0" borderId="10" xfId="39" applyNumberFormat="1" applyFont="1" applyBorder="1" applyAlignment="1">
      <alignment horizontal="left"/>
    </xf>
    <xf numFmtId="49" fontId="36" fillId="0" borderId="10" xfId="39" quotePrefix="1" applyNumberFormat="1" applyFont="1" applyBorder="1" applyAlignment="1">
      <alignment horizontal="left" vertical="top"/>
    </xf>
    <xf numFmtId="49" fontId="36" fillId="0" borderId="10" xfId="39" applyNumberFormat="1" applyFont="1" applyBorder="1" applyAlignment="1">
      <alignment horizontal="left"/>
    </xf>
    <xf numFmtId="4" fontId="36" fillId="0" borderId="10" xfId="28" applyNumberFormat="1" applyFont="1" applyBorder="1" applyAlignment="1">
      <alignment horizontal="right"/>
    </xf>
    <xf numFmtId="4" fontId="36" fillId="0" borderId="10" xfId="28" applyNumberFormat="1" applyFont="1" applyBorder="1"/>
    <xf numFmtId="49" fontId="34" fillId="0" borderId="10" xfId="39" quotePrefix="1" applyNumberFormat="1" applyFont="1" applyBorder="1" applyAlignment="1">
      <alignment horizontal="left" vertical="top"/>
    </xf>
    <xf numFmtId="49" fontId="34" fillId="0" borderId="10" xfId="39" applyNumberFormat="1" applyFont="1" applyBorder="1" applyAlignment="1">
      <alignment horizontal="left" vertical="top"/>
    </xf>
    <xf numFmtId="0" fontId="34" fillId="0" borderId="10" xfId="39" applyFont="1" applyBorder="1"/>
    <xf numFmtId="49" fontId="34" fillId="0" borderId="10" xfId="39" applyNumberFormat="1" applyFont="1" applyBorder="1" applyAlignment="1">
      <alignment horizontal="left"/>
    </xf>
    <xf numFmtId="0" fontId="36" fillId="0" borderId="10" xfId="39" applyFont="1" applyBorder="1" applyAlignment="1">
      <alignment wrapText="1"/>
    </xf>
    <xf numFmtId="0" fontId="36" fillId="0" borderId="10" xfId="39" applyFont="1" applyBorder="1"/>
    <xf numFmtId="0" fontId="36" fillId="0" borderId="10" xfId="39" applyFont="1" applyBorder="1" applyAlignment="1">
      <alignment horizontal="left"/>
    </xf>
    <xf numFmtId="49" fontId="34" fillId="0" borderId="10" xfId="0" applyNumberFormat="1" applyFont="1" applyBorder="1" applyAlignment="1">
      <alignment horizontal="left" vertical="top"/>
    </xf>
    <xf numFmtId="0" fontId="34" fillId="0" borderId="10" xfId="0" applyFont="1" applyBorder="1" applyAlignment="1">
      <alignment horizontal="left" vertical="top" wrapText="1"/>
    </xf>
    <xf numFmtId="49" fontId="40" fillId="0" borderId="10" xfId="39" applyNumberFormat="1" applyFont="1" applyBorder="1" applyAlignment="1">
      <alignment horizontal="left" vertical="top" wrapText="1"/>
    </xf>
    <xf numFmtId="49" fontId="44" fillId="0" borderId="10" xfId="39" applyNumberFormat="1" applyFont="1" applyBorder="1" applyAlignment="1">
      <alignment horizontal="left" vertical="top" wrapText="1"/>
    </xf>
    <xf numFmtId="0" fontId="36" fillId="24" borderId="10" xfId="39" applyFont="1" applyFill="1" applyBorder="1"/>
    <xf numFmtId="49" fontId="36" fillId="24" borderId="10" xfId="39" applyNumberFormat="1" applyFont="1" applyFill="1" applyBorder="1" applyAlignment="1">
      <alignment horizontal="left"/>
    </xf>
    <xf numFmtId="0" fontId="44" fillId="0" borderId="10" xfId="39" applyFont="1" applyBorder="1"/>
    <xf numFmtId="0" fontId="44" fillId="0" borderId="10" xfId="39" applyFont="1" applyBorder="1" applyAlignment="1">
      <alignment wrapText="1"/>
    </xf>
    <xf numFmtId="0" fontId="36" fillId="0" borderId="10" xfId="42" applyFont="1" applyBorder="1"/>
    <xf numFmtId="0" fontId="34" fillId="0" borderId="10" xfId="39" applyFont="1" applyBorder="1" applyAlignment="1">
      <alignment horizontal="left" vertical="center"/>
    </xf>
    <xf numFmtId="0" fontId="36" fillId="0" borderId="10" xfId="39" applyFont="1" applyBorder="1" applyAlignment="1">
      <alignment horizontal="left" vertical="center"/>
    </xf>
    <xf numFmtId="0" fontId="36" fillId="0" borderId="10" xfId="42" applyFont="1" applyBorder="1" applyAlignment="1">
      <alignment horizontal="left"/>
    </xf>
    <xf numFmtId="49" fontId="40" fillId="0" borderId="10" xfId="39" applyNumberFormat="1" applyFont="1" applyBorder="1" applyAlignment="1">
      <alignment horizontal="left" vertical="center" wrapText="1"/>
    </xf>
    <xf numFmtId="0" fontId="34" fillId="0" borderId="10" xfId="39" applyFont="1" applyBorder="1" applyAlignment="1">
      <alignment horizontal="left"/>
    </xf>
    <xf numFmtId="0" fontId="34" fillId="0" borderId="10" xfId="39" applyFont="1" applyBorder="1" applyAlignment="1">
      <alignment horizontal="left" wrapText="1"/>
    </xf>
    <xf numFmtId="0" fontId="38" fillId="0" borderId="10" xfId="39" applyFont="1" applyBorder="1"/>
    <xf numFmtId="49" fontId="38" fillId="0" borderId="10" xfId="39" applyNumberFormat="1" applyFont="1" applyBorder="1" applyAlignment="1">
      <alignment horizontal="left" vertical="top"/>
    </xf>
    <xf numFmtId="49" fontId="40" fillId="0" borderId="10" xfId="39" quotePrefix="1" applyNumberFormat="1" applyFont="1" applyBorder="1" applyAlignment="1">
      <alignment horizontal="left" vertical="top"/>
    </xf>
    <xf numFmtId="49" fontId="34" fillId="0" borderId="10" xfId="39" applyNumberFormat="1" applyFont="1" applyBorder="1" applyAlignment="1">
      <alignment horizontal="left" wrapText="1"/>
    </xf>
    <xf numFmtId="49" fontId="44" fillId="0" borderId="10" xfId="39" applyNumberFormat="1" applyFont="1" applyBorder="1" applyAlignment="1">
      <alignment horizontal="left" vertical="center"/>
    </xf>
    <xf numFmtId="49" fontId="36" fillId="0" borderId="10" xfId="39" applyNumberFormat="1" applyFont="1" applyBorder="1" applyAlignment="1">
      <alignment horizontal="left" vertical="center" wrapText="1"/>
    </xf>
    <xf numFmtId="0" fontId="36" fillId="0" borderId="10" xfId="42" applyFont="1" applyBorder="1" applyAlignment="1">
      <alignment horizontal="left" wrapText="1"/>
    </xf>
    <xf numFmtId="0" fontId="34" fillId="0" borderId="10" xfId="42" applyFont="1" applyBorder="1" applyAlignment="1">
      <alignment horizontal="left"/>
    </xf>
    <xf numFmtId="1" fontId="36" fillId="0" borderId="10" xfId="42" applyNumberFormat="1" applyFont="1" applyBorder="1" applyAlignment="1">
      <alignment horizontal="left" wrapText="1"/>
    </xf>
    <xf numFmtId="1" fontId="34" fillId="26" borderId="10" xfId="40" applyNumberFormat="1" applyFont="1" applyFill="1" applyBorder="1" applyAlignment="1">
      <alignment horizontal="left" vertical="center" wrapText="1"/>
    </xf>
    <xf numFmtId="1" fontId="36" fillId="26" borderId="10" xfId="40" applyNumberFormat="1" applyFont="1" applyFill="1" applyBorder="1" applyAlignment="1">
      <alignment horizontal="left" vertical="center" wrapText="1"/>
    </xf>
    <xf numFmtId="1" fontId="34" fillId="0" borderId="10" xfId="40" applyNumberFormat="1" applyFont="1" applyBorder="1" applyAlignment="1">
      <alignment horizontal="left" vertical="center" wrapText="1"/>
    </xf>
    <xf numFmtId="1" fontId="34" fillId="27" borderId="10" xfId="40" applyNumberFormat="1" applyFont="1" applyFill="1" applyBorder="1" applyAlignment="1">
      <alignment horizontal="center" vertical="center" wrapText="1"/>
    </xf>
    <xf numFmtId="1" fontId="36" fillId="0" borderId="10" xfId="40" applyNumberFormat="1" applyFont="1" applyBorder="1" applyAlignment="1">
      <alignment horizontal="left" vertical="center" wrapText="1"/>
    </xf>
    <xf numFmtId="1" fontId="34" fillId="24" borderId="10" xfId="40" applyNumberFormat="1" applyFont="1" applyFill="1" applyBorder="1" applyAlignment="1">
      <alignment horizontal="left" vertical="center" wrapText="1"/>
    </xf>
    <xf numFmtId="0" fontId="40" fillId="24" borderId="10" xfId="39" applyFont="1" applyFill="1" applyBorder="1" applyAlignment="1">
      <alignment vertical="center"/>
    </xf>
    <xf numFmtId="0" fontId="36" fillId="24" borderId="10" xfId="39" applyFont="1" applyFill="1" applyBorder="1" applyAlignment="1">
      <alignment horizontal="left"/>
    </xf>
    <xf numFmtId="49" fontId="34" fillId="24" borderId="10" xfId="39" applyNumberFormat="1" applyFont="1" applyFill="1" applyBorder="1" applyAlignment="1">
      <alignment horizontal="left"/>
    </xf>
    <xf numFmtId="49" fontId="40" fillId="24" borderId="10" xfId="39" applyNumberFormat="1" applyFont="1" applyFill="1" applyBorder="1" applyAlignment="1">
      <alignment horizontal="left" vertical="center"/>
    </xf>
    <xf numFmtId="49" fontId="40" fillId="24" borderId="10" xfId="39" applyNumberFormat="1" applyFont="1" applyFill="1" applyBorder="1" applyAlignment="1">
      <alignment horizontal="left" vertical="top"/>
    </xf>
    <xf numFmtId="49" fontId="40" fillId="24" borderId="10" xfId="39" applyNumberFormat="1" applyFont="1" applyFill="1" applyBorder="1" applyAlignment="1">
      <alignment horizontal="left"/>
    </xf>
    <xf numFmtId="0" fontId="45" fillId="0" borderId="10" xfId="39" applyFont="1" applyBorder="1"/>
    <xf numFmtId="0" fontId="46" fillId="0" borderId="10" xfId="39" applyFont="1" applyBorder="1"/>
    <xf numFmtId="49" fontId="46" fillId="0" borderId="10" xfId="39" applyNumberFormat="1" applyFont="1" applyBorder="1" applyAlignment="1">
      <alignment horizontal="left"/>
    </xf>
    <xf numFmtId="49" fontId="34" fillId="0" borderId="10" xfId="39" applyNumberFormat="1" applyFont="1" applyBorder="1" applyAlignment="1">
      <alignment horizontal="left" vertical="center"/>
    </xf>
    <xf numFmtId="164" fontId="34" fillId="0" borderId="10" xfId="28" applyFont="1" applyFill="1" applyBorder="1" applyAlignment="1">
      <alignment horizontal="left" vertical="top"/>
    </xf>
    <xf numFmtId="0" fontId="34" fillId="0" borderId="10" xfId="43" applyFont="1" applyBorder="1" applyAlignment="1">
      <alignment horizontal="left"/>
    </xf>
    <xf numFmtId="0" fontId="34" fillId="0" borderId="10" xfId="43" applyFont="1" applyBorder="1" applyAlignment="1">
      <alignment horizontal="left" wrapText="1"/>
    </xf>
    <xf numFmtId="0" fontId="44" fillId="0" borderId="10" xfId="43" applyFont="1" applyBorder="1" applyAlignment="1">
      <alignment horizontal="left" indent="2"/>
    </xf>
    <xf numFmtId="0" fontId="36" fillId="0" borderId="10" xfId="43" applyFont="1" applyBorder="1" applyAlignment="1">
      <alignment horizontal="left"/>
    </xf>
    <xf numFmtId="0" fontId="34" fillId="0" borderId="10" xfId="0" applyFont="1" applyBorder="1" applyAlignment="1">
      <alignment horizontal="left"/>
    </xf>
    <xf numFmtId="0" fontId="36" fillId="0" borderId="10" xfId="0" applyFont="1" applyBorder="1" applyAlignment="1">
      <alignment horizontal="center"/>
    </xf>
    <xf numFmtId="0" fontId="36" fillId="0" borderId="10" xfId="43" applyFont="1" applyBorder="1" applyAlignment="1">
      <alignment horizontal="left" vertical="center"/>
    </xf>
    <xf numFmtId="0" fontId="34" fillId="0" borderId="10" xfId="43" applyFont="1" applyBorder="1"/>
    <xf numFmtId="0" fontId="36" fillId="0" borderId="10" xfId="43" applyFont="1" applyBorder="1" applyAlignment="1">
      <alignment horizontal="left" indent="4"/>
    </xf>
    <xf numFmtId="0" fontId="34" fillId="0" borderId="11" xfId="43" applyFont="1" applyBorder="1" applyAlignment="1">
      <alignment horizontal="center" wrapText="1"/>
    </xf>
    <xf numFmtId="0" fontId="34" fillId="0" borderId="10" xfId="43" applyFont="1" applyBorder="1" applyAlignment="1">
      <alignment horizontal="left" vertical="center"/>
    </xf>
    <xf numFmtId="49" fontId="36" fillId="0" borderId="10" xfId="0" applyNumberFormat="1" applyFont="1" applyBorder="1" applyAlignment="1">
      <alignment horizontal="left"/>
    </xf>
    <xf numFmtId="0" fontId="36" fillId="0" borderId="10" xfId="0" applyFont="1" applyBorder="1" applyAlignment="1">
      <alignment horizontal="left"/>
    </xf>
    <xf numFmtId="0" fontId="44" fillId="0" borderId="10" xfId="43" applyFont="1" applyBorder="1" applyAlignment="1">
      <alignment horizontal="left"/>
    </xf>
    <xf numFmtId="0" fontId="44" fillId="0" borderId="10" xfId="0" applyFont="1" applyBorder="1" applyAlignment="1">
      <alignment horizontal="center"/>
    </xf>
    <xf numFmtId="0" fontId="34" fillId="0" borderId="10" xfId="0" applyFont="1" applyBorder="1" applyAlignment="1">
      <alignment horizontal="left" wrapText="1"/>
    </xf>
    <xf numFmtId="1" fontId="34" fillId="0" borderId="10" xfId="40" applyNumberFormat="1" applyFont="1" applyBorder="1" applyAlignment="1">
      <alignment horizontal="left"/>
    </xf>
    <xf numFmtId="1" fontId="36" fillId="0" borderId="10" xfId="40" applyNumberFormat="1" applyFont="1" applyBorder="1" applyAlignment="1">
      <alignment horizontal="left"/>
    </xf>
    <xf numFmtId="0" fontId="36" fillId="0" borderId="10" xfId="0" quotePrefix="1" applyFont="1" applyBorder="1" applyAlignment="1">
      <alignment horizontal="left"/>
    </xf>
    <xf numFmtId="0" fontId="36" fillId="0" borderId="10" xfId="0" quotePrefix="1" applyFont="1" applyBorder="1" applyAlignment="1">
      <alignment horizontal="left" wrapText="1"/>
    </xf>
    <xf numFmtId="0" fontId="44" fillId="0" borderId="10" xfId="43" applyFont="1" applyBorder="1" applyAlignment="1">
      <alignment horizontal="left" vertical="center"/>
    </xf>
    <xf numFmtId="0" fontId="34" fillId="0" borderId="10" xfId="0" quotePrefix="1" applyFont="1" applyBorder="1" applyAlignment="1">
      <alignment horizontal="left"/>
    </xf>
    <xf numFmtId="1" fontId="41" fillId="4" borderId="10" xfId="30" applyNumberFormat="1" applyFont="1" applyBorder="1" applyAlignment="1">
      <alignment horizontal="center" vertical="center"/>
    </xf>
    <xf numFmtId="0" fontId="48" fillId="0" borderId="10" xfId="0" applyFont="1" applyBorder="1"/>
    <xf numFmtId="0" fontId="48" fillId="0" borderId="10" xfId="43" applyFont="1" applyBorder="1" applyAlignment="1">
      <alignment horizontal="left"/>
    </xf>
    <xf numFmtId="49" fontId="34" fillId="29" borderId="10" xfId="39" applyNumberFormat="1" applyFont="1" applyFill="1" applyBorder="1" applyAlignment="1">
      <alignment horizontal="center"/>
    </xf>
    <xf numFmtId="0" fontId="40" fillId="29" borderId="10" xfId="39" applyFont="1" applyFill="1" applyBorder="1" applyAlignment="1">
      <alignment vertical="center"/>
    </xf>
    <xf numFmtId="0" fontId="36" fillId="29" borderId="10" xfId="39" applyFont="1" applyFill="1" applyBorder="1" applyAlignment="1">
      <alignment horizontal="left" wrapText="1"/>
    </xf>
    <xf numFmtId="0" fontId="36" fillId="29" borderId="10" xfId="39" applyFont="1" applyFill="1" applyBorder="1" applyAlignment="1">
      <alignment horizontal="left"/>
    </xf>
    <xf numFmtId="49" fontId="34" fillId="0" borderId="10" xfId="39" applyNumberFormat="1" applyFont="1" applyBorder="1" applyAlignment="1">
      <alignment horizontal="center"/>
    </xf>
    <xf numFmtId="49" fontId="36" fillId="0" borderId="10" xfId="39" applyNumberFormat="1" applyFont="1" applyBorder="1" applyAlignment="1">
      <alignment horizontal="center"/>
    </xf>
    <xf numFmtId="1" fontId="44" fillId="0" borderId="10" xfId="40" applyNumberFormat="1" applyFont="1" applyBorder="1" applyAlignment="1">
      <alignment horizontal="left"/>
    </xf>
    <xf numFmtId="0" fontId="44" fillId="0" borderId="10" xfId="43" applyFont="1" applyBorder="1"/>
    <xf numFmtId="4" fontId="41" fillId="4" borderId="10" xfId="30" applyNumberFormat="1" applyFont="1" applyBorder="1" applyAlignment="1">
      <alignment horizontal="center" vertical="center"/>
    </xf>
    <xf numFmtId="0" fontId="42" fillId="0" borderId="10" xfId="0" applyFont="1" applyBorder="1" applyAlignment="1">
      <alignment horizontal="left"/>
    </xf>
    <xf numFmtId="1" fontId="42" fillId="0" borderId="10" xfId="40" applyNumberFormat="1" applyFont="1" applyBorder="1" applyAlignment="1">
      <alignment horizontal="left"/>
    </xf>
    <xf numFmtId="4" fontId="42" fillId="0" borderId="10" xfId="28" applyNumberFormat="1" applyFont="1" applyFill="1" applyBorder="1" applyAlignment="1">
      <alignment horizontal="right"/>
    </xf>
    <xf numFmtId="4" fontId="43" fillId="0" borderId="10" xfId="28" applyNumberFormat="1" applyFont="1" applyFill="1" applyBorder="1" applyAlignment="1">
      <alignment horizontal="right"/>
    </xf>
    <xf numFmtId="4" fontId="36" fillId="0" borderId="10" xfId="28" applyNumberFormat="1" applyFont="1" applyFill="1" applyBorder="1" applyAlignment="1" applyProtection="1">
      <alignment horizontal="right"/>
    </xf>
    <xf numFmtId="49" fontId="44" fillId="0" borderId="10" xfId="39" applyNumberFormat="1" applyFont="1" applyBorder="1" applyAlignment="1">
      <alignment horizontal="left" vertical="center" wrapText="1"/>
    </xf>
    <xf numFmtId="0" fontId="36" fillId="0" borderId="10" xfId="39" applyFont="1" applyBorder="1" applyAlignment="1">
      <alignment horizontal="left" wrapText="1"/>
    </xf>
    <xf numFmtId="1" fontId="36" fillId="0" borderId="10" xfId="40" applyNumberFormat="1" applyFont="1" applyBorder="1" applyAlignment="1">
      <alignment horizontal="left" wrapText="1"/>
    </xf>
    <xf numFmtId="0" fontId="36" fillId="0" borderId="10" xfId="0" applyFont="1" applyBorder="1" applyAlignment="1">
      <alignment wrapText="1"/>
    </xf>
    <xf numFmtId="1" fontId="44" fillId="0" borderId="10" xfId="40" applyNumberFormat="1" applyFont="1" applyBorder="1" applyAlignment="1">
      <alignment horizontal="left" wrapText="1"/>
    </xf>
    <xf numFmtId="0" fontId="36" fillId="0" borderId="10" xfId="43" applyFont="1" applyBorder="1" applyAlignment="1">
      <alignment horizontal="left" wrapText="1"/>
    </xf>
    <xf numFmtId="0" fontId="36" fillId="26" borderId="10" xfId="0" applyFont="1" applyFill="1" applyBorder="1" applyAlignment="1">
      <alignment horizontal="left" wrapText="1"/>
    </xf>
    <xf numFmtId="0" fontId="40" fillId="0" borderId="10" xfId="39" applyFont="1" applyBorder="1" applyAlignment="1">
      <alignment vertical="center"/>
    </xf>
    <xf numFmtId="1" fontId="40" fillId="24" borderId="10" xfId="40" applyNumberFormat="1" applyFont="1" applyFill="1" applyBorder="1" applyAlignment="1">
      <alignment horizontal="center" vertical="center"/>
    </xf>
    <xf numFmtId="0" fontId="44" fillId="0" borderId="10" xfId="0" applyFont="1" applyBorder="1" applyAlignment="1">
      <alignment horizontal="left"/>
    </xf>
    <xf numFmtId="0" fontId="34" fillId="0" borderId="10" xfId="0" applyFont="1" applyBorder="1"/>
    <xf numFmtId="49" fontId="42" fillId="0" borderId="10" xfId="39" applyNumberFormat="1" applyFont="1" applyBorder="1" applyAlignment="1">
      <alignment horizontal="left"/>
    </xf>
    <xf numFmtId="0" fontId="34" fillId="0" borderId="10" xfId="39" applyFont="1" applyBorder="1" applyAlignment="1">
      <alignment wrapText="1"/>
    </xf>
    <xf numFmtId="0" fontId="44" fillId="0" borderId="10" xfId="0" applyFont="1" applyBorder="1"/>
    <xf numFmtId="0" fontId="40" fillId="0" borderId="10" xfId="0" applyFont="1" applyBorder="1" applyAlignment="1">
      <alignment horizontal="left"/>
    </xf>
    <xf numFmtId="0" fontId="36" fillId="0" borderId="10" xfId="0" applyFont="1" applyBorder="1" applyAlignment="1">
      <alignment horizontal="left" indent="3"/>
    </xf>
    <xf numFmtId="0" fontId="36" fillId="0" borderId="10" xfId="43" applyFont="1" applyBorder="1" applyAlignment="1">
      <alignment horizontal="left" indent="6"/>
    </xf>
    <xf numFmtId="0" fontId="44" fillId="0" borderId="12" xfId="43" applyFont="1" applyBorder="1" applyAlignment="1">
      <alignment horizontal="left" indent="2"/>
    </xf>
    <xf numFmtId="0" fontId="44" fillId="0" borderId="13" xfId="43" applyFont="1" applyBorder="1" applyAlignment="1">
      <alignment horizontal="left" indent="2"/>
    </xf>
    <xf numFmtId="0" fontId="44" fillId="0" borderId="13" xfId="43" applyFont="1" applyBorder="1" applyAlignment="1">
      <alignment horizontal="left"/>
    </xf>
    <xf numFmtId="0" fontId="34" fillId="0" borderId="12" xfId="0" applyFont="1" applyBorder="1" applyAlignment="1">
      <alignment horizontal="left"/>
    </xf>
    <xf numFmtId="0" fontId="36" fillId="0" borderId="13" xfId="0" applyFont="1" applyBorder="1"/>
    <xf numFmtId="2" fontId="34" fillId="0" borderId="10" xfId="40" applyNumberFormat="1" applyFont="1" applyBorder="1" applyAlignment="1">
      <alignment horizontal="left"/>
    </xf>
    <xf numFmtId="0" fontId="34" fillId="0" borderId="11" xfId="43" applyFont="1" applyBorder="1"/>
    <xf numFmtId="0" fontId="36" fillId="26" borderId="10" xfId="0" applyFont="1" applyFill="1" applyBorder="1" applyAlignment="1">
      <alignment horizontal="left"/>
    </xf>
    <xf numFmtId="49" fontId="36" fillId="24" borderId="10" xfId="39" applyNumberFormat="1" applyFont="1" applyFill="1" applyBorder="1" applyAlignment="1">
      <alignment horizontal="left" vertical="top"/>
    </xf>
    <xf numFmtId="49" fontId="34" fillId="24" borderId="10" xfId="39" applyNumberFormat="1" applyFont="1" applyFill="1" applyBorder="1" applyAlignment="1">
      <alignment horizontal="left" vertical="top"/>
    </xf>
    <xf numFmtId="0" fontId="45" fillId="24" borderId="10" xfId="39" applyFont="1" applyFill="1" applyBorder="1"/>
    <xf numFmtId="0" fontId="46" fillId="24" borderId="10" xfId="39" applyFont="1" applyFill="1" applyBorder="1"/>
    <xf numFmtId="49" fontId="46" fillId="24" borderId="10" xfId="39" applyNumberFormat="1" applyFont="1" applyFill="1" applyBorder="1" applyAlignment="1">
      <alignment horizontal="left"/>
    </xf>
    <xf numFmtId="0" fontId="34" fillId="24" borderId="10" xfId="39" applyFont="1" applyFill="1" applyBorder="1"/>
    <xf numFmtId="49" fontId="36" fillId="24" borderId="10" xfId="39" quotePrefix="1" applyNumberFormat="1" applyFont="1" applyFill="1" applyBorder="1" applyAlignment="1">
      <alignment horizontal="left" vertical="top"/>
    </xf>
    <xf numFmtId="49" fontId="34" fillId="24" borderId="10" xfId="39" quotePrefix="1" applyNumberFormat="1" applyFont="1" applyFill="1" applyBorder="1" applyAlignment="1">
      <alignment horizontal="left" vertical="top"/>
    </xf>
    <xf numFmtId="49" fontId="36" fillId="24" borderId="10" xfId="39" applyNumberFormat="1" applyFont="1" applyFill="1" applyBorder="1" applyAlignment="1">
      <alignment horizontal="left" vertical="top" wrapText="1"/>
    </xf>
    <xf numFmtId="49" fontId="34" fillId="24" borderId="10" xfId="39" applyNumberFormat="1" applyFont="1" applyFill="1" applyBorder="1" applyAlignment="1">
      <alignment horizontal="left" vertical="center"/>
    </xf>
    <xf numFmtId="164" fontId="34" fillId="24" borderId="10" xfId="28" applyFont="1" applyFill="1" applyBorder="1" applyAlignment="1">
      <alignment horizontal="left" vertical="top"/>
    </xf>
    <xf numFmtId="0" fontId="34" fillId="24" borderId="10" xfId="43" applyFont="1" applyFill="1" applyBorder="1" applyAlignment="1">
      <alignment horizontal="left"/>
    </xf>
    <xf numFmtId="0" fontId="34" fillId="24" borderId="10" xfId="43" applyFont="1" applyFill="1" applyBorder="1" applyAlignment="1">
      <alignment horizontal="left" wrapText="1"/>
    </xf>
    <xf numFmtId="49" fontId="39" fillId="5" borderId="10" xfId="4" applyNumberFormat="1" applyFont="1" applyBorder="1" applyAlignment="1">
      <alignment horizontal="center" vertical="center"/>
    </xf>
    <xf numFmtId="49" fontId="36" fillId="29" borderId="10" xfId="39" applyNumberFormat="1" applyFont="1" applyFill="1" applyBorder="1" applyAlignment="1">
      <alignment horizontal="center"/>
    </xf>
    <xf numFmtId="4" fontId="34" fillId="0" borderId="10" xfId="39" applyNumberFormat="1" applyFont="1" applyBorder="1" applyAlignment="1">
      <alignment horizontal="center" vertical="center"/>
    </xf>
    <xf numFmtId="0" fontId="36" fillId="0" borderId="10" xfId="43" applyFont="1" applyBorder="1" applyAlignment="1">
      <alignment horizontal="left" indent="3"/>
    </xf>
    <xf numFmtId="2" fontId="36" fillId="0" borderId="10" xfId="43" applyNumberFormat="1" applyFont="1" applyBorder="1" applyAlignment="1">
      <alignment horizontal="left"/>
    </xf>
    <xf numFmtId="2" fontId="34" fillId="0" borderId="10" xfId="43" applyNumberFormat="1" applyFont="1" applyBorder="1" applyAlignment="1">
      <alignment horizontal="left"/>
    </xf>
    <xf numFmtId="0" fontId="36" fillId="0" borderId="0" xfId="43" applyFont="1" applyAlignment="1">
      <alignment horizontal="left"/>
    </xf>
    <xf numFmtId="0" fontId="34" fillId="0" borderId="0" xfId="0" applyFont="1" applyAlignment="1">
      <alignment horizontal="right"/>
    </xf>
    <xf numFmtId="0" fontId="36" fillId="0" borderId="0" xfId="43" applyFont="1" applyAlignment="1">
      <alignment horizontal="right"/>
    </xf>
    <xf numFmtId="3" fontId="36" fillId="0" borderId="0" xfId="28" applyNumberFormat="1" applyFont="1" applyFill="1" applyBorder="1" applyAlignment="1">
      <alignment horizontal="right"/>
    </xf>
    <xf numFmtId="0" fontId="36" fillId="0" borderId="0" xfId="41" applyFont="1"/>
    <xf numFmtId="1" fontId="34" fillId="0" borderId="0" xfId="41" applyNumberFormat="1" applyFont="1"/>
    <xf numFmtId="0" fontId="36" fillId="0" borderId="0" xfId="40" applyFont="1"/>
    <xf numFmtId="0" fontId="34" fillId="0" borderId="0" xfId="43" applyFont="1" applyAlignment="1">
      <alignment horizontal="right"/>
    </xf>
    <xf numFmtId="0" fontId="36" fillId="0" borderId="0" xfId="41" applyFont="1" applyAlignment="1">
      <alignment horizontal="right"/>
    </xf>
    <xf numFmtId="0" fontId="35" fillId="0" borderId="0" xfId="43" applyFont="1"/>
    <xf numFmtId="0" fontId="35" fillId="0" borderId="0" xfId="0" applyFont="1"/>
    <xf numFmtId="49" fontId="35" fillId="0" borderId="10" xfId="43" applyNumberFormat="1" applyFont="1" applyBorder="1"/>
    <xf numFmtId="49" fontId="35" fillId="0" borderId="0" xfId="43" applyNumberFormat="1" applyFont="1"/>
    <xf numFmtId="0" fontId="33" fillId="0" borderId="0" xfId="43" applyFont="1" applyAlignment="1">
      <alignment horizontal="left" vertical="center"/>
    </xf>
    <xf numFmtId="49" fontId="35" fillId="0" borderId="10" xfId="0" applyNumberFormat="1" applyFont="1" applyBorder="1" applyAlignment="1">
      <alignment horizontal="left"/>
    </xf>
    <xf numFmtId="0" fontId="33" fillId="0" borderId="10" xfId="0" applyFont="1" applyBorder="1"/>
    <xf numFmtId="164" fontId="33" fillId="0" borderId="10" xfId="28" applyFont="1" applyFill="1" applyBorder="1" applyAlignment="1">
      <alignment horizontal="right"/>
    </xf>
    <xf numFmtId="4" fontId="33" fillId="0" borderId="10" xfId="28" applyNumberFormat="1" applyFont="1" applyBorder="1" applyAlignment="1">
      <alignment horizontal="right"/>
    </xf>
    <xf numFmtId="4" fontId="33" fillId="0" borderId="10" xfId="28" applyNumberFormat="1" applyFont="1" applyBorder="1"/>
    <xf numFmtId="164" fontId="33" fillId="0" borderId="10" xfId="28" applyFont="1" applyBorder="1"/>
    <xf numFmtId="0" fontId="35" fillId="0" borderId="10" xfId="43" applyFont="1" applyBorder="1" applyAlignment="1">
      <alignment horizontal="left"/>
    </xf>
    <xf numFmtId="0" fontId="33" fillId="0" borderId="10" xfId="43" applyFont="1" applyBorder="1" applyAlignment="1">
      <alignment horizontal="left"/>
    </xf>
    <xf numFmtId="0" fontId="35" fillId="0" borderId="10" xfId="0" applyFont="1" applyBorder="1" applyAlignment="1">
      <alignment horizontal="left"/>
    </xf>
    <xf numFmtId="0" fontId="33" fillId="0" borderId="10" xfId="0" applyFont="1" applyBorder="1" applyAlignment="1">
      <alignment horizontal="center"/>
    </xf>
    <xf numFmtId="0" fontId="35" fillId="0" borderId="10" xfId="43" applyFont="1" applyBorder="1"/>
    <xf numFmtId="0" fontId="54" fillId="0" borderId="10" xfId="43" applyFont="1" applyBorder="1"/>
    <xf numFmtId="0" fontId="33" fillId="0" borderId="10" xfId="0" applyFont="1" applyBorder="1" applyAlignment="1">
      <alignment wrapText="1"/>
    </xf>
    <xf numFmtId="0" fontId="35" fillId="0" borderId="10" xfId="0" applyFont="1" applyBorder="1"/>
    <xf numFmtId="0" fontId="33" fillId="25" borderId="10" xfId="0" applyFont="1" applyFill="1" applyBorder="1" applyAlignment="1">
      <alignment horizontal="center"/>
    </xf>
    <xf numFmtId="0" fontId="33" fillId="25" borderId="10" xfId="0" applyFont="1" applyFill="1" applyBorder="1" applyAlignment="1">
      <alignment horizontal="center" wrapText="1"/>
    </xf>
    <xf numFmtId="49" fontId="35" fillId="25" borderId="10" xfId="40" applyNumberFormat="1" applyFont="1" applyFill="1" applyBorder="1" applyAlignment="1">
      <alignment horizontal="left"/>
    </xf>
    <xf numFmtId="0" fontId="33" fillId="0" borderId="10" xfId="0" applyFont="1" applyBorder="1" applyAlignment="1">
      <alignment horizontal="center" wrapText="1"/>
    </xf>
    <xf numFmtId="49" fontId="33" fillId="0" borderId="10" xfId="40" applyNumberFormat="1" applyFont="1" applyBorder="1" applyAlignment="1">
      <alignment horizontal="left"/>
    </xf>
    <xf numFmtId="49" fontId="35" fillId="0" borderId="10" xfId="40" applyNumberFormat="1" applyFont="1" applyBorder="1" applyAlignment="1">
      <alignment horizontal="left"/>
    </xf>
    <xf numFmtId="0" fontId="33" fillId="0" borderId="10" xfId="43" applyFont="1" applyBorder="1"/>
    <xf numFmtId="49" fontId="33" fillId="0" borderId="10" xfId="0" quotePrefix="1" applyNumberFormat="1" applyFont="1" applyBorder="1" applyAlignment="1">
      <alignment horizontal="left" vertical="top"/>
    </xf>
    <xf numFmtId="3" fontId="35" fillId="0" borderId="10" xfId="0" applyNumberFormat="1" applyFont="1" applyBorder="1"/>
    <xf numFmtId="14" fontId="33" fillId="0" borderId="10" xfId="43" quotePrefix="1" applyNumberFormat="1" applyFont="1" applyBorder="1"/>
    <xf numFmtId="14" fontId="33" fillId="0" borderId="10" xfId="43" applyNumberFormat="1" applyFont="1" applyBorder="1"/>
    <xf numFmtId="16" fontId="33" fillId="0" borderId="10" xfId="43" quotePrefix="1" applyNumberFormat="1" applyFont="1" applyBorder="1" applyAlignment="1">
      <alignment horizontal="left"/>
    </xf>
    <xf numFmtId="4" fontId="35" fillId="0" borderId="10" xfId="43" quotePrefix="1" applyNumberFormat="1" applyFont="1" applyBorder="1" applyAlignment="1">
      <alignment horizontal="left"/>
    </xf>
    <xf numFmtId="16" fontId="33" fillId="0" borderId="10" xfId="43" applyNumberFormat="1" applyFont="1" applyBorder="1" applyAlignment="1">
      <alignment horizontal="left"/>
    </xf>
    <xf numFmtId="3" fontId="55" fillId="0" borderId="10" xfId="0" applyNumberFormat="1" applyFont="1" applyBorder="1"/>
    <xf numFmtId="3" fontId="56" fillId="0" borderId="10" xfId="0" applyNumberFormat="1" applyFont="1" applyBorder="1"/>
    <xf numFmtId="0" fontId="55" fillId="0" borderId="10" xfId="0" applyFont="1" applyBorder="1"/>
    <xf numFmtId="3" fontId="33" fillId="0" borderId="10" xfId="0" applyNumberFormat="1" applyFont="1" applyBorder="1"/>
    <xf numFmtId="0" fontId="35" fillId="0" borderId="10" xfId="0" applyFont="1" applyBorder="1" applyAlignment="1">
      <alignment wrapText="1"/>
    </xf>
    <xf numFmtId="4" fontId="36" fillId="0" borderId="10" xfId="28" applyNumberFormat="1" applyFont="1" applyFill="1" applyBorder="1"/>
    <xf numFmtId="4" fontId="33" fillId="0" borderId="10" xfId="28" applyNumberFormat="1" applyFont="1" applyFill="1" applyBorder="1"/>
    <xf numFmtId="0" fontId="53" fillId="0" borderId="10" xfId="0" applyFont="1" applyBorder="1"/>
    <xf numFmtId="49" fontId="54" fillId="0" borderId="10" xfId="40" applyNumberFormat="1" applyFont="1" applyBorder="1" applyAlignment="1">
      <alignment horizontal="left"/>
    </xf>
    <xf numFmtId="0" fontId="54" fillId="0" borderId="10" xfId="0" applyFont="1" applyBorder="1" applyAlignment="1">
      <alignment wrapText="1"/>
    </xf>
    <xf numFmtId="0" fontId="54" fillId="0" borderId="10" xfId="0" applyFont="1" applyBorder="1"/>
    <xf numFmtId="4" fontId="35" fillId="0" borderId="10" xfId="43" applyNumberFormat="1" applyFont="1" applyBorder="1" applyAlignment="1">
      <alignment horizontal="center"/>
    </xf>
    <xf numFmtId="4" fontId="35" fillId="0" borderId="10" xfId="28" applyNumberFormat="1" applyFont="1" applyFill="1" applyBorder="1" applyAlignment="1">
      <alignment horizontal="center" vertical="center"/>
    </xf>
    <xf numFmtId="0" fontId="33" fillId="25" borderId="10" xfId="43" applyFont="1" applyFill="1" applyBorder="1"/>
    <xf numFmtId="0" fontId="35" fillId="25" borderId="10" xfId="43" applyFont="1" applyFill="1" applyBorder="1" applyAlignment="1">
      <alignment horizontal="left"/>
    </xf>
    <xf numFmtId="0" fontId="35" fillId="0" borderId="11" xfId="0" applyFont="1" applyBorder="1"/>
    <xf numFmtId="0" fontId="54" fillId="0" borderId="0" xfId="43" applyFont="1"/>
    <xf numFmtId="0" fontId="57" fillId="0" borderId="0" xfId="43" applyFont="1"/>
    <xf numFmtId="0" fontId="33" fillId="0" borderId="10" xfId="43" applyFont="1" applyBorder="1" applyAlignment="1">
      <alignment horizontal="center" wrapText="1"/>
    </xf>
    <xf numFmtId="0" fontId="35" fillId="25" borderId="10" xfId="0" applyFont="1" applyFill="1" applyBorder="1" applyAlignment="1">
      <alignment horizontal="left"/>
    </xf>
    <xf numFmtId="2" fontId="35" fillId="25" borderId="10" xfId="0" applyNumberFormat="1" applyFont="1" applyFill="1" applyBorder="1"/>
    <xf numFmtId="2" fontId="33" fillId="25" borderId="10" xfId="0" applyNumberFormat="1" applyFont="1" applyFill="1" applyBorder="1" applyAlignment="1">
      <alignment horizontal="right"/>
    </xf>
    <xf numFmtId="0" fontId="33" fillId="0" borderId="10" xfId="0" applyFont="1" applyBorder="1" applyAlignment="1">
      <alignment horizontal="right"/>
    </xf>
    <xf numFmtId="4" fontId="33" fillId="0" borderId="10" xfId="28" applyNumberFormat="1" applyFont="1" applyFill="1" applyBorder="1" applyAlignment="1">
      <alignment horizontal="right"/>
    </xf>
    <xf numFmtId="164" fontId="35" fillId="0" borderId="10" xfId="28" applyFont="1" applyBorder="1"/>
    <xf numFmtId="4" fontId="33" fillId="0" borderId="10" xfId="0" applyNumberFormat="1" applyFont="1" applyBorder="1" applyAlignment="1">
      <alignment horizontal="right"/>
    </xf>
    <xf numFmtId="0" fontId="54" fillId="0" borderId="10" xfId="0" applyFont="1" applyBorder="1" applyAlignment="1">
      <alignment horizontal="right"/>
    </xf>
    <xf numFmtId="4" fontId="54" fillId="0" borderId="10" xfId="28" applyNumberFormat="1" applyFont="1" applyFill="1" applyBorder="1" applyAlignment="1">
      <alignment horizontal="right"/>
    </xf>
    <xf numFmtId="4" fontId="54" fillId="0" borderId="10" xfId="28" applyNumberFormat="1" applyFont="1" applyFill="1" applyBorder="1"/>
    <xf numFmtId="0" fontId="35" fillId="0" borderId="10" xfId="43" applyFont="1" applyBorder="1" applyAlignment="1">
      <alignment horizontal="right"/>
    </xf>
    <xf numFmtId="4" fontId="35" fillId="0" borderId="10" xfId="28" applyNumberFormat="1" applyFont="1" applyFill="1" applyBorder="1" applyAlignment="1">
      <alignment horizontal="right"/>
    </xf>
    <xf numFmtId="0" fontId="37" fillId="0" borderId="10" xfId="0" applyFont="1" applyBorder="1"/>
    <xf numFmtId="49" fontId="35" fillId="0" borderId="11" xfId="0" applyNumberFormat="1" applyFont="1" applyBorder="1" applyAlignment="1">
      <alignment horizontal="left"/>
    </xf>
    <xf numFmtId="0" fontId="33" fillId="0" borderId="14" xfId="0" applyFont="1" applyBorder="1" applyAlignment="1">
      <alignment horizontal="left" wrapText="1"/>
    </xf>
    <xf numFmtId="0" fontId="37" fillId="0" borderId="15" xfId="0" applyFont="1" applyBorder="1" applyAlignment="1">
      <alignment horizontal="left" wrapText="1"/>
    </xf>
    <xf numFmtId="0" fontId="33" fillId="0" borderId="11" xfId="0" applyFont="1" applyBorder="1"/>
    <xf numFmtId="0" fontId="33" fillId="0" borderId="15" xfId="0" applyFont="1" applyBorder="1"/>
    <xf numFmtId="0" fontId="35" fillId="25" borderId="10" xfId="43" applyFont="1" applyFill="1" applyBorder="1"/>
    <xf numFmtId="0" fontId="35" fillId="25" borderId="10" xfId="0" applyFont="1" applyFill="1" applyBorder="1"/>
    <xf numFmtId="0" fontId="33" fillId="25" borderId="10" xfId="0" applyFont="1" applyFill="1" applyBorder="1" applyAlignment="1">
      <alignment horizontal="right"/>
    </xf>
    <xf numFmtId="4" fontId="33" fillId="25" borderId="10" xfId="28" applyNumberFormat="1" applyFont="1" applyFill="1" applyBorder="1" applyAlignment="1">
      <alignment horizontal="right"/>
    </xf>
    <xf numFmtId="4" fontId="33" fillId="0" borderId="16" xfId="28" applyNumberFormat="1" applyFont="1" applyFill="1" applyBorder="1"/>
    <xf numFmtId="164" fontId="35" fillId="0" borderId="10" xfId="28" applyFont="1" applyFill="1" applyBorder="1"/>
    <xf numFmtId="164" fontId="35" fillId="0" borderId="10" xfId="28" applyFont="1" applyFill="1" applyBorder="1" applyAlignment="1">
      <alignment horizontal="right"/>
    </xf>
    <xf numFmtId="0" fontId="33" fillId="0" borderId="10" xfId="43" applyFont="1" applyBorder="1" applyAlignment="1">
      <alignment horizontal="right"/>
    </xf>
    <xf numFmtId="1" fontId="33" fillId="0" borderId="10" xfId="28" applyNumberFormat="1" applyFont="1" applyBorder="1"/>
    <xf numFmtId="164" fontId="35" fillId="0" borderId="0" xfId="28" applyFont="1" applyFill="1" applyBorder="1"/>
    <xf numFmtId="1" fontId="33" fillId="0" borderId="0" xfId="28" applyNumberFormat="1" applyFont="1" applyBorder="1"/>
    <xf numFmtId="1" fontId="33" fillId="0" borderId="0" xfId="0" applyNumberFormat="1" applyFont="1"/>
    <xf numFmtId="0" fontId="49" fillId="0" borderId="10" xfId="0" applyFont="1" applyBorder="1" applyAlignment="1">
      <alignment horizontal="left"/>
    </xf>
    <xf numFmtId="1" fontId="49" fillId="0" borderId="10" xfId="40" applyNumberFormat="1" applyFont="1" applyBorder="1" applyAlignment="1">
      <alignment horizontal="left"/>
    </xf>
    <xf numFmtId="49" fontId="44" fillId="0" borderId="10" xfId="39" applyNumberFormat="1" applyFont="1" applyBorder="1" applyAlignment="1">
      <alignment horizontal="left" vertical="top"/>
    </xf>
    <xf numFmtId="49" fontId="36" fillId="0" borderId="10" xfId="0" applyNumberFormat="1" applyFont="1" applyBorder="1" applyAlignment="1">
      <alignment horizontal="left" vertical="top"/>
    </xf>
    <xf numFmtId="0" fontId="58" fillId="0" borderId="10" xfId="39" applyFont="1" applyBorder="1"/>
    <xf numFmtId="49" fontId="58" fillId="0" borderId="10" xfId="39" applyNumberFormat="1" applyFont="1" applyBorder="1" applyAlignment="1">
      <alignment horizontal="left" vertical="top"/>
    </xf>
    <xf numFmtId="49" fontId="44" fillId="0" borderId="10" xfId="39" quotePrefix="1" applyNumberFormat="1" applyFont="1" applyBorder="1" applyAlignment="1">
      <alignment horizontal="left" vertical="top"/>
    </xf>
    <xf numFmtId="49" fontId="36" fillId="0" borderId="10" xfId="39" applyNumberFormat="1" applyFont="1" applyBorder="1" applyAlignment="1">
      <alignment horizontal="left" wrapText="1"/>
    </xf>
    <xf numFmtId="0" fontId="43" fillId="0" borderId="10" xfId="43" applyFont="1" applyBorder="1" applyAlignment="1">
      <alignment horizontal="left"/>
    </xf>
    <xf numFmtId="49" fontId="43" fillId="0" borderId="10" xfId="0" applyNumberFormat="1" applyFont="1" applyBorder="1" applyAlignment="1">
      <alignment horizontal="left" wrapText="1"/>
    </xf>
    <xf numFmtId="1" fontId="36" fillId="27" borderId="10" xfId="40" applyNumberFormat="1" applyFont="1" applyFill="1" applyBorder="1" applyAlignment="1">
      <alignment horizontal="center" vertical="center" wrapText="1"/>
    </xf>
    <xf numFmtId="1" fontId="36" fillId="24" borderId="10" xfId="40" applyNumberFormat="1" applyFont="1" applyFill="1" applyBorder="1" applyAlignment="1">
      <alignment horizontal="left" vertical="center" wrapText="1"/>
    </xf>
    <xf numFmtId="0" fontId="44" fillId="24" borderId="10" xfId="39" applyFont="1" applyFill="1" applyBorder="1" applyAlignment="1">
      <alignment vertical="center"/>
    </xf>
    <xf numFmtId="0" fontId="44" fillId="29" borderId="10" xfId="39" applyFont="1" applyFill="1" applyBorder="1" applyAlignment="1">
      <alignment vertical="center"/>
    </xf>
    <xf numFmtId="49" fontId="36" fillId="0" borderId="10" xfId="39" applyNumberFormat="1" applyFont="1" applyBorder="1" applyAlignment="1">
      <alignment horizontal="left" vertical="center"/>
    </xf>
    <xf numFmtId="164" fontId="36" fillId="0" borderId="10" xfId="28" applyFont="1" applyFill="1" applyBorder="1" applyAlignment="1">
      <alignment horizontal="left" vertical="top"/>
    </xf>
    <xf numFmtId="0" fontId="48" fillId="0" borderId="10" xfId="0" applyFont="1" applyBorder="1" applyAlignment="1">
      <alignment horizontal="center"/>
    </xf>
    <xf numFmtId="0" fontId="59" fillId="0" borderId="0" xfId="0" applyFont="1"/>
    <xf numFmtId="4" fontId="34" fillId="0" borderId="10" xfId="43" applyNumberFormat="1" applyFont="1" applyBorder="1" applyAlignment="1">
      <alignment horizontal="right"/>
    </xf>
    <xf numFmtId="4" fontId="36" fillId="0" borderId="10" xfId="43" applyNumberFormat="1" applyFont="1" applyBorder="1" applyAlignment="1">
      <alignment horizontal="right"/>
    </xf>
    <xf numFmtId="4" fontId="36" fillId="0" borderId="10" xfId="28" applyNumberFormat="1" applyFont="1" applyFill="1" applyBorder="1" applyAlignment="1">
      <alignment horizontal="right"/>
    </xf>
    <xf numFmtId="4" fontId="39" fillId="9" borderId="10" xfId="8" applyNumberFormat="1" applyFont="1" applyBorder="1" applyAlignment="1">
      <alignment horizontal="right"/>
    </xf>
    <xf numFmtId="4" fontId="34" fillId="28" borderId="10" xfId="43" applyNumberFormat="1" applyFont="1" applyFill="1" applyBorder="1" applyAlignment="1">
      <alignment horizontal="right"/>
    </xf>
    <xf numFmtId="4" fontId="36" fillId="28" borderId="11" xfId="0" applyNumberFormat="1" applyFont="1" applyFill="1" applyBorder="1" applyAlignment="1">
      <alignment horizontal="right"/>
    </xf>
    <xf numFmtId="4" fontId="41" fillId="4" borderId="11" xfId="30" applyNumberFormat="1" applyFont="1" applyBorder="1" applyAlignment="1">
      <alignment horizontal="center" vertical="center"/>
    </xf>
    <xf numFmtId="4" fontId="42" fillId="0" borderId="10" xfId="43" applyNumberFormat="1" applyFont="1" applyBorder="1" applyAlignment="1">
      <alignment horizontal="right"/>
    </xf>
    <xf numFmtId="4" fontId="43" fillId="0" borderId="10" xfId="0" applyNumberFormat="1" applyFont="1" applyBorder="1" applyAlignment="1">
      <alignment horizontal="right"/>
    </xf>
    <xf numFmtId="4" fontId="43" fillId="0" borderId="11" xfId="0" applyNumberFormat="1" applyFont="1" applyBorder="1" applyAlignment="1">
      <alignment horizontal="right"/>
    </xf>
    <xf numFmtId="4" fontId="43" fillId="0" borderId="10" xfId="28" applyNumberFormat="1" applyFont="1" applyFill="1" applyBorder="1"/>
    <xf numFmtId="4" fontId="43" fillId="0" borderId="10" xfId="43" applyNumberFormat="1" applyFont="1" applyBorder="1" applyAlignment="1">
      <alignment horizontal="right"/>
    </xf>
    <xf numFmtId="4" fontId="36" fillId="0" borderId="11" xfId="43" applyNumberFormat="1" applyFont="1" applyBorder="1" applyAlignment="1">
      <alignment horizontal="right"/>
    </xf>
    <xf numFmtId="4" fontId="36" fillId="0" borderId="11" xfId="0" applyNumberFormat="1" applyFont="1" applyBorder="1" applyAlignment="1">
      <alignment horizontal="right"/>
    </xf>
    <xf numFmtId="4" fontId="43" fillId="0" borderId="10" xfId="28" applyNumberFormat="1" applyFont="1" applyBorder="1" applyAlignment="1">
      <alignment horizontal="right"/>
    </xf>
    <xf numFmtId="4" fontId="43" fillId="0" borderId="10" xfId="28" applyNumberFormat="1" applyFont="1" applyBorder="1"/>
    <xf numFmtId="4" fontId="36" fillId="0" borderId="10" xfId="0" applyNumberFormat="1" applyFont="1" applyBorder="1" applyAlignment="1">
      <alignment horizontal="right"/>
    </xf>
    <xf numFmtId="4" fontId="49" fillId="0" borderId="10" xfId="43" applyNumberFormat="1" applyFont="1" applyBorder="1" applyAlignment="1">
      <alignment horizontal="right"/>
    </xf>
    <xf numFmtId="4" fontId="49" fillId="0" borderId="10" xfId="0" applyNumberFormat="1" applyFont="1" applyBorder="1" applyAlignment="1">
      <alignment horizontal="right"/>
    </xf>
    <xf numFmtId="4" fontId="49" fillId="0" borderId="10" xfId="28" applyNumberFormat="1" applyFont="1" applyBorder="1" applyAlignment="1">
      <alignment horizontal="right"/>
    </xf>
    <xf numFmtId="4" fontId="48" fillId="0" borderId="10" xfId="43" applyNumberFormat="1" applyFont="1" applyBorder="1" applyAlignment="1">
      <alignment horizontal="right"/>
    </xf>
    <xf numFmtId="4" fontId="48" fillId="0" borderId="11" xfId="43" applyNumberFormat="1" applyFont="1" applyBorder="1" applyAlignment="1">
      <alignment horizontal="right"/>
    </xf>
    <xf numFmtId="4" fontId="48" fillId="0" borderId="10" xfId="28" applyNumberFormat="1" applyFont="1" applyFill="1" applyBorder="1" applyAlignment="1">
      <alignment horizontal="right"/>
    </xf>
    <xf numFmtId="4" fontId="42" fillId="0" borderId="11" xfId="43" applyNumberFormat="1" applyFont="1" applyBorder="1" applyAlignment="1">
      <alignment horizontal="right"/>
    </xf>
    <xf numFmtId="4" fontId="43" fillId="0" borderId="11" xfId="43" applyNumberFormat="1" applyFont="1" applyBorder="1" applyAlignment="1">
      <alignment horizontal="right"/>
    </xf>
    <xf numFmtId="4" fontId="34" fillId="0" borderId="11" xfId="43" applyNumberFormat="1" applyFont="1" applyBorder="1" applyAlignment="1">
      <alignment horizontal="right"/>
    </xf>
    <xf numFmtId="4" fontId="43" fillId="0" borderId="10" xfId="28" applyNumberFormat="1" applyFont="1" applyFill="1" applyBorder="1" applyAlignment="1" applyProtection="1">
      <alignment horizontal="right"/>
    </xf>
    <xf numFmtId="4" fontId="42" fillId="0" borderId="10" xfId="28" applyNumberFormat="1" applyFont="1" applyFill="1" applyBorder="1"/>
    <xf numFmtId="4" fontId="49" fillId="0" borderId="10" xfId="28" applyNumberFormat="1" applyFont="1" applyBorder="1"/>
    <xf numFmtId="4" fontId="36" fillId="25" borderId="10" xfId="43" applyNumberFormat="1" applyFont="1" applyFill="1" applyBorder="1" applyAlignment="1">
      <alignment horizontal="right"/>
    </xf>
    <xf numFmtId="4" fontId="34" fillId="0" borderId="10" xfId="0" applyNumberFormat="1" applyFont="1" applyBorder="1" applyAlignment="1">
      <alignment horizontal="right"/>
    </xf>
    <xf numFmtId="4" fontId="42" fillId="0" borderId="10" xfId="0" applyNumberFormat="1" applyFont="1" applyBorder="1" applyAlignment="1">
      <alignment horizontal="right"/>
    </xf>
    <xf numFmtId="4" fontId="34" fillId="0" borderId="11" xfId="0" applyNumberFormat="1" applyFont="1" applyBorder="1" applyAlignment="1">
      <alignment horizontal="right"/>
    </xf>
    <xf numFmtId="4" fontId="42" fillId="0" borderId="11" xfId="0" applyNumberFormat="1" applyFont="1" applyBorder="1" applyAlignment="1">
      <alignment horizontal="right"/>
    </xf>
    <xf numFmtId="4" fontId="42" fillId="0" borderId="10" xfId="28" applyNumberFormat="1" applyFont="1" applyBorder="1" applyAlignment="1">
      <alignment horizontal="right"/>
    </xf>
    <xf numFmtId="4" fontId="49" fillId="0" borderId="11" xfId="0" applyNumberFormat="1" applyFont="1" applyBorder="1" applyAlignment="1">
      <alignment horizontal="right"/>
    </xf>
    <xf numFmtId="4" fontId="51" fillId="0" borderId="10" xfId="28" applyNumberFormat="1" applyFont="1" applyBorder="1" applyAlignment="1">
      <alignment horizontal="right"/>
    </xf>
    <xf numFmtId="0" fontId="40" fillId="0" borderId="10" xfId="43" applyFont="1" applyBorder="1" applyAlignment="1">
      <alignment horizontal="left" indent="2"/>
    </xf>
    <xf numFmtId="0" fontId="40" fillId="24" borderId="10" xfId="43" applyFont="1" applyFill="1" applyBorder="1" applyAlignment="1">
      <alignment horizontal="center" vertical="center"/>
    </xf>
    <xf numFmtId="1" fontId="34" fillId="0" borderId="10" xfId="40" applyNumberFormat="1" applyFont="1" applyBorder="1" applyAlignment="1">
      <alignment horizontal="center" vertical="center"/>
    </xf>
    <xf numFmtId="4" fontId="34" fillId="0" borderId="10" xfId="43" applyNumberFormat="1" applyFont="1" applyBorder="1" applyAlignment="1">
      <alignment horizontal="center" vertical="center"/>
    </xf>
    <xf numFmtId="4" fontId="36" fillId="0" borderId="10" xfId="0" applyNumberFormat="1" applyFont="1" applyBorder="1" applyAlignment="1">
      <alignment horizontal="center" vertical="center"/>
    </xf>
    <xf numFmtId="4" fontId="36" fillId="0" borderId="11" xfId="0" applyNumberFormat="1" applyFont="1" applyBorder="1" applyAlignment="1">
      <alignment horizontal="center" vertical="center"/>
    </xf>
    <xf numFmtId="4" fontId="36" fillId="0" borderId="10" xfId="28" applyNumberFormat="1" applyFont="1" applyBorder="1" applyAlignment="1">
      <alignment horizontal="center" vertical="center"/>
    </xf>
    <xf numFmtId="0" fontId="34" fillId="0" borderId="11" xfId="0" applyFont="1" applyBorder="1" applyAlignment="1">
      <alignment horizontal="left"/>
    </xf>
    <xf numFmtId="0" fontId="34" fillId="29" borderId="11" xfId="43" applyFont="1" applyFill="1" applyBorder="1"/>
    <xf numFmtId="0" fontId="34" fillId="29" borderId="10" xfId="43" applyFont="1" applyFill="1" applyBorder="1" applyAlignment="1">
      <alignment horizontal="center" vertical="center"/>
    </xf>
    <xf numFmtId="4" fontId="34" fillId="29" borderId="10" xfId="0" applyNumberFormat="1" applyFont="1" applyFill="1" applyBorder="1" applyAlignment="1">
      <alignment horizontal="center" vertical="center"/>
    </xf>
    <xf numFmtId="4" fontId="34" fillId="29" borderId="11" xfId="0" applyNumberFormat="1" applyFont="1" applyFill="1" applyBorder="1" applyAlignment="1">
      <alignment horizontal="center" vertical="center"/>
    </xf>
    <xf numFmtId="4" fontId="34" fillId="29" borderId="10" xfId="28" applyNumberFormat="1" applyFont="1" applyFill="1" applyBorder="1" applyAlignment="1">
      <alignment horizontal="center" vertical="center"/>
    </xf>
    <xf numFmtId="4" fontId="34" fillId="24" borderId="10" xfId="0" applyNumberFormat="1" applyFont="1" applyFill="1" applyBorder="1" applyAlignment="1">
      <alignment horizontal="center" vertical="center"/>
    </xf>
    <xf numFmtId="4" fontId="36" fillId="24" borderId="10" xfId="0" applyNumberFormat="1" applyFont="1" applyFill="1" applyBorder="1" applyAlignment="1">
      <alignment horizontal="center" vertical="center"/>
    </xf>
    <xf numFmtId="4" fontId="36" fillId="24" borderId="11" xfId="0" applyNumberFormat="1" applyFont="1" applyFill="1" applyBorder="1" applyAlignment="1">
      <alignment horizontal="center" vertical="center"/>
    </xf>
    <xf numFmtId="4" fontId="36" fillId="24" borderId="10" xfId="28" applyNumberFormat="1" applyFont="1" applyFill="1" applyBorder="1" applyAlignment="1">
      <alignment horizontal="center" vertical="center"/>
    </xf>
    <xf numFmtId="4" fontId="34" fillId="0" borderId="25" xfId="0" applyNumberFormat="1" applyFont="1" applyBorder="1" applyAlignment="1">
      <alignment horizontal="right"/>
    </xf>
    <xf numFmtId="4" fontId="36" fillId="0" borderId="25" xfId="0" applyNumberFormat="1" applyFont="1" applyBorder="1" applyAlignment="1">
      <alignment horizontal="right"/>
    </xf>
    <xf numFmtId="4" fontId="36" fillId="0" borderId="17" xfId="0" applyNumberFormat="1" applyFont="1" applyBorder="1" applyAlignment="1">
      <alignment horizontal="right"/>
    </xf>
    <xf numFmtId="4" fontId="36" fillId="0" borderId="25" xfId="28" applyNumberFormat="1" applyFont="1" applyBorder="1" applyAlignment="1">
      <alignment horizontal="right"/>
    </xf>
    <xf numFmtId="4" fontId="36" fillId="0" borderId="25" xfId="28" applyNumberFormat="1" applyFont="1" applyBorder="1"/>
    <xf numFmtId="1" fontId="34" fillId="0" borderId="26" xfId="40" applyNumberFormat="1" applyFont="1" applyBorder="1" applyAlignment="1">
      <alignment horizontal="left"/>
    </xf>
    <xf numFmtId="4" fontId="34" fillId="0" borderId="26" xfId="0" applyNumberFormat="1" applyFont="1" applyBorder="1" applyAlignment="1">
      <alignment horizontal="right"/>
    </xf>
    <xf numFmtId="4" fontId="36" fillId="0" borderId="26" xfId="0" applyNumberFormat="1" applyFont="1" applyBorder="1" applyAlignment="1">
      <alignment horizontal="right"/>
    </xf>
    <xf numFmtId="4" fontId="36" fillId="0" borderId="22" xfId="0" applyNumberFormat="1" applyFont="1" applyBorder="1" applyAlignment="1">
      <alignment horizontal="right"/>
    </xf>
    <xf numFmtId="4" fontId="36" fillId="0" borderId="26" xfId="28" applyNumberFormat="1" applyFont="1" applyBorder="1" applyAlignment="1">
      <alignment horizontal="right"/>
    </xf>
    <xf numFmtId="4" fontId="36" fillId="0" borderId="26" xfId="28" applyNumberFormat="1" applyFont="1" applyBorder="1"/>
    <xf numFmtId="1" fontId="41" fillId="4" borderId="30" xfId="30" applyNumberFormat="1" applyFont="1" applyBorder="1" applyAlignment="1">
      <alignment horizontal="center" vertical="center"/>
    </xf>
    <xf numFmtId="4" fontId="41" fillId="4" borderId="30" xfId="30" applyNumberFormat="1" applyFont="1" applyBorder="1" applyAlignment="1">
      <alignment horizontal="center" vertical="center"/>
    </xf>
    <xf numFmtId="0" fontId="0" fillId="0" borderId="28" xfId="0" applyBorder="1"/>
    <xf numFmtId="0" fontId="34" fillId="0" borderId="10" xfId="43" applyFont="1" applyBorder="1" applyAlignment="1">
      <alignment horizontal="center" vertical="center"/>
    </xf>
    <xf numFmtId="1" fontId="34" fillId="0" borderId="10" xfId="40" applyNumberFormat="1" applyFont="1" applyBorder="1" applyAlignment="1">
      <alignment horizontal="center"/>
    </xf>
    <xf numFmtId="0" fontId="42" fillId="0" borderId="10" xfId="43" applyFont="1" applyBorder="1" applyAlignment="1">
      <alignment horizontal="center"/>
    </xf>
    <xf numFmtId="49" fontId="40" fillId="0" borderId="10" xfId="39" applyNumberFormat="1" applyFont="1" applyBorder="1" applyAlignment="1">
      <alignment horizontal="center"/>
    </xf>
    <xf numFmtId="0" fontId="34" fillId="0" borderId="10" xfId="42" applyFont="1" applyBorder="1" applyAlignment="1">
      <alignment horizontal="center"/>
    </xf>
    <xf numFmtId="0" fontId="36" fillId="0" borderId="10" xfId="42" applyFont="1" applyBorder="1" applyAlignment="1">
      <alignment horizontal="center"/>
    </xf>
    <xf numFmtId="1" fontId="34" fillId="24" borderId="10" xfId="40" applyNumberFormat="1" applyFont="1" applyFill="1" applyBorder="1" applyAlignment="1">
      <alignment horizontal="center" vertical="center" wrapText="1"/>
    </xf>
    <xf numFmtId="49" fontId="34" fillId="24" borderId="10" xfId="39" applyNumberFormat="1" applyFont="1" applyFill="1" applyBorder="1" applyAlignment="1">
      <alignment horizontal="center"/>
    </xf>
    <xf numFmtId="49" fontId="40" fillId="24" borderId="10" xfId="39" applyNumberFormat="1" applyFont="1" applyFill="1" applyBorder="1" applyAlignment="1">
      <alignment horizontal="center"/>
    </xf>
    <xf numFmtId="49" fontId="46" fillId="0" borderId="10" xfId="39" applyNumberFormat="1" applyFont="1" applyBorder="1" applyAlignment="1">
      <alignment horizontal="center"/>
    </xf>
    <xf numFmtId="1" fontId="34" fillId="0" borderId="25" xfId="40" applyNumberFormat="1" applyFont="1" applyBorder="1" applyAlignment="1">
      <alignment horizontal="center"/>
    </xf>
    <xf numFmtId="4" fontId="40" fillId="24" borderId="10" xfId="0" applyNumberFormat="1" applyFont="1" applyFill="1" applyBorder="1" applyAlignment="1">
      <alignment horizontal="center" vertical="center"/>
    </xf>
    <xf numFmtId="0" fontId="1" fillId="0" borderId="0" xfId="0" applyFont="1"/>
    <xf numFmtId="4" fontId="40" fillId="24" borderId="11" xfId="0" applyNumberFormat="1" applyFont="1" applyFill="1" applyBorder="1" applyAlignment="1">
      <alignment horizontal="center" vertical="center"/>
    </xf>
    <xf numFmtId="4" fontId="40" fillId="24" borderId="10" xfId="28" applyNumberFormat="1" applyFont="1" applyFill="1" applyBorder="1" applyAlignment="1">
      <alignment horizontal="center" vertical="center"/>
    </xf>
    <xf numFmtId="4" fontId="40" fillId="24" borderId="10" xfId="43" applyNumberFormat="1" applyFont="1" applyFill="1" applyBorder="1" applyAlignment="1">
      <alignment horizontal="center" vertical="center"/>
    </xf>
    <xf numFmtId="4" fontId="40" fillId="30" borderId="10" xfId="43" applyNumberFormat="1" applyFont="1" applyFill="1" applyBorder="1" applyAlignment="1">
      <alignment horizontal="center" vertical="center"/>
    </xf>
    <xf numFmtId="4" fontId="44" fillId="30" borderId="10" xfId="43" applyNumberFormat="1" applyFont="1" applyFill="1" applyBorder="1" applyAlignment="1">
      <alignment horizontal="center" vertical="center"/>
    </xf>
    <xf numFmtId="1" fontId="40" fillId="30" borderId="10" xfId="40" applyNumberFormat="1" applyFont="1" applyFill="1" applyBorder="1" applyAlignment="1">
      <alignment horizontal="center" vertical="center"/>
    </xf>
    <xf numFmtId="4" fontId="34" fillId="24" borderId="11" xfId="0" applyNumberFormat="1" applyFont="1" applyFill="1" applyBorder="1" applyAlignment="1">
      <alignment horizontal="center" vertical="center"/>
    </xf>
    <xf numFmtId="4" fontId="34" fillId="24" borderId="10" xfId="28" applyNumberFormat="1" applyFont="1" applyFill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10" xfId="43" applyFont="1" applyBorder="1" applyAlignment="1">
      <alignment horizontal="center" vertical="center"/>
    </xf>
    <xf numFmtId="4" fontId="40" fillId="0" borderId="10" xfId="43" applyNumberFormat="1" applyFont="1" applyBorder="1" applyAlignment="1">
      <alignment horizontal="center" vertical="center"/>
    </xf>
    <xf numFmtId="4" fontId="40" fillId="0" borderId="10" xfId="0" applyNumberFormat="1" applyFont="1" applyBorder="1" applyAlignment="1">
      <alignment horizontal="center" vertical="center"/>
    </xf>
    <xf numFmtId="4" fontId="40" fillId="0" borderId="11" xfId="0" applyNumberFormat="1" applyFont="1" applyBorder="1" applyAlignment="1">
      <alignment horizontal="center" vertical="center"/>
    </xf>
    <xf numFmtId="4" fontId="40" fillId="0" borderId="10" xfId="28" applyNumberFormat="1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40" fillId="30" borderId="10" xfId="43" applyFont="1" applyFill="1" applyBorder="1" applyAlignment="1">
      <alignment horizontal="center" vertical="center"/>
    </xf>
    <xf numFmtId="4" fontId="40" fillId="30" borderId="10" xfId="0" applyNumberFormat="1" applyFont="1" applyFill="1" applyBorder="1" applyAlignment="1">
      <alignment horizontal="center" vertical="center"/>
    </xf>
    <xf numFmtId="49" fontId="44" fillId="0" borderId="10" xfId="39" applyNumberFormat="1" applyFont="1" applyBorder="1" applyAlignment="1">
      <alignment horizontal="center"/>
    </xf>
    <xf numFmtId="0" fontId="36" fillId="0" borderId="10" xfId="39" applyFont="1" applyBorder="1" applyAlignment="1">
      <alignment horizontal="center"/>
    </xf>
    <xf numFmtId="49" fontId="34" fillId="0" borderId="10" xfId="0" applyNumberFormat="1" applyFont="1" applyBorder="1" applyAlignment="1">
      <alignment horizontal="center"/>
    </xf>
    <xf numFmtId="1" fontId="36" fillId="0" borderId="10" xfId="40" applyNumberFormat="1" applyFont="1" applyBorder="1" applyAlignment="1">
      <alignment horizontal="center"/>
    </xf>
    <xf numFmtId="1" fontId="44" fillId="0" borderId="10" xfId="40" applyNumberFormat="1" applyFont="1" applyBorder="1" applyAlignment="1">
      <alignment horizontal="center"/>
    </xf>
    <xf numFmtId="0" fontId="44" fillId="26" borderId="10" xfId="0" applyFont="1" applyFill="1" applyBorder="1" applyAlignment="1">
      <alignment horizontal="center"/>
    </xf>
    <xf numFmtId="1" fontId="44" fillId="30" borderId="10" xfId="40" applyNumberFormat="1" applyFont="1" applyFill="1" applyBorder="1" applyAlignment="1">
      <alignment horizontal="left"/>
    </xf>
    <xf numFmtId="4" fontId="40" fillId="30" borderId="10" xfId="0" applyNumberFormat="1" applyFont="1" applyFill="1" applyBorder="1" applyAlignment="1">
      <alignment horizontal="right"/>
    </xf>
    <xf numFmtId="4" fontId="44" fillId="30" borderId="10" xfId="0" applyNumberFormat="1" applyFont="1" applyFill="1" applyBorder="1" applyAlignment="1">
      <alignment horizontal="right"/>
    </xf>
    <xf numFmtId="4" fontId="44" fillId="30" borderId="11" xfId="0" applyNumberFormat="1" applyFont="1" applyFill="1" applyBorder="1" applyAlignment="1">
      <alignment horizontal="right"/>
    </xf>
    <xf numFmtId="4" fontId="44" fillId="30" borderId="10" xfId="28" applyNumberFormat="1" applyFont="1" applyFill="1" applyBorder="1" applyAlignment="1">
      <alignment horizontal="right"/>
    </xf>
    <xf numFmtId="4" fontId="44" fillId="30" borderId="10" xfId="28" applyNumberFormat="1" applyFont="1" applyFill="1" applyBorder="1"/>
    <xf numFmtId="49" fontId="34" fillId="29" borderId="10" xfId="39" quotePrefix="1" applyNumberFormat="1" applyFont="1" applyFill="1" applyBorder="1" applyAlignment="1">
      <alignment horizontal="left" vertical="top"/>
    </xf>
    <xf numFmtId="49" fontId="36" fillId="29" borderId="10" xfId="39" applyNumberFormat="1" applyFont="1" applyFill="1" applyBorder="1" applyAlignment="1">
      <alignment horizontal="left" vertical="top"/>
    </xf>
    <xf numFmtId="49" fontId="36" fillId="29" borderId="10" xfId="39" applyNumberFormat="1" applyFont="1" applyFill="1" applyBorder="1" applyAlignment="1">
      <alignment horizontal="left"/>
    </xf>
    <xf numFmtId="0" fontId="34" fillId="29" borderId="10" xfId="39" applyFont="1" applyFill="1" applyBorder="1"/>
    <xf numFmtId="49" fontId="34" fillId="29" borderId="10" xfId="39" applyNumberFormat="1" applyFont="1" applyFill="1" applyBorder="1" applyAlignment="1">
      <alignment horizontal="left"/>
    </xf>
    <xf numFmtId="49" fontId="36" fillId="29" borderId="10" xfId="39" quotePrefix="1" applyNumberFormat="1" applyFont="1" applyFill="1" applyBorder="1" applyAlignment="1">
      <alignment horizontal="left" vertical="top"/>
    </xf>
    <xf numFmtId="49" fontId="34" fillId="29" borderId="10" xfId="39" applyNumberFormat="1" applyFont="1" applyFill="1" applyBorder="1" applyAlignment="1">
      <alignment horizontal="left" vertical="top"/>
    </xf>
    <xf numFmtId="0" fontId="34" fillId="29" borderId="10" xfId="43" applyFont="1" applyFill="1" applyBorder="1" applyAlignment="1">
      <alignment horizontal="left"/>
    </xf>
    <xf numFmtId="0" fontId="34" fillId="29" borderId="10" xfId="43" applyFont="1" applyFill="1" applyBorder="1" applyAlignment="1">
      <alignment horizontal="left" wrapText="1"/>
    </xf>
    <xf numFmtId="4" fontId="44" fillId="30" borderId="11" xfId="0" applyNumberFormat="1" applyFont="1" applyFill="1" applyBorder="1" applyAlignment="1">
      <alignment horizontal="center" vertical="center"/>
    </xf>
    <xf numFmtId="4" fontId="44" fillId="30" borderId="10" xfId="28" applyNumberFormat="1" applyFont="1" applyFill="1" applyBorder="1" applyAlignment="1">
      <alignment horizontal="center" vertical="center"/>
    </xf>
    <xf numFmtId="4" fontId="36" fillId="28" borderId="10" xfId="43" applyNumberFormat="1" applyFont="1" applyFill="1" applyBorder="1" applyAlignment="1">
      <alignment horizontal="right"/>
    </xf>
    <xf numFmtId="49" fontId="41" fillId="4" borderId="10" xfId="30" applyNumberFormat="1" applyFont="1" applyBorder="1" applyAlignment="1">
      <alignment horizontal="center" vertical="center"/>
    </xf>
    <xf numFmtId="4" fontId="41" fillId="4" borderId="10" xfId="30" applyNumberFormat="1" applyFont="1" applyBorder="1" applyAlignment="1">
      <alignment horizontal="right"/>
    </xf>
    <xf numFmtId="4" fontId="50" fillId="5" borderId="10" xfId="4" applyNumberFormat="1" applyFont="1" applyBorder="1" applyAlignment="1">
      <alignment horizontal="right"/>
    </xf>
    <xf numFmtId="4" fontId="50" fillId="5" borderId="11" xfId="4" applyNumberFormat="1" applyFont="1" applyBorder="1" applyAlignment="1">
      <alignment horizontal="right"/>
    </xf>
    <xf numFmtId="0" fontId="60" fillId="0" borderId="0" xfId="0" applyFont="1"/>
    <xf numFmtId="0" fontId="61" fillId="0" borderId="0" xfId="0" applyFont="1"/>
    <xf numFmtId="0" fontId="33" fillId="0" borderId="10" xfId="43" applyFont="1" applyBorder="1" applyAlignment="1">
      <alignment horizontal="center"/>
    </xf>
    <xf numFmtId="0" fontId="35" fillId="0" borderId="0" xfId="43" applyFont="1" applyAlignment="1">
      <alignment horizontal="center" vertical="center"/>
    </xf>
    <xf numFmtId="0" fontId="33" fillId="0" borderId="10" xfId="0" applyFont="1" applyBorder="1" applyAlignment="1">
      <alignment horizontal="left" wrapText="1"/>
    </xf>
    <xf numFmtId="0" fontId="33" fillId="0" borderId="10" xfId="0" applyFont="1" applyBorder="1" applyAlignment="1">
      <alignment horizontal="left" vertical="top" wrapText="1"/>
    </xf>
    <xf numFmtId="0" fontId="33" fillId="0" borderId="11" xfId="0" applyFont="1" applyBorder="1" applyAlignment="1">
      <alignment horizontal="left" vertical="top" wrapText="1"/>
    </xf>
    <xf numFmtId="0" fontId="33" fillId="0" borderId="15" xfId="0" applyFont="1" applyBorder="1" applyAlignment="1">
      <alignment horizontal="left" vertical="top" wrapText="1"/>
    </xf>
    <xf numFmtId="0" fontId="54" fillId="0" borderId="10" xfId="0" applyFont="1" applyBorder="1" applyAlignment="1">
      <alignment horizontal="left" wrapText="1"/>
    </xf>
    <xf numFmtId="0" fontId="35" fillId="0" borderId="0" xfId="0" applyFont="1" applyAlignment="1">
      <alignment horizontal="center"/>
    </xf>
    <xf numFmtId="0" fontId="36" fillId="0" borderId="11" xfId="0" applyFont="1" applyBorder="1" applyAlignment="1">
      <alignment horizontal="left" wrapText="1"/>
    </xf>
    <xf numFmtId="0" fontId="36" fillId="0" borderId="15" xfId="0" applyFont="1" applyBorder="1" applyAlignment="1">
      <alignment horizontal="left" wrapText="1"/>
    </xf>
    <xf numFmtId="0" fontId="34" fillId="0" borderId="11" xfId="0" applyFont="1" applyBorder="1" applyAlignment="1">
      <alignment horizontal="center" vertical="center" wrapText="1"/>
    </xf>
    <xf numFmtId="49" fontId="34" fillId="0" borderId="11" xfId="39" applyNumberFormat="1" applyFont="1" applyBorder="1" applyAlignment="1">
      <alignment horizontal="center" vertical="top"/>
    </xf>
    <xf numFmtId="49" fontId="42" fillId="0" borderId="10" xfId="0" applyNumberFormat="1" applyFont="1" applyBorder="1" applyAlignment="1">
      <alignment horizontal="left" wrapText="1"/>
    </xf>
    <xf numFmtId="0" fontId="36" fillId="0" borderId="0" xfId="43" applyFont="1" applyAlignment="1">
      <alignment horizontal="right" vertical="top"/>
    </xf>
    <xf numFmtId="49" fontId="36" fillId="0" borderId="0" xfId="43" applyNumberFormat="1" applyFont="1" applyAlignment="1">
      <alignment horizontal="left" vertical="top" wrapText="1"/>
    </xf>
    <xf numFmtId="0" fontId="34" fillId="0" borderId="0" xfId="0" applyFont="1" applyAlignment="1">
      <alignment horizontal="center"/>
    </xf>
    <xf numFmtId="49" fontId="34" fillId="0" borderId="10" xfId="39" applyNumberFormat="1" applyFont="1" applyBorder="1" applyAlignment="1">
      <alignment horizontal="left" vertical="top" wrapText="1"/>
    </xf>
    <xf numFmtId="0" fontId="36" fillId="0" borderId="14" xfId="43" applyFont="1" applyBorder="1" applyAlignment="1">
      <alignment horizontal="center" wrapText="1"/>
    </xf>
    <xf numFmtId="0" fontId="36" fillId="0" borderId="15" xfId="43" applyFont="1" applyBorder="1" applyAlignment="1">
      <alignment horizontal="center" wrapText="1"/>
    </xf>
    <xf numFmtId="0" fontId="36" fillId="0" borderId="10" xfId="0" applyFont="1" applyBorder="1" applyAlignment="1">
      <alignment horizontal="left" vertical="top" wrapText="1"/>
    </xf>
    <xf numFmtId="0" fontId="47" fillId="0" borderId="15" xfId="43" applyFont="1" applyBorder="1" applyAlignment="1">
      <alignment horizontal="center" wrapText="1"/>
    </xf>
    <xf numFmtId="49" fontId="36" fillId="0" borderId="10" xfId="0" applyNumberFormat="1" applyFont="1" applyBorder="1" applyAlignment="1">
      <alignment horizontal="left" wrapText="1"/>
    </xf>
    <xf numFmtId="49" fontId="36" fillId="0" borderId="10" xfId="39" applyNumberFormat="1" applyFont="1" applyBorder="1" applyAlignment="1">
      <alignment horizontal="left" vertical="top" wrapText="1"/>
    </xf>
    <xf numFmtId="0" fontId="34" fillId="0" borderId="14" xfId="43" applyFont="1" applyBorder="1" applyAlignment="1">
      <alignment horizontal="center" wrapText="1"/>
    </xf>
    <xf numFmtId="0" fontId="34" fillId="0" borderId="0" xfId="43" applyFont="1" applyAlignment="1">
      <alignment horizontal="center" vertical="center"/>
    </xf>
    <xf numFmtId="0" fontId="33" fillId="0" borderId="11" xfId="0" applyFont="1" applyBorder="1" applyAlignment="1">
      <alignment horizontal="left" wrapText="1"/>
    </xf>
    <xf numFmtId="0" fontId="33" fillId="0" borderId="15" xfId="0" applyFont="1" applyBorder="1" applyAlignment="1">
      <alignment horizontal="left" wrapText="1"/>
    </xf>
    <xf numFmtId="0" fontId="35" fillId="0" borderId="0" xfId="0" applyFont="1" applyAlignment="1">
      <alignment horizontal="center"/>
    </xf>
    <xf numFmtId="0" fontId="33" fillId="0" borderId="10" xfId="0" applyFont="1" applyBorder="1" applyAlignment="1">
      <alignment horizontal="left" wrapText="1"/>
    </xf>
    <xf numFmtId="49" fontId="35" fillId="0" borderId="11" xfId="0" applyNumberFormat="1" applyFont="1" applyBorder="1" applyAlignment="1">
      <alignment horizontal="center" wrapText="1"/>
    </xf>
    <xf numFmtId="49" fontId="35" fillId="0" borderId="14" xfId="0" applyNumberFormat="1" applyFont="1" applyBorder="1" applyAlignment="1">
      <alignment horizontal="center" wrapText="1"/>
    </xf>
    <xf numFmtId="49" fontId="35" fillId="0" borderId="15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left" vertical="top" wrapText="1"/>
    </xf>
    <xf numFmtId="0" fontId="54" fillId="0" borderId="10" xfId="0" applyFont="1" applyBorder="1" applyAlignment="1">
      <alignment horizontal="left" wrapText="1"/>
    </xf>
    <xf numFmtId="0" fontId="54" fillId="0" borderId="11" xfId="0" applyFont="1" applyBorder="1" applyAlignment="1">
      <alignment horizontal="left" wrapText="1"/>
    </xf>
    <xf numFmtId="0" fontId="54" fillId="0" borderId="15" xfId="0" applyFont="1" applyBorder="1" applyAlignment="1">
      <alignment horizontal="left" wrapText="1"/>
    </xf>
    <xf numFmtId="49" fontId="35" fillId="0" borderId="10" xfId="0" applyNumberFormat="1" applyFont="1" applyBorder="1" applyAlignment="1">
      <alignment horizontal="left" vertical="top" wrapText="1"/>
    </xf>
    <xf numFmtId="3" fontId="35" fillId="0" borderId="11" xfId="0" applyNumberFormat="1" applyFont="1" applyBorder="1" applyAlignment="1">
      <alignment horizontal="left"/>
    </xf>
    <xf numFmtId="3" fontId="35" fillId="0" borderId="14" xfId="0" applyNumberFormat="1" applyFont="1" applyBorder="1" applyAlignment="1">
      <alignment horizontal="left"/>
    </xf>
    <xf numFmtId="3" fontId="35" fillId="0" borderId="15" xfId="0" applyNumberFormat="1" applyFont="1" applyBorder="1" applyAlignment="1">
      <alignment horizontal="left"/>
    </xf>
    <xf numFmtId="3" fontId="35" fillId="0" borderId="11" xfId="0" applyNumberFormat="1" applyFont="1" applyBorder="1" applyAlignment="1">
      <alignment horizontal="center"/>
    </xf>
    <xf numFmtId="3" fontId="35" fillId="0" borderId="14" xfId="0" applyNumberFormat="1" applyFont="1" applyBorder="1" applyAlignment="1">
      <alignment horizontal="center"/>
    </xf>
    <xf numFmtId="3" fontId="35" fillId="0" borderId="15" xfId="0" applyNumberFormat="1" applyFont="1" applyBorder="1" applyAlignment="1">
      <alignment horizontal="center"/>
    </xf>
    <xf numFmtId="0" fontId="33" fillId="0" borderId="11" xfId="0" applyFont="1" applyBorder="1" applyAlignment="1">
      <alignment horizontal="left" vertical="top" wrapText="1"/>
    </xf>
    <xf numFmtId="0" fontId="33" fillId="0" borderId="15" xfId="0" applyFont="1" applyBorder="1" applyAlignment="1">
      <alignment horizontal="left" vertical="top" wrapText="1"/>
    </xf>
    <xf numFmtId="0" fontId="33" fillId="0" borderId="10" xfId="0" applyFont="1" applyBorder="1" applyAlignment="1">
      <alignment horizontal="left"/>
    </xf>
    <xf numFmtId="49" fontId="35" fillId="25" borderId="11" xfId="0" applyNumberFormat="1" applyFont="1" applyFill="1" applyBorder="1" applyAlignment="1">
      <alignment horizontal="center" wrapText="1"/>
    </xf>
    <xf numFmtId="49" fontId="35" fillId="25" borderId="14" xfId="0" applyNumberFormat="1" applyFont="1" applyFill="1" applyBorder="1" applyAlignment="1">
      <alignment horizontal="center" wrapText="1"/>
    </xf>
    <xf numFmtId="49" fontId="35" fillId="25" borderId="15" xfId="0" applyNumberFormat="1" applyFont="1" applyFill="1" applyBorder="1" applyAlignment="1">
      <alignment horizontal="center" wrapText="1"/>
    </xf>
    <xf numFmtId="3" fontId="35" fillId="0" borderId="11" xfId="0" applyNumberFormat="1" applyFont="1" applyBorder="1" applyAlignment="1">
      <alignment horizontal="left" wrapText="1"/>
    </xf>
    <xf numFmtId="3" fontId="35" fillId="0" borderId="14" xfId="0" applyNumberFormat="1" applyFont="1" applyBorder="1" applyAlignment="1">
      <alignment horizontal="left" wrapText="1"/>
    </xf>
    <xf numFmtId="3" fontId="35" fillId="0" borderId="15" xfId="0" applyNumberFormat="1" applyFont="1" applyBorder="1" applyAlignment="1">
      <alignment horizontal="left" wrapText="1"/>
    </xf>
    <xf numFmtId="0" fontId="33" fillId="0" borderId="11" xfId="0" applyFont="1" applyBorder="1" applyAlignment="1">
      <alignment horizontal="left"/>
    </xf>
    <xf numFmtId="0" fontId="33" fillId="0" borderId="15" xfId="0" applyFont="1" applyBorder="1" applyAlignment="1">
      <alignment horizontal="left"/>
    </xf>
    <xf numFmtId="0" fontId="33" fillId="0" borderId="11" xfId="43" applyFont="1" applyBorder="1" applyAlignment="1">
      <alignment horizontal="left"/>
    </xf>
    <xf numFmtId="0" fontId="33" fillId="0" borderId="15" xfId="43" applyFont="1" applyBorder="1" applyAlignment="1">
      <alignment horizontal="left"/>
    </xf>
    <xf numFmtId="0" fontId="33" fillId="0" borderId="11" xfId="43" applyFont="1" applyBorder="1" applyAlignment="1">
      <alignment horizontal="left" wrapText="1"/>
    </xf>
    <xf numFmtId="0" fontId="33" fillId="0" borderId="15" xfId="43" applyFont="1" applyBorder="1" applyAlignment="1">
      <alignment horizontal="left" wrapText="1"/>
    </xf>
    <xf numFmtId="0" fontId="33" fillId="0" borderId="11" xfId="0" applyFont="1" applyBorder="1" applyAlignment="1">
      <alignment horizontal="center" wrapText="1"/>
    </xf>
    <xf numFmtId="0" fontId="33" fillId="0" borderId="15" xfId="0" applyFont="1" applyBorder="1" applyAlignment="1">
      <alignment horizontal="center" wrapText="1"/>
    </xf>
    <xf numFmtId="0" fontId="35" fillId="0" borderId="11" xfId="0" applyFont="1" applyBorder="1" applyAlignment="1">
      <alignment horizontal="left" wrapText="1"/>
    </xf>
    <xf numFmtId="0" fontId="35" fillId="0" borderId="15" xfId="0" applyFont="1" applyBorder="1" applyAlignment="1">
      <alignment horizontal="left" wrapText="1"/>
    </xf>
    <xf numFmtId="0" fontId="35" fillId="0" borderId="10" xfId="0" applyFont="1" applyBorder="1" applyAlignment="1">
      <alignment horizontal="left" wrapText="1"/>
    </xf>
    <xf numFmtId="0" fontId="33" fillId="0" borderId="11" xfId="0" applyFont="1" applyBorder="1" applyAlignment="1">
      <alignment horizontal="left" vertical="top"/>
    </xf>
    <xf numFmtId="0" fontId="33" fillId="0" borderId="15" xfId="0" applyFont="1" applyBorder="1" applyAlignment="1">
      <alignment horizontal="left" vertical="top"/>
    </xf>
    <xf numFmtId="3" fontId="33" fillId="0" borderId="11" xfId="0" applyNumberFormat="1" applyFont="1" applyBorder="1" applyAlignment="1">
      <alignment horizontal="left" wrapText="1"/>
    </xf>
    <xf numFmtId="3" fontId="33" fillId="0" borderId="14" xfId="0" applyNumberFormat="1" applyFont="1" applyBorder="1" applyAlignment="1">
      <alignment horizontal="left" wrapText="1"/>
    </xf>
    <xf numFmtId="3" fontId="33" fillId="0" borderId="15" xfId="0" applyNumberFormat="1" applyFont="1" applyBorder="1" applyAlignment="1">
      <alignment horizontal="left" wrapText="1"/>
    </xf>
    <xf numFmtId="0" fontId="35" fillId="0" borderId="0" xfId="43" applyFont="1" applyAlignment="1">
      <alignment horizontal="center" vertical="center"/>
    </xf>
    <xf numFmtId="0" fontId="35" fillId="0" borderId="10" xfId="43" applyFont="1" applyBorder="1" applyAlignment="1">
      <alignment horizontal="center" vertical="center" wrapText="1"/>
    </xf>
    <xf numFmtId="0" fontId="33" fillId="0" borderId="10" xfId="43" applyFont="1" applyBorder="1" applyAlignment="1">
      <alignment horizontal="center"/>
    </xf>
    <xf numFmtId="1" fontId="33" fillId="0" borderId="10" xfId="28" applyNumberFormat="1" applyFont="1" applyBorder="1" applyAlignment="1">
      <alignment horizontal="center"/>
    </xf>
    <xf numFmtId="1" fontId="33" fillId="0" borderId="10" xfId="28" applyNumberFormat="1" applyFont="1" applyBorder="1" applyAlignment="1">
      <alignment horizontal="center" vertical="center"/>
    </xf>
    <xf numFmtId="1" fontId="35" fillId="0" borderId="10" xfId="40" applyNumberFormat="1" applyFont="1" applyBorder="1" applyAlignment="1">
      <alignment horizontal="center" vertical="center" wrapText="1"/>
    </xf>
    <xf numFmtId="0" fontId="34" fillId="0" borderId="0" xfId="43" applyFont="1" applyAlignment="1">
      <alignment horizontal="center" vertical="center"/>
    </xf>
    <xf numFmtId="0" fontId="34" fillId="0" borderId="0" xfId="43" applyFont="1" applyAlignment="1">
      <alignment horizontal="center"/>
    </xf>
    <xf numFmtId="0" fontId="21" fillId="0" borderId="0" xfId="43" applyFont="1" applyAlignment="1">
      <alignment horizontal="center"/>
    </xf>
    <xf numFmtId="0" fontId="34" fillId="0" borderId="17" xfId="43" applyFont="1" applyBorder="1" applyAlignment="1">
      <alignment horizontal="center" vertical="center" wrapText="1"/>
    </xf>
    <xf numFmtId="0" fontId="34" fillId="0" borderId="18" xfId="43" applyFont="1" applyBorder="1" applyAlignment="1">
      <alignment horizontal="center" vertical="center" wrapText="1"/>
    </xf>
    <xf numFmtId="0" fontId="34" fillId="0" borderId="19" xfId="43" applyFont="1" applyBorder="1" applyAlignment="1">
      <alignment horizontal="center" vertical="center" wrapText="1"/>
    </xf>
    <xf numFmtId="0" fontId="34" fillId="0" borderId="20" xfId="43" applyFont="1" applyBorder="1" applyAlignment="1">
      <alignment horizontal="center" vertical="center" wrapText="1"/>
    </xf>
    <xf numFmtId="0" fontId="34" fillId="0" borderId="0" xfId="43" applyFont="1" applyAlignment="1">
      <alignment horizontal="center" vertical="center" wrapText="1"/>
    </xf>
    <xf numFmtId="0" fontId="34" fillId="0" borderId="21" xfId="43" applyFont="1" applyBorder="1" applyAlignment="1">
      <alignment horizontal="center" vertical="center" wrapText="1"/>
    </xf>
    <xf numFmtId="0" fontId="34" fillId="0" borderId="22" xfId="43" applyFont="1" applyBorder="1" applyAlignment="1">
      <alignment horizontal="center" vertical="center" wrapText="1"/>
    </xf>
    <xf numFmtId="0" fontId="34" fillId="0" borderId="23" xfId="43" applyFont="1" applyBorder="1" applyAlignment="1">
      <alignment horizontal="center" vertical="center" wrapText="1"/>
    </xf>
    <xf numFmtId="0" fontId="34" fillId="0" borderId="24" xfId="43" applyFont="1" applyBorder="1" applyAlignment="1">
      <alignment horizontal="center" vertical="center" wrapText="1"/>
    </xf>
    <xf numFmtId="0" fontId="34" fillId="0" borderId="25" xfId="43" applyFont="1" applyBorder="1" applyAlignment="1">
      <alignment horizontal="center" vertical="center" wrapText="1"/>
    </xf>
    <xf numFmtId="0" fontId="34" fillId="0" borderId="16" xfId="43" applyFont="1" applyBorder="1" applyAlignment="1">
      <alignment horizontal="center" vertical="center" wrapText="1"/>
    </xf>
    <xf numFmtId="0" fontId="34" fillId="0" borderId="26" xfId="43" applyFont="1" applyBorder="1" applyAlignment="1">
      <alignment horizontal="center" vertical="center" wrapText="1"/>
    </xf>
    <xf numFmtId="0" fontId="34" fillId="0" borderId="11" xfId="43" applyFont="1" applyBorder="1" applyAlignment="1">
      <alignment horizontal="center"/>
    </xf>
    <xf numFmtId="0" fontId="34" fillId="0" borderId="14" xfId="43" applyFont="1" applyBorder="1" applyAlignment="1">
      <alignment horizontal="center"/>
    </xf>
    <xf numFmtId="3" fontId="34" fillId="0" borderId="10" xfId="28" applyNumberFormat="1" applyFont="1" applyFill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40" fillId="28" borderId="11" xfId="0" applyFont="1" applyFill="1" applyBorder="1" applyAlignment="1">
      <alignment horizontal="center" vertical="center"/>
    </xf>
    <xf numFmtId="0" fontId="40" fillId="28" borderId="15" xfId="0" applyFont="1" applyFill="1" applyBorder="1" applyAlignment="1">
      <alignment horizontal="center" vertical="center"/>
    </xf>
    <xf numFmtId="49" fontId="40" fillId="28" borderId="11" xfId="39" quotePrefix="1" applyNumberFormat="1" applyFont="1" applyFill="1" applyBorder="1" applyAlignment="1">
      <alignment horizontal="center" vertical="top"/>
    </xf>
    <xf numFmtId="49" fontId="40" fillId="28" borderId="15" xfId="39" quotePrefix="1" applyNumberFormat="1" applyFont="1" applyFill="1" applyBorder="1" applyAlignment="1">
      <alignment horizontal="center" vertical="top"/>
    </xf>
    <xf numFmtId="0" fontId="40" fillId="28" borderId="11" xfId="0" applyFont="1" applyFill="1" applyBorder="1" applyAlignment="1">
      <alignment horizontal="center" vertical="center" wrapText="1"/>
    </xf>
    <xf numFmtId="0" fontId="40" fillId="28" borderId="15" xfId="0" applyFont="1" applyFill="1" applyBorder="1" applyAlignment="1">
      <alignment horizontal="center" vertical="center" wrapText="1"/>
    </xf>
    <xf numFmtId="0" fontId="41" fillId="4" borderId="11" xfId="30" applyFont="1" applyBorder="1" applyAlignment="1">
      <alignment horizontal="center" vertical="center"/>
    </xf>
    <xf numFmtId="0" fontId="41" fillId="4" borderId="14" xfId="30" applyFont="1" applyBorder="1" applyAlignment="1">
      <alignment horizontal="center" vertical="center"/>
    </xf>
    <xf numFmtId="0" fontId="41" fillId="4" borderId="15" xfId="30" applyFont="1" applyBorder="1" applyAlignment="1">
      <alignment horizontal="center" vertical="center"/>
    </xf>
    <xf numFmtId="0" fontId="34" fillId="0" borderId="10" xfId="28" applyNumberFormat="1" applyFont="1" applyFill="1" applyBorder="1" applyAlignment="1">
      <alignment horizontal="center" vertical="center"/>
    </xf>
    <xf numFmtId="0" fontId="34" fillId="0" borderId="10" xfId="28" applyNumberFormat="1" applyFont="1" applyBorder="1" applyAlignment="1">
      <alignment horizontal="center" vertical="center"/>
    </xf>
    <xf numFmtId="0" fontId="39" fillId="8" borderId="11" xfId="7" applyFont="1" applyBorder="1" applyAlignment="1">
      <alignment horizontal="center" vertical="center" wrapText="1"/>
    </xf>
    <xf numFmtId="0" fontId="39" fillId="8" borderId="14" xfId="7" applyFont="1" applyBorder="1" applyAlignment="1">
      <alignment horizontal="center" vertical="center" wrapText="1"/>
    </xf>
    <xf numFmtId="0" fontId="39" fillId="8" borderId="15" xfId="7" applyFont="1" applyBorder="1" applyAlignment="1">
      <alignment horizontal="center" vertical="center" wrapText="1"/>
    </xf>
    <xf numFmtId="0" fontId="40" fillId="24" borderId="11" xfId="0" applyFont="1" applyFill="1" applyBorder="1" applyAlignment="1">
      <alignment horizontal="center" vertical="center" wrapText="1"/>
    </xf>
    <xf numFmtId="0" fontId="40" fillId="24" borderId="14" xfId="0" applyFont="1" applyFill="1" applyBorder="1" applyAlignment="1">
      <alignment horizontal="center" vertical="center" wrapText="1"/>
    </xf>
    <xf numFmtId="0" fontId="40" fillId="24" borderId="15" xfId="0" applyFont="1" applyFill="1" applyBorder="1" applyAlignment="1">
      <alignment horizontal="center" vertical="center" wrapText="1"/>
    </xf>
    <xf numFmtId="0" fontId="41" fillId="4" borderId="11" xfId="30" applyFont="1" applyBorder="1" applyAlignment="1">
      <alignment horizontal="center" vertical="center" wrapText="1"/>
    </xf>
    <xf numFmtId="0" fontId="41" fillId="4" borderId="14" xfId="30" applyFont="1" applyBorder="1" applyAlignment="1">
      <alignment horizontal="center" vertical="center" wrapText="1"/>
    </xf>
    <xf numFmtId="0" fontId="41" fillId="4" borderId="15" xfId="30" applyFont="1" applyBorder="1" applyAlignment="1">
      <alignment horizontal="center" vertical="center" wrapText="1"/>
    </xf>
    <xf numFmtId="49" fontId="34" fillId="0" borderId="10" xfId="39" applyNumberFormat="1" applyFont="1" applyBorder="1" applyAlignment="1">
      <alignment horizontal="left" vertical="top" wrapText="1"/>
    </xf>
    <xf numFmtId="0" fontId="36" fillId="0" borderId="10" xfId="0" applyFont="1" applyBorder="1" applyAlignment="1">
      <alignment horizontal="left" vertical="top" wrapText="1"/>
    </xf>
    <xf numFmtId="49" fontId="34" fillId="0" borderId="11" xfId="39" applyNumberFormat="1" applyFont="1" applyBorder="1" applyAlignment="1">
      <alignment horizontal="left" vertical="top" wrapText="1"/>
    </xf>
    <xf numFmtId="49" fontId="34" fillId="0" borderId="15" xfId="39" applyNumberFormat="1" applyFont="1" applyBorder="1" applyAlignment="1">
      <alignment horizontal="left" vertical="top" wrapText="1"/>
    </xf>
    <xf numFmtId="49" fontId="42" fillId="0" borderId="10" xfId="0" applyNumberFormat="1" applyFont="1" applyBorder="1" applyAlignment="1">
      <alignment horizontal="left" wrapText="1"/>
    </xf>
    <xf numFmtId="0" fontId="43" fillId="0" borderId="10" xfId="0" applyFont="1" applyBorder="1" applyAlignment="1">
      <alignment horizontal="left" wrapText="1"/>
    </xf>
    <xf numFmtId="49" fontId="34" fillId="28" borderId="11" xfId="39" applyNumberFormat="1" applyFont="1" applyFill="1" applyBorder="1" applyAlignment="1">
      <alignment horizontal="center" vertical="top"/>
    </xf>
    <xf numFmtId="49" fontId="34" fillId="28" borderId="15" xfId="39" applyNumberFormat="1" applyFont="1" applyFill="1" applyBorder="1" applyAlignment="1">
      <alignment horizontal="center" vertical="top"/>
    </xf>
    <xf numFmtId="0" fontId="47" fillId="0" borderId="14" xfId="43" applyFont="1" applyBorder="1" applyAlignment="1">
      <alignment horizontal="center" wrapText="1"/>
    </xf>
    <xf numFmtId="0" fontId="47" fillId="0" borderId="15" xfId="43" applyFont="1" applyBorder="1" applyAlignment="1">
      <alignment horizontal="center" wrapText="1"/>
    </xf>
    <xf numFmtId="0" fontId="36" fillId="0" borderId="14" xfId="43" applyFont="1" applyBorder="1" applyAlignment="1">
      <alignment horizontal="center" wrapText="1"/>
    </xf>
    <xf numFmtId="0" fontId="36" fillId="0" borderId="15" xfId="43" applyFont="1" applyBorder="1" applyAlignment="1">
      <alignment horizontal="center" wrapText="1"/>
    </xf>
    <xf numFmtId="0" fontId="36" fillId="0" borderId="14" xfId="43" quotePrefix="1" applyFont="1" applyBorder="1" applyAlignment="1">
      <alignment horizontal="center" wrapText="1"/>
    </xf>
    <xf numFmtId="0" fontId="36" fillId="0" borderId="15" xfId="43" quotePrefix="1" applyFont="1" applyBorder="1" applyAlignment="1">
      <alignment horizontal="center" wrapText="1"/>
    </xf>
    <xf numFmtId="0" fontId="34" fillId="0" borderId="11" xfId="0" applyFont="1" applyBorder="1" applyAlignment="1">
      <alignment horizontal="left" wrapText="1"/>
    </xf>
    <xf numFmtId="0" fontId="34" fillId="0" borderId="15" xfId="0" applyFont="1" applyBorder="1" applyAlignment="1">
      <alignment horizontal="left" wrapText="1"/>
    </xf>
    <xf numFmtId="0" fontId="36" fillId="0" borderId="11" xfId="0" applyFont="1" applyBorder="1" applyAlignment="1">
      <alignment horizontal="left" wrapText="1"/>
    </xf>
    <xf numFmtId="0" fontId="36" fillId="0" borderId="15" xfId="0" applyFont="1" applyBorder="1" applyAlignment="1">
      <alignment horizontal="left" wrapText="1"/>
    </xf>
    <xf numFmtId="0" fontId="36" fillId="0" borderId="11" xfId="0" applyFont="1" applyBorder="1" applyAlignment="1">
      <alignment horizontal="left"/>
    </xf>
    <xf numFmtId="0" fontId="36" fillId="0" borderId="15" xfId="0" applyFont="1" applyBorder="1" applyAlignment="1">
      <alignment horizontal="left"/>
    </xf>
    <xf numFmtId="0" fontId="40" fillId="24" borderId="11" xfId="43" applyFont="1" applyFill="1" applyBorder="1" applyAlignment="1">
      <alignment horizontal="center" vertical="center" wrapText="1"/>
    </xf>
    <xf numFmtId="0" fontId="40" fillId="24" borderId="14" xfId="43" applyFont="1" applyFill="1" applyBorder="1" applyAlignment="1">
      <alignment horizontal="center" vertical="center" wrapText="1"/>
    </xf>
    <xf numFmtId="0" fontId="40" fillId="24" borderId="15" xfId="43" applyFont="1" applyFill="1" applyBorder="1" applyAlignment="1">
      <alignment horizontal="center" vertical="center" wrapText="1"/>
    </xf>
    <xf numFmtId="0" fontId="34" fillId="0" borderId="14" xfId="43" applyFont="1" applyBorder="1" applyAlignment="1">
      <alignment horizontal="center" wrapText="1"/>
    </xf>
    <xf numFmtId="0" fontId="34" fillId="0" borderId="15" xfId="43" applyFont="1" applyBorder="1" applyAlignment="1">
      <alignment horizontal="center" wrapText="1"/>
    </xf>
    <xf numFmtId="49" fontId="36" fillId="0" borderId="10" xfId="39" applyNumberFormat="1" applyFont="1" applyBorder="1" applyAlignment="1">
      <alignment horizontal="left" vertical="top" wrapText="1"/>
    </xf>
    <xf numFmtId="0" fontId="36" fillId="0" borderId="11" xfId="39" applyFont="1" applyBorder="1" applyAlignment="1">
      <alignment horizontal="left" wrapText="1"/>
    </xf>
    <xf numFmtId="0" fontId="36" fillId="0" borderId="15" xfId="39" applyFont="1" applyBorder="1" applyAlignment="1">
      <alignment horizontal="left" wrapText="1"/>
    </xf>
    <xf numFmtId="0" fontId="42" fillId="0" borderId="10" xfId="0" applyFont="1" applyBorder="1" applyAlignment="1">
      <alignment horizontal="left" wrapText="1"/>
    </xf>
    <xf numFmtId="0" fontId="44" fillId="29" borderId="11" xfId="39" applyFont="1" applyFill="1" applyBorder="1" applyAlignment="1">
      <alignment horizontal="center" vertical="center" wrapText="1"/>
    </xf>
    <xf numFmtId="0" fontId="44" fillId="29" borderId="15" xfId="39" applyFont="1" applyFill="1" applyBorder="1" applyAlignment="1">
      <alignment horizontal="center" vertical="center" wrapText="1"/>
    </xf>
    <xf numFmtId="49" fontId="36" fillId="0" borderId="11" xfId="0" applyNumberFormat="1" applyFont="1" applyBorder="1" applyAlignment="1">
      <alignment horizontal="left"/>
    </xf>
    <xf numFmtId="49" fontId="36" fillId="0" borderId="15" xfId="0" applyNumberFormat="1" applyFont="1" applyBorder="1" applyAlignment="1">
      <alignment horizontal="left"/>
    </xf>
    <xf numFmtId="49" fontId="36" fillId="0" borderId="11" xfId="0" applyNumberFormat="1" applyFont="1" applyBorder="1" applyAlignment="1">
      <alignment horizontal="left" wrapText="1"/>
    </xf>
    <xf numFmtId="49" fontId="36" fillId="0" borderId="15" xfId="0" applyNumberFormat="1" applyFont="1" applyBorder="1" applyAlignment="1">
      <alignment horizontal="left" wrapText="1"/>
    </xf>
    <xf numFmtId="0" fontId="34" fillId="0" borderId="11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wrapText="1"/>
    </xf>
    <xf numFmtId="0" fontId="49" fillId="0" borderId="15" xfId="0" applyFont="1" applyBorder="1" applyAlignment="1">
      <alignment horizontal="center" wrapText="1"/>
    </xf>
    <xf numFmtId="0" fontId="34" fillId="0" borderId="11" xfId="0" applyFont="1" applyBorder="1" applyAlignment="1">
      <alignment horizontal="center" wrapText="1"/>
    </xf>
    <xf numFmtId="0" fontId="34" fillId="0" borderId="15" xfId="0" applyFont="1" applyBorder="1" applyAlignment="1">
      <alignment horizontal="center" wrapText="1"/>
    </xf>
    <xf numFmtId="49" fontId="36" fillId="0" borderId="11" xfId="39" applyNumberFormat="1" applyFont="1" applyBorder="1" applyAlignment="1">
      <alignment horizontal="center" vertical="top" wrapText="1"/>
    </xf>
    <xf numFmtId="49" fontId="36" fillId="0" borderId="15" xfId="39" applyNumberFormat="1" applyFont="1" applyBorder="1" applyAlignment="1">
      <alignment horizontal="center" vertical="top" wrapText="1"/>
    </xf>
    <xf numFmtId="0" fontId="44" fillId="0" borderId="11" xfId="43" applyFont="1" applyBorder="1" applyAlignment="1">
      <alignment horizontal="left"/>
    </xf>
    <xf numFmtId="0" fontId="44" fillId="0" borderId="15" xfId="43" applyFont="1" applyBorder="1" applyAlignment="1">
      <alignment horizontal="left"/>
    </xf>
    <xf numFmtId="0" fontId="42" fillId="0" borderId="11" xfId="0" applyFont="1" applyBorder="1" applyAlignment="1">
      <alignment horizontal="center" wrapText="1"/>
    </xf>
    <xf numFmtId="0" fontId="42" fillId="0" borderId="15" xfId="0" applyFont="1" applyBorder="1" applyAlignment="1">
      <alignment horizontal="center" wrapText="1"/>
    </xf>
    <xf numFmtId="49" fontId="40" fillId="0" borderId="11" xfId="39" applyNumberFormat="1" applyFont="1" applyBorder="1" applyAlignment="1">
      <alignment horizontal="center" vertical="center" wrapText="1"/>
    </xf>
    <xf numFmtId="49" fontId="40" fillId="0" borderId="15" xfId="39" applyNumberFormat="1" applyFont="1" applyBorder="1" applyAlignment="1">
      <alignment horizontal="center" vertical="center" wrapText="1"/>
    </xf>
    <xf numFmtId="49" fontId="34" fillId="0" borderId="11" xfId="39" applyNumberFormat="1" applyFont="1" applyBorder="1" applyAlignment="1">
      <alignment horizontal="center" vertical="top" wrapText="1"/>
    </xf>
    <xf numFmtId="49" fontId="34" fillId="0" borderId="15" xfId="39" applyNumberFormat="1" applyFont="1" applyBorder="1" applyAlignment="1">
      <alignment horizontal="center" vertical="top" wrapText="1"/>
    </xf>
    <xf numFmtId="49" fontId="34" fillId="0" borderId="11" xfId="39" applyNumberFormat="1" applyFont="1" applyBorder="1" applyAlignment="1">
      <alignment horizontal="center" vertical="center" wrapText="1"/>
    </xf>
    <xf numFmtId="49" fontId="34" fillId="0" borderId="15" xfId="39" applyNumberFormat="1" applyFont="1" applyBorder="1" applyAlignment="1">
      <alignment horizontal="center" vertical="center" wrapText="1"/>
    </xf>
    <xf numFmtId="49" fontId="34" fillId="0" borderId="11" xfId="39" applyNumberFormat="1" applyFont="1" applyBorder="1" applyAlignment="1">
      <alignment horizontal="center" vertical="top"/>
    </xf>
    <xf numFmtId="49" fontId="34" fillId="0" borderId="15" xfId="39" quotePrefix="1" applyNumberFormat="1" applyFont="1" applyBorder="1" applyAlignment="1">
      <alignment horizontal="center" vertical="top"/>
    </xf>
    <xf numFmtId="0" fontId="36" fillId="0" borderId="10" xfId="0" applyFont="1" applyBorder="1" applyAlignment="1">
      <alignment horizontal="left" vertical="center" wrapText="1"/>
    </xf>
    <xf numFmtId="49" fontId="36" fillId="0" borderId="10" xfId="0" applyNumberFormat="1" applyFont="1" applyBorder="1" applyAlignment="1">
      <alignment horizontal="left" wrapText="1"/>
    </xf>
    <xf numFmtId="49" fontId="50" fillId="0" borderId="10" xfId="0" applyNumberFormat="1" applyFont="1" applyBorder="1" applyAlignment="1">
      <alignment horizontal="left" wrapText="1"/>
    </xf>
    <xf numFmtId="0" fontId="40" fillId="24" borderId="10" xfId="0" applyFont="1" applyFill="1" applyBorder="1" applyAlignment="1">
      <alignment horizontal="center" vertical="center" wrapText="1"/>
    </xf>
    <xf numFmtId="0" fontId="40" fillId="30" borderId="11" xfId="43" applyFont="1" applyFill="1" applyBorder="1" applyAlignment="1">
      <alignment horizontal="center" vertical="center" wrapText="1"/>
    </xf>
    <xf numFmtId="0" fontId="40" fillId="30" borderId="14" xfId="43" applyFont="1" applyFill="1" applyBorder="1" applyAlignment="1">
      <alignment horizontal="center" vertical="center" wrapText="1"/>
    </xf>
    <xf numFmtId="0" fontId="40" fillId="30" borderId="15" xfId="43" applyFont="1" applyFill="1" applyBorder="1" applyAlignment="1">
      <alignment horizontal="center" vertical="center" wrapText="1"/>
    </xf>
    <xf numFmtId="0" fontId="34" fillId="25" borderId="11" xfId="43" applyFont="1" applyFill="1" applyBorder="1" applyAlignment="1">
      <alignment horizontal="center" wrapText="1"/>
    </xf>
    <xf numFmtId="0" fontId="34" fillId="25" borderId="14" xfId="43" applyFont="1" applyFill="1" applyBorder="1" applyAlignment="1">
      <alignment horizontal="center" wrapText="1"/>
    </xf>
    <xf numFmtId="0" fontId="34" fillId="25" borderId="15" xfId="43" applyFont="1" applyFill="1" applyBorder="1" applyAlignment="1">
      <alignment horizontal="center" wrapText="1"/>
    </xf>
    <xf numFmtId="0" fontId="40" fillId="0" borderId="11" xfId="43" applyFont="1" applyBorder="1" applyAlignment="1">
      <alignment horizontal="center"/>
    </xf>
    <xf numFmtId="0" fontId="40" fillId="0" borderId="15" xfId="43" applyFont="1" applyBorder="1" applyAlignment="1">
      <alignment horizontal="center"/>
    </xf>
    <xf numFmtId="49" fontId="40" fillId="30" borderId="14" xfId="0" applyNumberFormat="1" applyFont="1" applyFill="1" applyBorder="1" applyAlignment="1">
      <alignment horizontal="center" vertical="center" wrapText="1"/>
    </xf>
    <xf numFmtId="49" fontId="40" fillId="30" borderId="15" xfId="0" applyNumberFormat="1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horizontal="left"/>
    </xf>
    <xf numFmtId="0" fontId="34" fillId="0" borderId="11" xfId="39" applyFont="1" applyBorder="1" applyAlignment="1">
      <alignment horizontal="left" wrapText="1"/>
    </xf>
    <xf numFmtId="0" fontId="34" fillId="0" borderId="15" xfId="39" applyFont="1" applyBorder="1" applyAlignment="1">
      <alignment horizontal="left" wrapText="1"/>
    </xf>
    <xf numFmtId="49" fontId="34" fillId="29" borderId="14" xfId="0" applyNumberFormat="1" applyFont="1" applyFill="1" applyBorder="1" applyAlignment="1">
      <alignment horizontal="center" vertical="center" wrapText="1"/>
    </xf>
    <xf numFmtId="49" fontId="34" fillId="29" borderId="15" xfId="0" applyNumberFormat="1" applyFont="1" applyFill="1" applyBorder="1" applyAlignment="1">
      <alignment horizontal="center" vertical="center" wrapText="1"/>
    </xf>
    <xf numFmtId="49" fontId="36" fillId="0" borderId="11" xfId="39" quotePrefix="1" applyNumberFormat="1" applyFont="1" applyBorder="1" applyAlignment="1">
      <alignment horizontal="left" vertical="top" wrapText="1"/>
    </xf>
    <xf numFmtId="49" fontId="36" fillId="0" borderId="15" xfId="39" quotePrefix="1" applyNumberFormat="1" applyFont="1" applyBorder="1" applyAlignment="1">
      <alignment horizontal="left" vertical="top" wrapText="1"/>
    </xf>
    <xf numFmtId="0" fontId="34" fillId="0" borderId="14" xfId="0" applyFont="1" applyBorder="1" applyAlignment="1">
      <alignment horizontal="left" wrapText="1"/>
    </xf>
    <xf numFmtId="0" fontId="40" fillId="30" borderId="11" xfId="43" applyFont="1" applyFill="1" applyBorder="1" applyAlignment="1">
      <alignment horizontal="center" wrapText="1"/>
    </xf>
    <xf numFmtId="0" fontId="40" fillId="30" borderId="14" xfId="43" applyFont="1" applyFill="1" applyBorder="1" applyAlignment="1">
      <alignment horizontal="center" wrapText="1"/>
    </xf>
    <xf numFmtId="0" fontId="40" fillId="30" borderId="15" xfId="43" applyFont="1" applyFill="1" applyBorder="1" applyAlignment="1">
      <alignment horizontal="center" wrapText="1"/>
    </xf>
    <xf numFmtId="0" fontId="34" fillId="0" borderId="10" xfId="43" applyFont="1" applyBorder="1" applyAlignment="1">
      <alignment horizontal="center" wrapText="1"/>
    </xf>
    <xf numFmtId="0" fontId="40" fillId="29" borderId="11" xfId="39" applyFont="1" applyFill="1" applyBorder="1" applyAlignment="1">
      <alignment horizontal="center" vertical="center" wrapText="1"/>
    </xf>
    <xf numFmtId="0" fontId="40" fillId="29" borderId="15" xfId="39" applyFont="1" applyFill="1" applyBorder="1" applyAlignment="1">
      <alignment horizontal="center" vertical="center" wrapText="1"/>
    </xf>
    <xf numFmtId="49" fontId="34" fillId="0" borderId="11" xfId="39" applyNumberFormat="1" applyFont="1" applyBorder="1" applyAlignment="1">
      <alignment vertical="top" wrapText="1"/>
    </xf>
    <xf numFmtId="49" fontId="34" fillId="0" borderId="15" xfId="39" applyNumberFormat="1" applyFont="1" applyBorder="1" applyAlignment="1">
      <alignment vertical="top" wrapText="1"/>
    </xf>
    <xf numFmtId="49" fontId="34" fillId="0" borderId="15" xfId="39" quotePrefix="1" applyNumberFormat="1" applyFont="1" applyBorder="1" applyAlignment="1">
      <alignment horizontal="center" vertical="top" wrapText="1"/>
    </xf>
    <xf numFmtId="49" fontId="34" fillId="0" borderId="15" xfId="39" applyNumberFormat="1" applyFont="1" applyBorder="1" applyAlignment="1">
      <alignment horizontal="center" vertical="top"/>
    </xf>
    <xf numFmtId="0" fontId="34" fillId="0" borderId="14" xfId="0" applyFont="1" applyBorder="1" applyAlignment="1">
      <alignment horizontal="center" wrapText="1"/>
    </xf>
    <xf numFmtId="0" fontId="34" fillId="0" borderId="31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0" fontId="34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0" fontId="41" fillId="4" borderId="27" xfId="30" applyFont="1" applyBorder="1" applyAlignment="1">
      <alignment horizontal="center" vertical="center" wrapText="1"/>
    </xf>
    <xf numFmtId="0" fontId="41" fillId="4" borderId="28" xfId="30" applyFont="1" applyBorder="1" applyAlignment="1">
      <alignment horizontal="center" vertical="center" wrapText="1"/>
    </xf>
    <xf numFmtId="0" fontId="41" fillId="4" borderId="29" xfId="30" applyFont="1" applyBorder="1" applyAlignment="1">
      <alignment horizontal="center" vertical="center" wrapText="1"/>
    </xf>
    <xf numFmtId="49" fontId="42" fillId="0" borderId="26" xfId="0" applyNumberFormat="1" applyFont="1" applyBorder="1" applyAlignment="1">
      <alignment horizontal="left" wrapText="1"/>
    </xf>
    <xf numFmtId="0" fontId="43" fillId="0" borderId="26" xfId="0" applyFont="1" applyBorder="1" applyAlignment="1">
      <alignment horizontal="left" wrapText="1"/>
    </xf>
    <xf numFmtId="0" fontId="36" fillId="0" borderId="0" xfId="43" applyFont="1" applyAlignment="1">
      <alignment horizontal="right" vertical="top"/>
    </xf>
    <xf numFmtId="49" fontId="36" fillId="0" borderId="0" xfId="43" applyNumberFormat="1" applyFont="1" applyAlignment="1">
      <alignment horizontal="left" vertical="top" wrapText="1"/>
    </xf>
    <xf numFmtId="0" fontId="34" fillId="0" borderId="11" xfId="0" applyFont="1" applyBorder="1" applyAlignment="1"/>
    <xf numFmtId="0" fontId="34" fillId="0" borderId="15" xfId="0" applyFont="1" applyBorder="1" applyAlignment="1"/>
    <xf numFmtId="0" fontId="49" fillId="0" borderId="11" xfId="0" applyFont="1" applyBorder="1" applyAlignment="1"/>
    <xf numFmtId="0" fontId="49" fillId="0" borderId="15" xfId="0" applyFont="1" applyBorder="1" applyAlignment="1"/>
    <xf numFmtId="0" fontId="36" fillId="0" borderId="10" xfId="0" applyFont="1" applyBorder="1" applyAlignment="1"/>
    <xf numFmtId="0" fontId="50" fillId="0" borderId="10" xfId="0" applyFont="1" applyBorder="1" applyAlignment="1"/>
    <xf numFmtId="0" fontId="34" fillId="0" borderId="11" xfId="43" applyFont="1" applyBorder="1" applyAlignment="1"/>
    <xf numFmtId="0" fontId="34" fillId="0" borderId="14" xfId="0" applyFont="1" applyBorder="1" applyAlignment="1"/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un" xfId="30" builtinId="26" customBuiltin="1"/>
    <cellStyle name="Calcul" xfId="26" builtinId="22" customBuiltin="1"/>
    <cellStyle name="Celulă legată" xfId="36" builtinId="24" customBuiltin="1"/>
    <cellStyle name="Eronat" xfId="25" builtinId="27" customBuiltin="1"/>
    <cellStyle name="Ieșire" xfId="45" builtinId="21" customBuiltin="1"/>
    <cellStyle name="Intrare" xfId="35" builtinId="20" customBuiltin="1"/>
    <cellStyle name="Neutru" xfId="37" builtinId="28" customBuiltin="1"/>
    <cellStyle name="Normal" xfId="0" builtinId="0"/>
    <cellStyle name="Normal 2" xfId="38" xr:uid="{00000000-0005-0000-0000-000026000000}"/>
    <cellStyle name="Normal_Anexa F 140 146 10.07" xfId="39" xr:uid="{00000000-0005-0000-0000-000027000000}"/>
    <cellStyle name="Normal_mach03" xfId="40" xr:uid="{00000000-0005-0000-0000-000028000000}"/>
    <cellStyle name="Normal_mach30" xfId="41" xr:uid="{00000000-0005-0000-0000-000029000000}"/>
    <cellStyle name="Normal_mach31" xfId="42" xr:uid="{00000000-0005-0000-0000-00002A000000}"/>
    <cellStyle name="Normal_Machete buget 99" xfId="43" xr:uid="{00000000-0005-0000-0000-00002B000000}"/>
    <cellStyle name="Notă" xfId="44" builtinId="10" customBuiltin="1"/>
    <cellStyle name="Text avertisment" xfId="48" builtinId="11" customBuiltin="1"/>
    <cellStyle name="Text explicativ" xfId="29" builtinId="53" customBuiltin="1"/>
    <cellStyle name="Titlu" xfId="46" builtinId="15" customBuiltin="1"/>
    <cellStyle name="Titlu 1" xfId="31" builtinId="16" customBuiltin="1"/>
    <cellStyle name="Titlu 2" xfId="32" builtinId="17" customBuiltin="1"/>
    <cellStyle name="Titlu 3" xfId="33" builtinId="18" customBuiltin="1"/>
    <cellStyle name="Titlu 4" xfId="34" builtinId="19" customBuiltin="1"/>
    <cellStyle name="Total" xfId="47" builtinId="25" customBuiltin="1"/>
    <cellStyle name="Verificare celulă" xfId="27" builtinId="23" customBuiltin="1"/>
    <cellStyle name="Virgulă" xfId="28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872</xdr:row>
      <xdr:rowOff>0</xdr:rowOff>
    </xdr:from>
    <xdr:to>
      <xdr:col>4</xdr:col>
      <xdr:colOff>19050</xdr:colOff>
      <xdr:row>872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3324225" y="713327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872</xdr:row>
      <xdr:rowOff>0</xdr:rowOff>
    </xdr:from>
    <xdr:to>
      <xdr:col>4</xdr:col>
      <xdr:colOff>19050</xdr:colOff>
      <xdr:row>872</xdr:row>
      <xdr:rowOff>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3324225" y="713327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613</xdr:row>
      <xdr:rowOff>0</xdr:rowOff>
    </xdr:from>
    <xdr:to>
      <xdr:col>3</xdr:col>
      <xdr:colOff>19050</xdr:colOff>
      <xdr:row>613</xdr:row>
      <xdr:rowOff>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2571750" y="63179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612</xdr:row>
      <xdr:rowOff>0</xdr:rowOff>
    </xdr:from>
    <xdr:to>
      <xdr:col>3</xdr:col>
      <xdr:colOff>19050</xdr:colOff>
      <xdr:row>612</xdr:row>
      <xdr:rowOff>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2571750" y="63179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612</xdr:row>
      <xdr:rowOff>0</xdr:rowOff>
    </xdr:from>
    <xdr:to>
      <xdr:col>3</xdr:col>
      <xdr:colOff>19050</xdr:colOff>
      <xdr:row>612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2571750" y="63179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1372</xdr:row>
      <xdr:rowOff>0</xdr:rowOff>
    </xdr:from>
    <xdr:to>
      <xdr:col>4</xdr:col>
      <xdr:colOff>19050</xdr:colOff>
      <xdr:row>1372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/>
        </xdr:cNvSpPr>
      </xdr:nvSpPr>
      <xdr:spPr bwMode="auto">
        <a:xfrm>
          <a:off x="3324225" y="112966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627</xdr:row>
      <xdr:rowOff>0</xdr:rowOff>
    </xdr:from>
    <xdr:to>
      <xdr:col>3</xdr:col>
      <xdr:colOff>19050</xdr:colOff>
      <xdr:row>627</xdr:row>
      <xdr:rowOff>0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/>
        </xdr:cNvSpPr>
      </xdr:nvSpPr>
      <xdr:spPr bwMode="auto">
        <a:xfrm>
          <a:off x="2571750" y="637413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627</xdr:row>
      <xdr:rowOff>0</xdr:rowOff>
    </xdr:from>
    <xdr:to>
      <xdr:col>3</xdr:col>
      <xdr:colOff>19050</xdr:colOff>
      <xdr:row>627</xdr:row>
      <xdr:rowOff>0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/>
        </xdr:cNvSpPr>
      </xdr:nvSpPr>
      <xdr:spPr bwMode="auto">
        <a:xfrm>
          <a:off x="2571750" y="637413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1183</xdr:row>
      <xdr:rowOff>0</xdr:rowOff>
    </xdr:from>
    <xdr:to>
      <xdr:col>3</xdr:col>
      <xdr:colOff>19050</xdr:colOff>
      <xdr:row>1183</xdr:row>
      <xdr:rowOff>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/>
        </xdr:cNvSpPr>
      </xdr:nvSpPr>
      <xdr:spPr bwMode="auto">
        <a:xfrm>
          <a:off x="2571750" y="106727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1183</xdr:row>
      <xdr:rowOff>0</xdr:rowOff>
    </xdr:from>
    <xdr:to>
      <xdr:col>3</xdr:col>
      <xdr:colOff>19050</xdr:colOff>
      <xdr:row>1183</xdr:row>
      <xdr:rowOff>0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/>
        </xdr:cNvSpPr>
      </xdr:nvSpPr>
      <xdr:spPr bwMode="auto">
        <a:xfrm>
          <a:off x="2571750" y="106727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1611</xdr:row>
      <xdr:rowOff>0</xdr:rowOff>
    </xdr:from>
    <xdr:to>
      <xdr:col>3</xdr:col>
      <xdr:colOff>19050</xdr:colOff>
      <xdr:row>1611</xdr:row>
      <xdr:rowOff>0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/>
        </xdr:cNvSpPr>
      </xdr:nvSpPr>
      <xdr:spPr bwMode="auto">
        <a:xfrm>
          <a:off x="2571750" y="141284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1611</xdr:row>
      <xdr:rowOff>0</xdr:rowOff>
    </xdr:from>
    <xdr:to>
      <xdr:col>3</xdr:col>
      <xdr:colOff>19050</xdr:colOff>
      <xdr:row>1611</xdr:row>
      <xdr:rowOff>0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/>
        </xdr:cNvSpPr>
      </xdr:nvSpPr>
      <xdr:spPr bwMode="auto">
        <a:xfrm>
          <a:off x="2571750" y="141284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1364</xdr:row>
      <xdr:rowOff>0</xdr:rowOff>
    </xdr:from>
    <xdr:to>
      <xdr:col>4</xdr:col>
      <xdr:colOff>19050</xdr:colOff>
      <xdr:row>1364</xdr:row>
      <xdr:rowOff>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/>
        </xdr:cNvSpPr>
      </xdr:nvSpPr>
      <xdr:spPr bwMode="auto">
        <a:xfrm>
          <a:off x="3324225" y="1116615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1364</xdr:row>
      <xdr:rowOff>0</xdr:rowOff>
    </xdr:from>
    <xdr:to>
      <xdr:col>4</xdr:col>
      <xdr:colOff>19050</xdr:colOff>
      <xdr:row>1364</xdr:row>
      <xdr:rowOff>0</xdr:rowOff>
    </xdr:to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/>
        </xdr:cNvSpPr>
      </xdr:nvSpPr>
      <xdr:spPr bwMode="auto">
        <a:xfrm>
          <a:off x="3324225" y="1116615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483"/>
  <sheetViews>
    <sheetView zoomScale="87" zoomScaleNormal="87" zoomScaleSheetLayoutView="75" workbookViewId="0">
      <selection activeCell="G202" sqref="G202"/>
    </sheetView>
  </sheetViews>
  <sheetFormatPr defaultRowHeight="15"/>
  <cols>
    <col min="1" max="1" width="11.7109375" style="20" customWidth="1"/>
    <col min="2" max="2" width="9.140625" style="20"/>
    <col min="3" max="3" width="75.28515625" style="20" customWidth="1"/>
    <col min="4" max="4" width="12.28515625" style="20" customWidth="1"/>
    <col min="5" max="5" width="13.28515625" style="20" customWidth="1"/>
    <col min="6" max="6" width="14" style="20" customWidth="1"/>
    <col min="7" max="7" width="12.5703125" style="20" customWidth="1"/>
    <col min="8" max="8" width="13" style="20" customWidth="1"/>
    <col min="9" max="9" width="12.7109375" style="20" customWidth="1"/>
    <col min="10" max="10" width="13" style="22" customWidth="1"/>
    <col min="11" max="11" width="13.28515625" style="22" customWidth="1"/>
    <col min="12" max="12" width="13.140625" style="22" customWidth="1"/>
    <col min="13" max="13" width="12.5703125" bestFit="1" customWidth="1"/>
  </cols>
  <sheetData>
    <row r="1" spans="1:12">
      <c r="A1" s="217" t="s">
        <v>0</v>
      </c>
      <c r="B1" s="217"/>
      <c r="C1" s="217"/>
      <c r="D1" s="221"/>
    </row>
    <row r="2" spans="1:12">
      <c r="A2" s="217" t="s">
        <v>1</v>
      </c>
      <c r="B2" s="217"/>
      <c r="C2" s="217"/>
      <c r="D2" s="221"/>
    </row>
    <row r="3" spans="1:12">
      <c r="A3" s="217" t="s">
        <v>2</v>
      </c>
      <c r="B3" s="219" t="s">
        <v>3</v>
      </c>
      <c r="C3" s="267"/>
      <c r="D3" s="221"/>
    </row>
    <row r="4" spans="1:12">
      <c r="A4" s="217"/>
      <c r="B4" s="220"/>
      <c r="C4" s="267"/>
      <c r="D4" s="221"/>
    </row>
    <row r="5" spans="1:12">
      <c r="A5" s="217"/>
      <c r="B5" s="220"/>
      <c r="C5" s="267"/>
      <c r="D5" s="221"/>
    </row>
    <row r="6" spans="1:12">
      <c r="A6" s="513" t="s">
        <v>4</v>
      </c>
      <c r="B6" s="513"/>
      <c r="C6" s="513"/>
      <c r="D6" s="513"/>
      <c r="E6" s="513"/>
      <c r="F6" s="513"/>
      <c r="G6" s="513"/>
      <c r="H6" s="513"/>
      <c r="I6" s="513"/>
    </row>
    <row r="7" spans="1:12">
      <c r="A7" s="513" t="s">
        <v>5</v>
      </c>
      <c r="B7" s="513"/>
      <c r="C7" s="513"/>
      <c r="D7" s="513"/>
      <c r="E7" s="513"/>
      <c r="F7" s="513"/>
      <c r="G7" s="513"/>
      <c r="H7" s="513"/>
      <c r="I7" s="513"/>
    </row>
    <row r="8" spans="1:12">
      <c r="A8" s="446"/>
      <c r="B8" s="446"/>
      <c r="C8" s="446"/>
      <c r="D8" s="446"/>
      <c r="E8" s="446"/>
      <c r="F8" s="446"/>
      <c r="G8" s="446"/>
      <c r="H8" s="446"/>
      <c r="I8" s="446"/>
    </row>
    <row r="9" spans="1:12">
      <c r="A9" s="446"/>
      <c r="B9" s="446"/>
      <c r="C9" s="446"/>
      <c r="D9" s="446"/>
      <c r="E9" s="446"/>
      <c r="F9" s="446"/>
      <c r="G9" s="446"/>
      <c r="H9" s="446"/>
      <c r="I9" s="446"/>
      <c r="L9" s="22" t="s">
        <v>6</v>
      </c>
    </row>
    <row r="10" spans="1:12" ht="15.75" customHeight="1">
      <c r="A10" s="514" t="s">
        <v>7</v>
      </c>
      <c r="B10" s="514"/>
      <c r="C10" s="514"/>
      <c r="D10" s="514" t="s">
        <v>8</v>
      </c>
      <c r="E10" s="515" t="s">
        <v>9</v>
      </c>
      <c r="F10" s="515"/>
      <c r="G10" s="515"/>
      <c r="H10" s="515"/>
      <c r="I10" s="515"/>
      <c r="J10" s="516" t="s">
        <v>10</v>
      </c>
      <c r="K10" s="516"/>
      <c r="L10" s="516"/>
    </row>
    <row r="11" spans="1:12" ht="26.25" customHeight="1">
      <c r="A11" s="514"/>
      <c r="B11" s="514"/>
      <c r="C11" s="514"/>
      <c r="D11" s="514"/>
      <c r="E11" s="268" t="s">
        <v>11</v>
      </c>
      <c r="F11" s="515" t="s">
        <v>12</v>
      </c>
      <c r="G11" s="515"/>
      <c r="H11" s="515"/>
      <c r="I11" s="515"/>
      <c r="J11" s="517">
        <v>2026</v>
      </c>
      <c r="K11" s="517">
        <v>2027</v>
      </c>
      <c r="L11" s="517">
        <v>2028</v>
      </c>
    </row>
    <row r="12" spans="1:12" ht="16.5" customHeight="1">
      <c r="A12" s="514"/>
      <c r="B12" s="514"/>
      <c r="C12" s="514"/>
      <c r="D12" s="514"/>
      <c r="E12" s="514" t="s">
        <v>13</v>
      </c>
      <c r="F12" s="518" t="s">
        <v>14</v>
      </c>
      <c r="G12" s="518" t="s">
        <v>15</v>
      </c>
      <c r="H12" s="518" t="s">
        <v>16</v>
      </c>
      <c r="I12" s="518" t="s">
        <v>17</v>
      </c>
      <c r="J12" s="517"/>
      <c r="K12" s="517"/>
      <c r="L12" s="517"/>
    </row>
    <row r="13" spans="1:12" ht="35.25" customHeight="1">
      <c r="A13" s="514"/>
      <c r="B13" s="514"/>
      <c r="C13" s="514"/>
      <c r="D13" s="514"/>
      <c r="E13" s="514"/>
      <c r="F13" s="518"/>
      <c r="G13" s="518"/>
      <c r="H13" s="518"/>
      <c r="I13" s="518"/>
      <c r="J13" s="517"/>
      <c r="K13" s="517"/>
      <c r="L13" s="517"/>
    </row>
    <row r="14" spans="1:12" s="10" customFormat="1" ht="33" customHeight="1">
      <c r="A14" s="269" t="s">
        <v>18</v>
      </c>
      <c r="B14" s="236"/>
      <c r="C14" s="237"/>
      <c r="D14" s="238" t="s">
        <v>19</v>
      </c>
      <c r="E14" s="270">
        <f t="shared" ref="E14:E98" si="0">F14+G14+H14+I14</f>
        <v>865463.5</v>
      </c>
      <c r="F14" s="271">
        <f>F15+F58+F67+F95+F62+F142+F140</f>
        <v>297104</v>
      </c>
      <c r="G14" s="271">
        <f>G15+G58+G67+G95+G62+G142+G140</f>
        <v>204180.5</v>
      </c>
      <c r="H14" s="271">
        <f>H15+H58+H67+H95+H62+H142+H140</f>
        <v>183198</v>
      </c>
      <c r="I14" s="271">
        <f>I15+I58+I67+I95+I62+I142+I140</f>
        <v>180981</v>
      </c>
      <c r="J14" s="271">
        <f>J15+J58+J67+J95+J62+J142</f>
        <v>789002</v>
      </c>
      <c r="K14" s="271">
        <f>K15+K58+K67+K95+K62+K142</f>
        <v>790271</v>
      </c>
      <c r="L14" s="271">
        <f>L15+L58+L67+L95+L62+L142</f>
        <v>797537</v>
      </c>
    </row>
    <row r="15" spans="1:12">
      <c r="A15" s="230" t="s">
        <v>20</v>
      </c>
      <c r="B15" s="231"/>
      <c r="C15" s="239"/>
      <c r="D15" s="240" t="s">
        <v>21</v>
      </c>
      <c r="E15" s="235">
        <f t="shared" si="0"/>
        <v>435821.5</v>
      </c>
      <c r="F15" s="272">
        <f t="shared" ref="F15:L15" si="1">F16+F20</f>
        <v>136487</v>
      </c>
      <c r="G15" s="272">
        <f t="shared" si="1"/>
        <v>115161.5</v>
      </c>
      <c r="H15" s="272">
        <f t="shared" si="1"/>
        <v>96139</v>
      </c>
      <c r="I15" s="272">
        <f t="shared" si="1"/>
        <v>88034</v>
      </c>
      <c r="J15" s="225">
        <f t="shared" si="1"/>
        <v>446957</v>
      </c>
      <c r="K15" s="225">
        <f t="shared" si="1"/>
        <v>448226</v>
      </c>
      <c r="L15" s="225">
        <f t="shared" si="1"/>
        <v>450292</v>
      </c>
    </row>
    <row r="16" spans="1:12">
      <c r="A16" s="230" t="s">
        <v>22</v>
      </c>
      <c r="B16" s="231"/>
      <c r="C16" s="239"/>
      <c r="D16" s="240" t="s">
        <v>23</v>
      </c>
      <c r="E16" s="235">
        <f t="shared" si="0"/>
        <v>0</v>
      </c>
      <c r="F16" s="272">
        <f t="shared" ref="F16:L18" si="2">F17</f>
        <v>0</v>
      </c>
      <c r="G16" s="272">
        <f t="shared" si="2"/>
        <v>0</v>
      </c>
      <c r="H16" s="272">
        <f t="shared" si="2"/>
        <v>0</v>
      </c>
      <c r="I16" s="272">
        <f t="shared" si="2"/>
        <v>0</v>
      </c>
      <c r="J16" s="225">
        <f t="shared" si="2"/>
        <v>0</v>
      </c>
      <c r="K16" s="225">
        <f t="shared" si="2"/>
        <v>0</v>
      </c>
      <c r="L16" s="225">
        <f t="shared" si="2"/>
        <v>0</v>
      </c>
    </row>
    <row r="17" spans="1:12">
      <c r="A17" s="230" t="s">
        <v>24</v>
      </c>
      <c r="B17" s="231"/>
      <c r="C17" s="239"/>
      <c r="D17" s="241" t="s">
        <v>25</v>
      </c>
      <c r="E17" s="235">
        <f t="shared" si="0"/>
        <v>0</v>
      </c>
      <c r="F17" s="272">
        <f t="shared" si="2"/>
        <v>0</v>
      </c>
      <c r="G17" s="272">
        <f t="shared" si="2"/>
        <v>0</v>
      </c>
      <c r="H17" s="272">
        <f t="shared" si="2"/>
        <v>0</v>
      </c>
      <c r="I17" s="272">
        <f t="shared" si="2"/>
        <v>0</v>
      </c>
      <c r="J17" s="225">
        <f t="shared" si="2"/>
        <v>0</v>
      </c>
      <c r="K17" s="225">
        <f t="shared" si="2"/>
        <v>0</v>
      </c>
      <c r="L17" s="225">
        <f t="shared" si="2"/>
        <v>0</v>
      </c>
    </row>
    <row r="18" spans="1:12">
      <c r="A18" s="235" t="s">
        <v>26</v>
      </c>
      <c r="B18" s="232"/>
      <c r="C18" s="232"/>
      <c r="D18" s="240" t="s">
        <v>27</v>
      </c>
      <c r="E18" s="235">
        <f t="shared" si="0"/>
        <v>0</v>
      </c>
      <c r="F18" s="272">
        <f t="shared" si="2"/>
        <v>0</v>
      </c>
      <c r="G18" s="272">
        <f t="shared" si="2"/>
        <v>0</v>
      </c>
      <c r="H18" s="272">
        <f t="shared" si="2"/>
        <v>0</v>
      </c>
      <c r="I18" s="272">
        <f t="shared" si="2"/>
        <v>0</v>
      </c>
      <c r="J18" s="225">
        <f t="shared" si="2"/>
        <v>0</v>
      </c>
      <c r="K18" s="225">
        <f t="shared" si="2"/>
        <v>0</v>
      </c>
      <c r="L18" s="225">
        <f t="shared" si="2"/>
        <v>0</v>
      </c>
    </row>
    <row r="19" spans="1:12">
      <c r="A19" s="230"/>
      <c r="B19" s="223" t="s">
        <v>28</v>
      </c>
      <c r="C19" s="242"/>
      <c r="D19" s="240" t="s">
        <v>29</v>
      </c>
      <c r="E19" s="235">
        <f t="shared" si="0"/>
        <v>0</v>
      </c>
      <c r="F19" s="272"/>
      <c r="G19" s="272"/>
      <c r="H19" s="272"/>
      <c r="I19" s="272"/>
      <c r="J19" s="226"/>
      <c r="K19" s="226"/>
      <c r="L19" s="226"/>
    </row>
    <row r="20" spans="1:12">
      <c r="A20" s="235" t="s">
        <v>30</v>
      </c>
      <c r="B20" s="243"/>
      <c r="C20" s="223"/>
      <c r="D20" s="241" t="s">
        <v>31</v>
      </c>
      <c r="E20" s="235">
        <f t="shared" si="0"/>
        <v>435821.5</v>
      </c>
      <c r="F20" s="272">
        <f t="shared" ref="F20:L20" si="3">F21+F29</f>
        <v>136487</v>
      </c>
      <c r="G20" s="272">
        <f t="shared" si="3"/>
        <v>115161.5</v>
      </c>
      <c r="H20" s="272">
        <f t="shared" si="3"/>
        <v>96139</v>
      </c>
      <c r="I20" s="272">
        <f t="shared" si="3"/>
        <v>88034</v>
      </c>
      <c r="J20" s="225">
        <f t="shared" si="3"/>
        <v>446957</v>
      </c>
      <c r="K20" s="225">
        <f t="shared" si="3"/>
        <v>448226</v>
      </c>
      <c r="L20" s="225">
        <f t="shared" si="3"/>
        <v>450292</v>
      </c>
    </row>
    <row r="21" spans="1:12">
      <c r="A21" s="235" t="s">
        <v>32</v>
      </c>
      <c r="B21" s="223"/>
      <c r="C21" s="234"/>
      <c r="D21" s="241" t="s">
        <v>33</v>
      </c>
      <c r="E21" s="235">
        <f>F21+G21+H21+I21</f>
        <v>357</v>
      </c>
      <c r="F21" s="272">
        <f t="shared" ref="F21:L21" si="4">F22+F27</f>
        <v>19</v>
      </c>
      <c r="G21" s="272">
        <f t="shared" si="4"/>
        <v>320</v>
      </c>
      <c r="H21" s="272">
        <f t="shared" si="4"/>
        <v>13</v>
      </c>
      <c r="I21" s="272">
        <f t="shared" si="4"/>
        <v>5</v>
      </c>
      <c r="J21" s="225">
        <f t="shared" si="4"/>
        <v>57</v>
      </c>
      <c r="K21" s="225">
        <f t="shared" si="4"/>
        <v>57</v>
      </c>
      <c r="L21" s="225">
        <f t="shared" si="4"/>
        <v>57</v>
      </c>
    </row>
    <row r="22" spans="1:12">
      <c r="A22" s="235" t="s">
        <v>34</v>
      </c>
      <c r="B22" s="242"/>
      <c r="C22" s="234"/>
      <c r="D22" s="240" t="s">
        <v>35</v>
      </c>
      <c r="E22" s="235">
        <f>F22+G22+H22+I22</f>
        <v>357</v>
      </c>
      <c r="F22" s="272">
        <f t="shared" ref="F22:L22" si="5">F23+F25+F26</f>
        <v>19</v>
      </c>
      <c r="G22" s="272">
        <f t="shared" si="5"/>
        <v>320</v>
      </c>
      <c r="H22" s="272">
        <f t="shared" si="5"/>
        <v>13</v>
      </c>
      <c r="I22" s="272">
        <f t="shared" si="5"/>
        <v>5</v>
      </c>
      <c r="J22" s="225">
        <f t="shared" si="5"/>
        <v>57</v>
      </c>
      <c r="K22" s="225">
        <f t="shared" si="5"/>
        <v>57</v>
      </c>
      <c r="L22" s="225">
        <f t="shared" si="5"/>
        <v>57</v>
      </c>
    </row>
    <row r="23" spans="1:12">
      <c r="A23" s="244"/>
      <c r="B23" s="223" t="s">
        <v>36</v>
      </c>
      <c r="C23" s="242"/>
      <c r="D23" s="245" t="s">
        <v>37</v>
      </c>
      <c r="E23" s="235">
        <f t="shared" si="0"/>
        <v>57</v>
      </c>
      <c r="F23" s="272">
        <f>F24</f>
        <v>19</v>
      </c>
      <c r="G23" s="272">
        <f t="shared" ref="G23:L23" si="6">G24</f>
        <v>20</v>
      </c>
      <c r="H23" s="272">
        <f t="shared" si="6"/>
        <v>13</v>
      </c>
      <c r="I23" s="272">
        <f t="shared" si="6"/>
        <v>5</v>
      </c>
      <c r="J23" s="272">
        <f t="shared" si="6"/>
        <v>57</v>
      </c>
      <c r="K23" s="272">
        <f t="shared" si="6"/>
        <v>57</v>
      </c>
      <c r="L23" s="272">
        <f t="shared" si="6"/>
        <v>57</v>
      </c>
    </row>
    <row r="24" spans="1:12">
      <c r="A24" s="244"/>
      <c r="B24" s="497" t="s">
        <v>38</v>
      </c>
      <c r="C24" s="498"/>
      <c r="D24" s="246" t="s">
        <v>39</v>
      </c>
      <c r="E24" s="235">
        <f t="shared" si="0"/>
        <v>57</v>
      </c>
      <c r="F24" s="272">
        <v>19</v>
      </c>
      <c r="G24" s="272">
        <v>20</v>
      </c>
      <c r="H24" s="272">
        <v>13</v>
      </c>
      <c r="I24" s="272">
        <v>5</v>
      </c>
      <c r="J24" s="226">
        <v>57</v>
      </c>
      <c r="K24" s="226">
        <v>57</v>
      </c>
      <c r="L24" s="226">
        <v>57</v>
      </c>
    </row>
    <row r="25" spans="1:12">
      <c r="A25" s="235"/>
      <c r="B25" s="223" t="s">
        <v>40</v>
      </c>
      <c r="C25" s="242"/>
      <c r="D25" s="247" t="s">
        <v>41</v>
      </c>
      <c r="E25" s="235">
        <f t="shared" si="0"/>
        <v>0</v>
      </c>
      <c r="F25" s="272"/>
      <c r="G25" s="272"/>
      <c r="H25" s="272"/>
      <c r="I25" s="272"/>
      <c r="J25" s="226"/>
      <c r="K25" s="226"/>
      <c r="L25" s="226"/>
    </row>
    <row r="26" spans="1:12">
      <c r="A26" s="235"/>
      <c r="B26" s="223" t="s">
        <v>42</v>
      </c>
      <c r="C26" s="242"/>
      <c r="D26" s="247" t="s">
        <v>43</v>
      </c>
      <c r="E26" s="235">
        <f t="shared" si="0"/>
        <v>300</v>
      </c>
      <c r="F26" s="272"/>
      <c r="G26" s="272">
        <v>300</v>
      </c>
      <c r="H26" s="272"/>
      <c r="I26" s="272"/>
      <c r="J26" s="226"/>
      <c r="K26" s="226"/>
      <c r="L26" s="226"/>
    </row>
    <row r="27" spans="1:12" s="4" customFormat="1">
      <c r="A27" s="235"/>
      <c r="B27" s="505" t="s">
        <v>44</v>
      </c>
      <c r="C27" s="506"/>
      <c r="D27" s="248">
        <v>31.1</v>
      </c>
      <c r="E27" s="235">
        <f t="shared" ref="E27:L27" si="7">E28</f>
        <v>0</v>
      </c>
      <c r="F27" s="235">
        <f t="shared" si="7"/>
        <v>0</v>
      </c>
      <c r="G27" s="235">
        <f t="shared" si="7"/>
        <v>0</v>
      </c>
      <c r="H27" s="235">
        <f t="shared" si="7"/>
        <v>0</v>
      </c>
      <c r="I27" s="235">
        <f t="shared" si="7"/>
        <v>0</v>
      </c>
      <c r="J27" s="223">
        <f t="shared" si="7"/>
        <v>0</v>
      </c>
      <c r="K27" s="223">
        <f t="shared" si="7"/>
        <v>0</v>
      </c>
      <c r="L27" s="223">
        <f t="shared" si="7"/>
        <v>0</v>
      </c>
    </row>
    <row r="28" spans="1:12">
      <c r="A28" s="235"/>
      <c r="B28" s="497" t="s">
        <v>45</v>
      </c>
      <c r="C28" s="498"/>
      <c r="D28" s="249" t="s">
        <v>46</v>
      </c>
      <c r="E28" s="235">
        <f>F28+G28+H28+I28</f>
        <v>0</v>
      </c>
      <c r="F28" s="272"/>
      <c r="G28" s="272"/>
      <c r="H28" s="272"/>
      <c r="I28" s="272"/>
      <c r="J28" s="226"/>
      <c r="K28" s="226"/>
      <c r="L28" s="226"/>
    </row>
    <row r="29" spans="1:12">
      <c r="A29" s="235" t="s">
        <v>47</v>
      </c>
      <c r="B29" s="223"/>
      <c r="C29" s="223"/>
      <c r="D29" s="232" t="s">
        <v>48</v>
      </c>
      <c r="E29" s="235">
        <f t="shared" si="0"/>
        <v>435464.5</v>
      </c>
      <c r="F29" s="272">
        <f t="shared" ref="F29:L29" si="8">F30+F44+F46+F48+F53</f>
        <v>136468</v>
      </c>
      <c r="G29" s="272">
        <f t="shared" si="8"/>
        <v>114841.5</v>
      </c>
      <c r="H29" s="272">
        <f t="shared" si="8"/>
        <v>96126</v>
      </c>
      <c r="I29" s="272">
        <f t="shared" si="8"/>
        <v>88029</v>
      </c>
      <c r="J29" s="225">
        <f t="shared" si="8"/>
        <v>446900</v>
      </c>
      <c r="K29" s="225">
        <f t="shared" si="8"/>
        <v>448169</v>
      </c>
      <c r="L29" s="225">
        <f t="shared" si="8"/>
        <v>450235</v>
      </c>
    </row>
    <row r="30" spans="1:12" ht="28.5" customHeight="1">
      <c r="A30" s="507" t="s">
        <v>49</v>
      </c>
      <c r="B30" s="507"/>
      <c r="C30" s="507"/>
      <c r="D30" s="229" t="s">
        <v>50</v>
      </c>
      <c r="E30" s="235">
        <f t="shared" si="0"/>
        <v>432192</v>
      </c>
      <c r="F30" s="272">
        <f t="shared" ref="F30:L30" si="9">F31+F32+F33+F34+F35+F36+F38+F39+F40+F41+F42+F43+F37</f>
        <v>136468</v>
      </c>
      <c r="G30" s="272">
        <f t="shared" si="9"/>
        <v>114793</v>
      </c>
      <c r="H30" s="272">
        <f t="shared" si="9"/>
        <v>92902</v>
      </c>
      <c r="I30" s="272">
        <f t="shared" si="9"/>
        <v>88029</v>
      </c>
      <c r="J30" s="225">
        <f t="shared" si="9"/>
        <v>446092</v>
      </c>
      <c r="K30" s="225">
        <f t="shared" si="9"/>
        <v>448169</v>
      </c>
      <c r="L30" s="225">
        <f t="shared" si="9"/>
        <v>450235</v>
      </c>
    </row>
    <row r="31" spans="1:12">
      <c r="A31" s="244"/>
      <c r="B31" s="223" t="s">
        <v>51</v>
      </c>
      <c r="C31" s="242"/>
      <c r="D31" s="240" t="s">
        <v>52</v>
      </c>
      <c r="E31" s="235">
        <f t="shared" si="0"/>
        <v>0</v>
      </c>
      <c r="F31" s="272"/>
      <c r="G31" s="272"/>
      <c r="H31" s="272"/>
      <c r="I31" s="272"/>
      <c r="J31" s="226"/>
      <c r="K31" s="226"/>
      <c r="L31" s="226"/>
    </row>
    <row r="32" spans="1:12">
      <c r="A32" s="244"/>
      <c r="B32" s="223" t="s">
        <v>53</v>
      </c>
      <c r="C32" s="242"/>
      <c r="D32" s="240" t="s">
        <v>54</v>
      </c>
      <c r="E32" s="235">
        <f t="shared" si="0"/>
        <v>30080</v>
      </c>
      <c r="F32" s="272">
        <v>7598</v>
      </c>
      <c r="G32" s="272">
        <v>8015</v>
      </c>
      <c r="H32" s="272">
        <v>7716</v>
      </c>
      <c r="I32" s="272">
        <v>6751</v>
      </c>
      <c r="J32" s="226">
        <v>33896</v>
      </c>
      <c r="K32" s="226">
        <v>35918</v>
      </c>
      <c r="L32" s="226">
        <v>37929</v>
      </c>
    </row>
    <row r="33" spans="1:12">
      <c r="A33" s="244"/>
      <c r="B33" s="223" t="s">
        <v>55</v>
      </c>
      <c r="C33" s="242"/>
      <c r="D33" s="240" t="s">
        <v>56</v>
      </c>
      <c r="E33" s="235">
        <f t="shared" si="0"/>
        <v>4428</v>
      </c>
      <c r="F33" s="272">
        <v>948</v>
      </c>
      <c r="G33" s="272">
        <f>1114+39</f>
        <v>1153</v>
      </c>
      <c r="H33" s="272">
        <f>1092+117</f>
        <v>1209</v>
      </c>
      <c r="I33" s="272">
        <f>1001+117</f>
        <v>1118</v>
      </c>
      <c r="J33" s="226">
        <f>4195+500</f>
        <v>4695</v>
      </c>
      <c r="K33" s="226">
        <f>4195+500</f>
        <v>4695</v>
      </c>
      <c r="L33" s="226">
        <f>4195+500</f>
        <v>4695</v>
      </c>
    </row>
    <row r="34" spans="1:12">
      <c r="A34" s="250"/>
      <c r="B34" s="223" t="s">
        <v>57</v>
      </c>
      <c r="C34" s="242"/>
      <c r="D34" s="240" t="s">
        <v>58</v>
      </c>
      <c r="E34" s="235">
        <f t="shared" si="0"/>
        <v>0</v>
      </c>
      <c r="F34" s="272"/>
      <c r="G34" s="272"/>
      <c r="H34" s="272"/>
      <c r="I34" s="272"/>
      <c r="J34" s="226"/>
      <c r="K34" s="226"/>
      <c r="L34" s="226"/>
    </row>
    <row r="35" spans="1:12">
      <c r="A35" s="251"/>
      <c r="B35" s="223" t="s">
        <v>59</v>
      </c>
      <c r="C35" s="242"/>
      <c r="D35" s="240" t="s">
        <v>60</v>
      </c>
      <c r="E35" s="235">
        <f t="shared" si="0"/>
        <v>0</v>
      </c>
      <c r="F35" s="272"/>
      <c r="G35" s="272"/>
      <c r="H35" s="272"/>
      <c r="I35" s="272"/>
      <c r="J35" s="226"/>
      <c r="K35" s="226"/>
      <c r="L35" s="226"/>
    </row>
    <row r="36" spans="1:12" ht="29.25" customHeight="1">
      <c r="A36" s="251"/>
      <c r="B36" s="470" t="s">
        <v>61</v>
      </c>
      <c r="C36" s="471"/>
      <c r="D36" s="240" t="s">
        <v>62</v>
      </c>
      <c r="E36" s="235">
        <f t="shared" si="0"/>
        <v>0</v>
      </c>
      <c r="F36" s="272"/>
      <c r="G36" s="272"/>
      <c r="H36" s="272"/>
      <c r="I36" s="272"/>
      <c r="J36" s="226"/>
      <c r="K36" s="226"/>
      <c r="L36" s="226"/>
    </row>
    <row r="37" spans="1:12">
      <c r="A37" s="251"/>
      <c r="B37" s="497" t="s">
        <v>63</v>
      </c>
      <c r="C37" s="498"/>
      <c r="D37" s="240" t="s">
        <v>64</v>
      </c>
      <c r="E37" s="235">
        <f t="shared" si="0"/>
        <v>685</v>
      </c>
      <c r="F37" s="272">
        <v>204</v>
      </c>
      <c r="G37" s="272">
        <v>142</v>
      </c>
      <c r="H37" s="272">
        <v>222</v>
      </c>
      <c r="I37" s="272">
        <v>117</v>
      </c>
      <c r="J37" s="226">
        <v>710</v>
      </c>
      <c r="K37" s="226">
        <v>765</v>
      </c>
      <c r="L37" s="226">
        <v>820</v>
      </c>
    </row>
    <row r="38" spans="1:12">
      <c r="A38" s="251"/>
      <c r="B38" s="223" t="s">
        <v>65</v>
      </c>
      <c r="C38" s="242"/>
      <c r="D38" s="240" t="s">
        <v>66</v>
      </c>
      <c r="E38" s="235">
        <f t="shared" si="0"/>
        <v>0</v>
      </c>
      <c r="F38" s="272"/>
      <c r="G38" s="272"/>
      <c r="H38" s="272"/>
      <c r="I38" s="272"/>
      <c r="J38" s="226"/>
      <c r="K38" s="226"/>
      <c r="L38" s="226"/>
    </row>
    <row r="39" spans="1:12">
      <c r="A39" s="251"/>
      <c r="B39" s="223" t="s">
        <v>67</v>
      </c>
      <c r="C39" s="242"/>
      <c r="D39" s="240" t="s">
        <v>68</v>
      </c>
      <c r="E39" s="235">
        <f t="shared" si="0"/>
        <v>301417</v>
      </c>
      <c r="F39" s="272">
        <v>101662</v>
      </c>
      <c r="G39" s="272">
        <v>79657</v>
      </c>
      <c r="H39" s="272">
        <v>60394</v>
      </c>
      <c r="I39" s="272">
        <v>59704</v>
      </c>
      <c r="J39" s="226">
        <v>309295</v>
      </c>
      <c r="K39" s="226">
        <v>309295</v>
      </c>
      <c r="L39" s="226">
        <v>309295</v>
      </c>
    </row>
    <row r="40" spans="1:12" ht="31.5" customHeight="1">
      <c r="A40" s="251"/>
      <c r="B40" s="470" t="s">
        <v>69</v>
      </c>
      <c r="C40" s="471"/>
      <c r="D40" s="240" t="s">
        <v>70</v>
      </c>
      <c r="E40" s="235">
        <f t="shared" si="0"/>
        <v>86911</v>
      </c>
      <c r="F40" s="223">
        <v>23704</v>
      </c>
      <c r="G40" s="223">
        <v>23614</v>
      </c>
      <c r="H40" s="223">
        <v>21160</v>
      </c>
      <c r="I40" s="223">
        <v>18433</v>
      </c>
      <c r="J40" s="226">
        <v>88825</v>
      </c>
      <c r="K40" s="226">
        <v>88825</v>
      </c>
      <c r="L40" s="226">
        <v>88825</v>
      </c>
    </row>
    <row r="41" spans="1:12" ht="36" customHeight="1">
      <c r="A41" s="251"/>
      <c r="B41" s="473" t="s">
        <v>71</v>
      </c>
      <c r="C41" s="473"/>
      <c r="D41" s="240" t="s">
        <v>72</v>
      </c>
      <c r="E41" s="235">
        <f t="shared" si="0"/>
        <v>0</v>
      </c>
      <c r="F41" s="223"/>
      <c r="G41" s="223"/>
      <c r="H41" s="223"/>
      <c r="I41" s="223"/>
      <c r="J41" s="226"/>
      <c r="K41" s="226"/>
      <c r="L41" s="226"/>
    </row>
    <row r="42" spans="1:12">
      <c r="A42" s="251"/>
      <c r="B42" s="223" t="s">
        <v>73</v>
      </c>
      <c r="C42" s="242"/>
      <c r="D42" s="240" t="s">
        <v>74</v>
      </c>
      <c r="E42" s="235">
        <f t="shared" si="0"/>
        <v>8671</v>
      </c>
      <c r="F42" s="223">
        <v>2352</v>
      </c>
      <c r="G42" s="223">
        <v>2212</v>
      </c>
      <c r="H42" s="223">
        <v>2201</v>
      </c>
      <c r="I42" s="223">
        <v>1906</v>
      </c>
      <c r="J42" s="226">
        <v>8671</v>
      </c>
      <c r="K42" s="226">
        <v>8671</v>
      </c>
      <c r="L42" s="226">
        <v>8671</v>
      </c>
    </row>
    <row r="43" spans="1:12">
      <c r="A43" s="250"/>
      <c r="B43" s="223" t="s">
        <v>75</v>
      </c>
      <c r="C43" s="242"/>
      <c r="D43" s="229" t="s">
        <v>76</v>
      </c>
      <c r="E43" s="235">
        <f t="shared" si="0"/>
        <v>0</v>
      </c>
      <c r="F43" s="223"/>
      <c r="G43" s="223"/>
      <c r="H43" s="223"/>
      <c r="I43" s="223"/>
      <c r="J43" s="226"/>
      <c r="K43" s="226"/>
      <c r="L43" s="226"/>
    </row>
    <row r="44" spans="1:12">
      <c r="A44" s="244" t="s">
        <v>77</v>
      </c>
      <c r="B44" s="242"/>
      <c r="C44" s="252"/>
      <c r="D44" s="240" t="s">
        <v>78</v>
      </c>
      <c r="E44" s="235">
        <f t="shared" si="0"/>
        <v>0</v>
      </c>
      <c r="F44" s="272">
        <f t="shared" ref="F44:L44" si="10">F45</f>
        <v>0</v>
      </c>
      <c r="G44" s="272">
        <f t="shared" si="10"/>
        <v>0</v>
      </c>
      <c r="H44" s="272">
        <f t="shared" si="10"/>
        <v>0</v>
      </c>
      <c r="I44" s="272">
        <f t="shared" si="10"/>
        <v>0</v>
      </c>
      <c r="J44" s="225">
        <f t="shared" si="10"/>
        <v>0</v>
      </c>
      <c r="K44" s="225">
        <f t="shared" si="10"/>
        <v>0</v>
      </c>
      <c r="L44" s="225">
        <f t="shared" si="10"/>
        <v>0</v>
      </c>
    </row>
    <row r="45" spans="1:12">
      <c r="A45" s="250"/>
      <c r="B45" s="223" t="s">
        <v>79</v>
      </c>
      <c r="C45" s="242"/>
      <c r="D45" s="240" t="s">
        <v>80</v>
      </c>
      <c r="E45" s="235">
        <f t="shared" si="0"/>
        <v>0</v>
      </c>
      <c r="F45" s="272"/>
      <c r="G45" s="272"/>
      <c r="H45" s="272"/>
      <c r="I45" s="272"/>
      <c r="J45" s="226"/>
      <c r="K45" s="226"/>
      <c r="L45" s="226"/>
    </row>
    <row r="46" spans="1:12">
      <c r="A46" s="244" t="s">
        <v>81</v>
      </c>
      <c r="B46" s="242"/>
      <c r="C46" s="223"/>
      <c r="D46" s="240" t="s">
        <v>82</v>
      </c>
      <c r="E46" s="235">
        <f t="shared" si="0"/>
        <v>0</v>
      </c>
      <c r="F46" s="272">
        <f t="shared" ref="F46:L46" si="11">F47</f>
        <v>0</v>
      </c>
      <c r="G46" s="272">
        <f t="shared" si="11"/>
        <v>0</v>
      </c>
      <c r="H46" s="272">
        <f t="shared" si="11"/>
        <v>0</v>
      </c>
      <c r="I46" s="272">
        <f t="shared" si="11"/>
        <v>0</v>
      </c>
      <c r="J46" s="225">
        <f t="shared" si="11"/>
        <v>0</v>
      </c>
      <c r="K46" s="225">
        <f t="shared" si="11"/>
        <v>0</v>
      </c>
      <c r="L46" s="225">
        <f t="shared" si="11"/>
        <v>0</v>
      </c>
    </row>
    <row r="47" spans="1:12">
      <c r="A47" s="244"/>
      <c r="B47" s="223" t="s">
        <v>83</v>
      </c>
      <c r="C47" s="242"/>
      <c r="D47" s="240" t="s">
        <v>84</v>
      </c>
      <c r="E47" s="235">
        <f t="shared" si="0"/>
        <v>0</v>
      </c>
      <c r="F47" s="272"/>
      <c r="G47" s="272"/>
      <c r="H47" s="272"/>
      <c r="I47" s="272"/>
      <c r="J47" s="226"/>
      <c r="K47" s="226"/>
      <c r="L47" s="226"/>
    </row>
    <row r="48" spans="1:12" hidden="1">
      <c r="A48" s="244" t="s">
        <v>85</v>
      </c>
      <c r="B48" s="242"/>
      <c r="C48" s="223"/>
      <c r="D48" s="240" t="s">
        <v>86</v>
      </c>
      <c r="E48" s="235">
        <f t="shared" si="0"/>
        <v>3224</v>
      </c>
      <c r="F48" s="272">
        <f>F52+F49</f>
        <v>0</v>
      </c>
      <c r="G48" s="272">
        <f>G52+G49</f>
        <v>0</v>
      </c>
      <c r="H48" s="272">
        <f>H52+H49</f>
        <v>3224</v>
      </c>
      <c r="I48" s="272">
        <f>I52+I49</f>
        <v>0</v>
      </c>
      <c r="J48" s="225">
        <f>J52</f>
        <v>808</v>
      </c>
      <c r="K48" s="225">
        <f>K52</f>
        <v>0</v>
      </c>
      <c r="L48" s="225">
        <f>L52</f>
        <v>0</v>
      </c>
    </row>
    <row r="49" spans="1:12" hidden="1">
      <c r="A49" s="244"/>
      <c r="B49" s="499" t="s">
        <v>87</v>
      </c>
      <c r="C49" s="500"/>
      <c r="D49" s="240" t="s">
        <v>88</v>
      </c>
      <c r="E49" s="235">
        <f t="shared" si="0"/>
        <v>0</v>
      </c>
      <c r="F49" s="235">
        <f>F50+F51</f>
        <v>0</v>
      </c>
      <c r="G49" s="235">
        <f>G50+G51</f>
        <v>0</v>
      </c>
      <c r="H49" s="235">
        <f>H50+H51</f>
        <v>0</v>
      </c>
      <c r="I49" s="235">
        <f>I50+I51</f>
        <v>0</v>
      </c>
      <c r="J49" s="225"/>
      <c r="K49" s="225"/>
      <c r="L49" s="225"/>
    </row>
    <row r="50" spans="1:12" ht="33" hidden="1" customHeight="1">
      <c r="A50" s="244"/>
      <c r="B50" s="501" t="s">
        <v>89</v>
      </c>
      <c r="C50" s="502"/>
      <c r="D50" s="240" t="s">
        <v>90</v>
      </c>
      <c r="E50" s="235">
        <f t="shared" si="0"/>
        <v>0</v>
      </c>
      <c r="F50" s="223">
        <v>0</v>
      </c>
      <c r="G50" s="223">
        <v>0</v>
      </c>
      <c r="H50" s="223">
        <v>0</v>
      </c>
      <c r="I50" s="223">
        <v>0</v>
      </c>
      <c r="J50" s="225"/>
      <c r="K50" s="225"/>
      <c r="L50" s="225"/>
    </row>
    <row r="51" spans="1:12" ht="31.5" hidden="1" customHeight="1">
      <c r="A51" s="244"/>
      <c r="B51" s="501" t="s">
        <v>91</v>
      </c>
      <c r="C51" s="502"/>
      <c r="D51" s="240" t="s">
        <v>92</v>
      </c>
      <c r="E51" s="235">
        <f t="shared" si="0"/>
        <v>0</v>
      </c>
      <c r="F51" s="272">
        <v>0</v>
      </c>
      <c r="G51" s="272"/>
      <c r="H51" s="272">
        <v>0</v>
      </c>
      <c r="I51" s="272"/>
      <c r="J51" s="225"/>
      <c r="K51" s="225"/>
      <c r="L51" s="225"/>
    </row>
    <row r="52" spans="1:12">
      <c r="A52" s="244"/>
      <c r="B52" s="223" t="s">
        <v>93</v>
      </c>
      <c r="C52" s="242"/>
      <c r="D52" s="240" t="s">
        <v>94</v>
      </c>
      <c r="E52" s="235">
        <f t="shared" si="0"/>
        <v>3224</v>
      </c>
      <c r="F52" s="272"/>
      <c r="G52" s="272"/>
      <c r="H52" s="272">
        <v>3224</v>
      </c>
      <c r="I52" s="272"/>
      <c r="J52" s="226">
        <v>808</v>
      </c>
      <c r="K52" s="226"/>
      <c r="L52" s="226"/>
    </row>
    <row r="53" spans="1:12">
      <c r="A53" s="235" t="s">
        <v>95</v>
      </c>
      <c r="B53" s="232"/>
      <c r="C53" s="232"/>
      <c r="D53" s="240" t="s">
        <v>96</v>
      </c>
      <c r="E53" s="235">
        <f t="shared" si="0"/>
        <v>48.5</v>
      </c>
      <c r="F53" s="272">
        <f t="shared" ref="F53:L53" si="12">F54+F55+F56+F57</f>
        <v>0</v>
      </c>
      <c r="G53" s="272">
        <f t="shared" si="12"/>
        <v>48.5</v>
      </c>
      <c r="H53" s="272">
        <f t="shared" si="12"/>
        <v>0</v>
      </c>
      <c r="I53" s="272">
        <f t="shared" si="12"/>
        <v>0</v>
      </c>
      <c r="J53" s="272">
        <f t="shared" si="12"/>
        <v>0</v>
      </c>
      <c r="K53" s="225">
        <f t="shared" si="12"/>
        <v>0</v>
      </c>
      <c r="L53" s="225">
        <f t="shared" si="12"/>
        <v>0</v>
      </c>
    </row>
    <row r="54" spans="1:12">
      <c r="A54" s="235"/>
      <c r="B54" s="223" t="s">
        <v>97</v>
      </c>
      <c r="C54" s="242"/>
      <c r="D54" s="240" t="s">
        <v>98</v>
      </c>
      <c r="E54" s="235">
        <f t="shared" si="0"/>
        <v>48.5</v>
      </c>
      <c r="F54" s="272"/>
      <c r="G54" s="272">
        <f>23.5+25</f>
        <v>48.5</v>
      </c>
      <c r="H54" s="272"/>
      <c r="I54" s="272"/>
      <c r="J54" s="226"/>
      <c r="K54" s="226"/>
      <c r="L54" s="226"/>
    </row>
    <row r="55" spans="1:12" ht="35.25" customHeight="1">
      <c r="A55" s="235"/>
      <c r="B55" s="470" t="s">
        <v>99</v>
      </c>
      <c r="C55" s="471"/>
      <c r="D55" s="240" t="s">
        <v>100</v>
      </c>
      <c r="E55" s="235">
        <f t="shared" si="0"/>
        <v>-989</v>
      </c>
      <c r="F55" s="272">
        <v>-200</v>
      </c>
      <c r="G55" s="272">
        <v>-301</v>
      </c>
      <c r="H55" s="272">
        <v>-388</v>
      </c>
      <c r="I55" s="272">
        <v>-100</v>
      </c>
      <c r="J55" s="226">
        <v>-180</v>
      </c>
      <c r="K55" s="226">
        <v>-180</v>
      </c>
      <c r="L55" s="226">
        <v>-180</v>
      </c>
    </row>
    <row r="56" spans="1:12">
      <c r="A56" s="235"/>
      <c r="B56" s="223" t="s">
        <v>101</v>
      </c>
      <c r="C56" s="242"/>
      <c r="D56" s="240" t="s">
        <v>102</v>
      </c>
      <c r="E56" s="235">
        <f t="shared" si="0"/>
        <v>989</v>
      </c>
      <c r="F56" s="272">
        <v>200</v>
      </c>
      <c r="G56" s="272">
        <v>301</v>
      </c>
      <c r="H56" s="272">
        <v>388</v>
      </c>
      <c r="I56" s="272">
        <v>100</v>
      </c>
      <c r="J56" s="226">
        <v>180</v>
      </c>
      <c r="K56" s="226">
        <v>180</v>
      </c>
      <c r="L56" s="226">
        <v>180</v>
      </c>
    </row>
    <row r="57" spans="1:12">
      <c r="A57" s="235"/>
      <c r="B57" s="223" t="s">
        <v>103</v>
      </c>
      <c r="C57" s="242"/>
      <c r="D57" s="240" t="s">
        <v>104</v>
      </c>
      <c r="E57" s="235">
        <f t="shared" si="0"/>
        <v>0</v>
      </c>
      <c r="F57" s="272"/>
      <c r="G57" s="272"/>
      <c r="H57" s="272"/>
      <c r="I57" s="272"/>
      <c r="J57" s="226"/>
      <c r="K57" s="226"/>
      <c r="L57" s="226"/>
    </row>
    <row r="58" spans="1:12">
      <c r="A58" s="244" t="s">
        <v>105</v>
      </c>
      <c r="B58" s="253"/>
      <c r="C58" s="254"/>
      <c r="D58" s="241" t="s">
        <v>106</v>
      </c>
      <c r="E58" s="235">
        <f t="shared" si="0"/>
        <v>0</v>
      </c>
      <c r="F58" s="272">
        <f t="shared" ref="F58:L58" si="13">F59</f>
        <v>0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3">
        <f t="shared" si="13"/>
        <v>0</v>
      </c>
      <c r="K58" s="273">
        <f t="shared" si="13"/>
        <v>0</v>
      </c>
      <c r="L58" s="273">
        <f t="shared" si="13"/>
        <v>0</v>
      </c>
    </row>
    <row r="59" spans="1:12">
      <c r="A59" s="244" t="s">
        <v>107</v>
      </c>
      <c r="B59" s="242"/>
      <c r="C59" s="223"/>
      <c r="D59" s="240" t="s">
        <v>108</v>
      </c>
      <c r="E59" s="235">
        <f t="shared" si="0"/>
        <v>0</v>
      </c>
      <c r="F59" s="272">
        <f t="shared" ref="F59:L59" si="14">F60+F61</f>
        <v>0</v>
      </c>
      <c r="G59" s="272">
        <f t="shared" si="14"/>
        <v>0</v>
      </c>
      <c r="H59" s="272">
        <f t="shared" si="14"/>
        <v>0</v>
      </c>
      <c r="I59" s="272">
        <f t="shared" si="14"/>
        <v>0</v>
      </c>
      <c r="J59" s="273">
        <f t="shared" si="14"/>
        <v>0</v>
      </c>
      <c r="K59" s="273">
        <f t="shared" si="14"/>
        <v>0</v>
      </c>
      <c r="L59" s="273">
        <f t="shared" si="14"/>
        <v>0</v>
      </c>
    </row>
    <row r="60" spans="1:12">
      <c r="A60" s="244"/>
      <c r="B60" s="223" t="s">
        <v>109</v>
      </c>
      <c r="C60" s="242"/>
      <c r="D60" s="240" t="s">
        <v>110</v>
      </c>
      <c r="E60" s="235">
        <f t="shared" si="0"/>
        <v>0</v>
      </c>
      <c r="F60" s="272">
        <v>0</v>
      </c>
      <c r="G60" s="272"/>
      <c r="H60" s="272"/>
      <c r="I60" s="272"/>
      <c r="J60" s="256"/>
      <c r="K60" s="256"/>
      <c r="L60" s="256"/>
    </row>
    <row r="61" spans="1:12">
      <c r="A61" s="244"/>
      <c r="B61" s="223" t="s">
        <v>111</v>
      </c>
      <c r="C61" s="242"/>
      <c r="D61" s="240" t="s">
        <v>112</v>
      </c>
      <c r="E61" s="235">
        <f t="shared" si="0"/>
        <v>0</v>
      </c>
      <c r="F61" s="272"/>
      <c r="G61" s="272"/>
      <c r="H61" s="272"/>
      <c r="I61" s="272"/>
      <c r="J61" s="256"/>
      <c r="K61" s="256"/>
      <c r="L61" s="256"/>
    </row>
    <row r="62" spans="1:12">
      <c r="A62" s="482" t="s">
        <v>113</v>
      </c>
      <c r="B62" s="483"/>
      <c r="C62" s="484"/>
      <c r="D62" s="241" t="s">
        <v>114</v>
      </c>
      <c r="E62" s="235">
        <f>E63</f>
        <v>0</v>
      </c>
      <c r="F62" s="235">
        <f>F63</f>
        <v>0</v>
      </c>
      <c r="G62" s="235">
        <f>G63</f>
        <v>0</v>
      </c>
      <c r="H62" s="235">
        <f>H63</f>
        <v>0</v>
      </c>
      <c r="I62" s="235">
        <f>I63</f>
        <v>0</v>
      </c>
      <c r="J62" s="256"/>
      <c r="K62" s="256"/>
      <c r="L62" s="256"/>
    </row>
    <row r="63" spans="1:12">
      <c r="A63" s="482" t="s">
        <v>115</v>
      </c>
      <c r="B63" s="483"/>
      <c r="C63" s="484"/>
      <c r="D63" s="240" t="s">
        <v>116</v>
      </c>
      <c r="E63" s="235">
        <f>F63+G63+H63+I63</f>
        <v>0</v>
      </c>
      <c r="F63" s="272">
        <f>F64</f>
        <v>0</v>
      </c>
      <c r="G63" s="272">
        <f>G64</f>
        <v>0</v>
      </c>
      <c r="H63" s="272">
        <f>H64</f>
        <v>0</v>
      </c>
      <c r="I63" s="272">
        <f>I64</f>
        <v>0</v>
      </c>
      <c r="J63" s="256"/>
      <c r="K63" s="256"/>
      <c r="L63" s="256"/>
    </row>
    <row r="64" spans="1:12">
      <c r="A64" s="482" t="s">
        <v>117</v>
      </c>
      <c r="B64" s="483"/>
      <c r="C64" s="484"/>
      <c r="D64" s="240" t="s">
        <v>118</v>
      </c>
      <c r="E64" s="235">
        <f>E65+E66</f>
        <v>0</v>
      </c>
      <c r="F64" s="235">
        <f>F65+F66</f>
        <v>0</v>
      </c>
      <c r="G64" s="235">
        <f>G65+G66</f>
        <v>0</v>
      </c>
      <c r="H64" s="235">
        <f>H65+H66</f>
        <v>0</v>
      </c>
      <c r="I64" s="235">
        <f>I65+I66</f>
        <v>0</v>
      </c>
      <c r="J64" s="256"/>
      <c r="K64" s="256"/>
      <c r="L64" s="256"/>
    </row>
    <row r="65" spans="1:12" ht="33" customHeight="1">
      <c r="A65" s="510" t="s">
        <v>119</v>
      </c>
      <c r="B65" s="511"/>
      <c r="C65" s="512"/>
      <c r="D65" s="240" t="s">
        <v>120</v>
      </c>
      <c r="E65" s="235">
        <f>F65+G65+H65+I65</f>
        <v>0</v>
      </c>
      <c r="F65" s="272"/>
      <c r="G65" s="272"/>
      <c r="H65" s="272">
        <v>0</v>
      </c>
      <c r="I65" s="272">
        <v>0</v>
      </c>
      <c r="J65" s="256"/>
      <c r="K65" s="256"/>
      <c r="L65" s="256"/>
    </row>
    <row r="66" spans="1:12" ht="33" customHeight="1">
      <c r="A66" s="510" t="s">
        <v>121</v>
      </c>
      <c r="B66" s="511"/>
      <c r="C66" s="512"/>
      <c r="D66" s="240" t="s">
        <v>122</v>
      </c>
      <c r="E66" s="235">
        <f>G66</f>
        <v>0</v>
      </c>
      <c r="F66" s="272">
        <v>0</v>
      </c>
      <c r="G66" s="272">
        <f>270.68-270.68</f>
        <v>0</v>
      </c>
      <c r="H66" s="272">
        <v>0</v>
      </c>
      <c r="I66" s="272">
        <v>0</v>
      </c>
      <c r="J66" s="256"/>
      <c r="K66" s="256"/>
      <c r="L66" s="256"/>
    </row>
    <row r="67" spans="1:12">
      <c r="A67" s="235" t="s">
        <v>123</v>
      </c>
      <c r="B67" s="223"/>
      <c r="C67" s="223"/>
      <c r="D67" s="241" t="s">
        <v>124</v>
      </c>
      <c r="E67" s="235">
        <f t="shared" si="0"/>
        <v>429642</v>
      </c>
      <c r="F67" s="272">
        <f t="shared" ref="F67:L67" si="15">F68</f>
        <v>160617</v>
      </c>
      <c r="G67" s="272">
        <f t="shared" si="15"/>
        <v>89019</v>
      </c>
      <c r="H67" s="272">
        <f t="shared" si="15"/>
        <v>87059</v>
      </c>
      <c r="I67" s="272">
        <f t="shared" si="15"/>
        <v>92947</v>
      </c>
      <c r="J67" s="273">
        <f t="shared" si="15"/>
        <v>342045</v>
      </c>
      <c r="K67" s="273">
        <f t="shared" si="15"/>
        <v>342045</v>
      </c>
      <c r="L67" s="273">
        <f t="shared" si="15"/>
        <v>347245</v>
      </c>
    </row>
    <row r="68" spans="1:12">
      <c r="A68" s="235" t="s">
        <v>125</v>
      </c>
      <c r="B68" s="223"/>
      <c r="C68" s="223"/>
      <c r="D68" s="241" t="s">
        <v>126</v>
      </c>
      <c r="E68" s="235">
        <f t="shared" si="0"/>
        <v>429642</v>
      </c>
      <c r="F68" s="272">
        <f t="shared" ref="F68:L68" si="16">F69+F79</f>
        <v>160617</v>
      </c>
      <c r="G68" s="272">
        <f t="shared" si="16"/>
        <v>89019</v>
      </c>
      <c r="H68" s="272">
        <f t="shared" si="16"/>
        <v>87059</v>
      </c>
      <c r="I68" s="272">
        <f t="shared" si="16"/>
        <v>92947</v>
      </c>
      <c r="J68" s="273">
        <f t="shared" si="16"/>
        <v>342045</v>
      </c>
      <c r="K68" s="273">
        <f t="shared" si="16"/>
        <v>342045</v>
      </c>
      <c r="L68" s="273">
        <f t="shared" si="16"/>
        <v>347245</v>
      </c>
    </row>
    <row r="69" spans="1:12" s="1" customFormat="1" ht="21.75" customHeight="1">
      <c r="A69" s="235" t="s">
        <v>127</v>
      </c>
      <c r="B69" s="223"/>
      <c r="C69" s="223"/>
      <c r="D69" s="240" t="s">
        <v>128</v>
      </c>
      <c r="E69" s="274">
        <f t="shared" si="0"/>
        <v>10270</v>
      </c>
      <c r="F69" s="224">
        <f>F70+F71+F72+F73+F74+F75</f>
        <v>7359</v>
      </c>
      <c r="G69" s="224">
        <f t="shared" ref="G69:I69" si="17">G70+G71+G72+G73+G74+G75</f>
        <v>2911</v>
      </c>
      <c r="H69" s="224">
        <f t="shared" si="17"/>
        <v>0</v>
      </c>
      <c r="I69" s="224">
        <f t="shared" si="17"/>
        <v>0</v>
      </c>
      <c r="J69" s="273">
        <f>J70+J71+J72</f>
        <v>0</v>
      </c>
      <c r="K69" s="273">
        <f>K70+K71+K72</f>
        <v>0</v>
      </c>
      <c r="L69" s="273">
        <f>L70+L71+L72</f>
        <v>0</v>
      </c>
    </row>
    <row r="70" spans="1:12" s="1" customFormat="1">
      <c r="A70" s="235"/>
      <c r="B70" s="223" t="s">
        <v>129</v>
      </c>
      <c r="C70" s="223"/>
      <c r="D70" s="240" t="s">
        <v>130</v>
      </c>
      <c r="E70" s="274">
        <f t="shared" si="0"/>
        <v>0</v>
      </c>
      <c r="F70" s="224"/>
      <c r="G70" s="272"/>
      <c r="H70" s="272"/>
      <c r="I70" s="272"/>
      <c r="J70" s="256"/>
      <c r="K70" s="256"/>
      <c r="L70" s="256"/>
    </row>
    <row r="71" spans="1:12" s="1" customFormat="1" ht="30.75" hidden="1" customHeight="1">
      <c r="A71" s="235"/>
      <c r="B71" s="477" t="s">
        <v>131</v>
      </c>
      <c r="C71" s="477"/>
      <c r="D71" s="240" t="s">
        <v>132</v>
      </c>
      <c r="E71" s="274">
        <f t="shared" si="0"/>
        <v>0</v>
      </c>
      <c r="F71" s="224"/>
      <c r="G71" s="272"/>
      <c r="H71" s="272"/>
      <c r="I71" s="272"/>
      <c r="J71" s="256"/>
      <c r="K71" s="256"/>
      <c r="L71" s="256"/>
    </row>
    <row r="72" spans="1:12" s="1" customFormat="1" ht="30" hidden="1" customHeight="1">
      <c r="A72" s="235"/>
      <c r="B72" s="477" t="s">
        <v>133</v>
      </c>
      <c r="C72" s="477"/>
      <c r="D72" s="240" t="s">
        <v>134</v>
      </c>
      <c r="E72" s="274">
        <f t="shared" si="0"/>
        <v>0</v>
      </c>
      <c r="F72" s="224"/>
      <c r="G72" s="272"/>
      <c r="H72" s="272"/>
      <c r="I72" s="272"/>
      <c r="J72" s="256"/>
      <c r="K72" s="256"/>
      <c r="L72" s="256"/>
    </row>
    <row r="73" spans="1:12" s="1" customFormat="1" ht="54" hidden="1" customHeight="1">
      <c r="A73" s="235"/>
      <c r="B73" s="477" t="s">
        <v>135</v>
      </c>
      <c r="C73" s="477"/>
      <c r="D73" s="240" t="s">
        <v>136</v>
      </c>
      <c r="E73" s="274">
        <f t="shared" si="0"/>
        <v>0</v>
      </c>
      <c r="F73" s="224"/>
      <c r="G73" s="272"/>
      <c r="H73" s="272"/>
      <c r="I73" s="272"/>
      <c r="J73" s="256"/>
      <c r="K73" s="256"/>
      <c r="L73" s="256"/>
    </row>
    <row r="74" spans="1:12" s="1" customFormat="1" ht="20.25" customHeight="1">
      <c r="A74" s="235"/>
      <c r="B74" s="488" t="s">
        <v>137</v>
      </c>
      <c r="C74" s="489"/>
      <c r="D74" s="240" t="s">
        <v>138</v>
      </c>
      <c r="E74" s="274">
        <f t="shared" si="0"/>
        <v>0</v>
      </c>
      <c r="F74" s="224">
        <v>0</v>
      </c>
      <c r="G74" s="272"/>
      <c r="H74" s="272">
        <v>0</v>
      </c>
      <c r="I74" s="272"/>
      <c r="J74" s="256"/>
      <c r="K74" s="256"/>
      <c r="L74" s="256"/>
    </row>
    <row r="75" spans="1:12" s="1" customFormat="1" ht="20.25" customHeight="1">
      <c r="A75" s="235"/>
      <c r="B75" s="508" t="s">
        <v>139</v>
      </c>
      <c r="C75" s="509"/>
      <c r="D75" s="240" t="s">
        <v>140</v>
      </c>
      <c r="E75" s="274">
        <f t="shared" si="0"/>
        <v>10270</v>
      </c>
      <c r="F75" s="224">
        <f>F76+F77+F78</f>
        <v>7359</v>
      </c>
      <c r="G75" s="224">
        <f t="shared" ref="G75:I75" si="18">G76+G77+G78</f>
        <v>2911</v>
      </c>
      <c r="H75" s="224">
        <f t="shared" si="18"/>
        <v>0</v>
      </c>
      <c r="I75" s="224">
        <f t="shared" si="18"/>
        <v>0</v>
      </c>
      <c r="J75" s="256"/>
      <c r="K75" s="256"/>
      <c r="L75" s="256"/>
    </row>
    <row r="76" spans="1:12" s="1" customFormat="1" ht="20.25" customHeight="1">
      <c r="A76" s="235"/>
      <c r="B76" s="449"/>
      <c r="C76" s="450" t="s">
        <v>141</v>
      </c>
      <c r="D76" s="240" t="s">
        <v>142</v>
      </c>
      <c r="E76" s="274">
        <f t="shared" si="0"/>
        <v>8630</v>
      </c>
      <c r="F76" s="224">
        <v>6184</v>
      </c>
      <c r="G76" s="272">
        <v>2446</v>
      </c>
      <c r="H76" s="272"/>
      <c r="I76" s="272"/>
      <c r="J76" s="256"/>
      <c r="K76" s="256"/>
      <c r="L76" s="256"/>
    </row>
    <row r="77" spans="1:12" s="1" customFormat="1" ht="20.25" customHeight="1">
      <c r="A77" s="235"/>
      <c r="B77" s="449"/>
      <c r="C77" s="450" t="s">
        <v>143</v>
      </c>
      <c r="D77" s="240" t="s">
        <v>144</v>
      </c>
      <c r="E77" s="274">
        <f t="shared" si="0"/>
        <v>0</v>
      </c>
      <c r="F77" s="224">
        <v>0</v>
      </c>
      <c r="G77" s="272"/>
      <c r="H77" s="272"/>
      <c r="I77" s="272"/>
      <c r="J77" s="256"/>
      <c r="K77" s="256"/>
      <c r="L77" s="256"/>
    </row>
    <row r="78" spans="1:12" s="1" customFormat="1" ht="20.25" customHeight="1">
      <c r="A78" s="235"/>
      <c r="B78" s="449"/>
      <c r="C78" s="450" t="s">
        <v>145</v>
      </c>
      <c r="D78" s="240" t="s">
        <v>146</v>
      </c>
      <c r="E78" s="274">
        <f t="shared" si="0"/>
        <v>1640</v>
      </c>
      <c r="F78" s="224">
        <v>1175</v>
      </c>
      <c r="G78" s="272">
        <v>465</v>
      </c>
      <c r="H78" s="272"/>
      <c r="I78" s="272"/>
      <c r="J78" s="256"/>
      <c r="K78" s="256"/>
      <c r="L78" s="256"/>
    </row>
    <row r="79" spans="1:12">
      <c r="A79" s="235" t="s">
        <v>147</v>
      </c>
      <c r="B79" s="242"/>
      <c r="C79" s="223"/>
      <c r="D79" s="242" t="s">
        <v>148</v>
      </c>
      <c r="E79" s="235">
        <f t="shared" si="0"/>
        <v>419372</v>
      </c>
      <c r="F79" s="272">
        <f>F80+F81+F82+F83+F84+F88+F92+F93+F94</f>
        <v>153258</v>
      </c>
      <c r="G79" s="272">
        <f>G80+G81+G82+G83+G84+G88+G92+G93+G94</f>
        <v>86108</v>
      </c>
      <c r="H79" s="272">
        <f>H80+H81+H82+H83+H84+H88+H92+H93+H94</f>
        <v>87059</v>
      </c>
      <c r="I79" s="272">
        <f>I80+I81+I82+I83+I84+I88+I92+I93+I94</f>
        <v>92947</v>
      </c>
      <c r="J79" s="275">
        <f>J80+J81+J82+J83+J84+J88+J92+J93</f>
        <v>342045</v>
      </c>
      <c r="K79" s="275">
        <f>K80+K81+K82+K83+K84+K88+K92+K93</f>
        <v>342045</v>
      </c>
      <c r="L79" s="275">
        <f>L80+L81+L82+L83+L84+L88+L92+L93</f>
        <v>347245</v>
      </c>
    </row>
    <row r="80" spans="1:12" ht="20.25" customHeight="1">
      <c r="A80" s="235"/>
      <c r="B80" s="223" t="s">
        <v>149</v>
      </c>
      <c r="C80" s="242"/>
      <c r="D80" s="240" t="s">
        <v>150</v>
      </c>
      <c r="E80" s="235">
        <f t="shared" si="0"/>
        <v>72791</v>
      </c>
      <c r="F80" s="272">
        <v>17955</v>
      </c>
      <c r="G80" s="272">
        <f>17654+1500-1052</f>
        <v>18102</v>
      </c>
      <c r="H80" s="272">
        <f>17956+650</f>
        <v>18606</v>
      </c>
      <c r="I80" s="272">
        <f>17478+650</f>
        <v>18128</v>
      </c>
      <c r="J80" s="256">
        <f>71167+2800</f>
        <v>73967</v>
      </c>
      <c r="K80" s="256">
        <f>71167+2800</f>
        <v>73967</v>
      </c>
      <c r="L80" s="256">
        <f>71167+2800</f>
        <v>73967</v>
      </c>
    </row>
    <row r="81" spans="1:12" ht="28.5" customHeight="1">
      <c r="A81" s="235"/>
      <c r="B81" s="470" t="s">
        <v>151</v>
      </c>
      <c r="C81" s="471"/>
      <c r="D81" s="240" t="s">
        <v>152</v>
      </c>
      <c r="E81" s="235">
        <f t="shared" si="0"/>
        <v>6000</v>
      </c>
      <c r="F81" s="272">
        <v>1500</v>
      </c>
      <c r="G81" s="272">
        <v>1500</v>
      </c>
      <c r="H81" s="272">
        <v>1500</v>
      </c>
      <c r="I81" s="272">
        <v>1500</v>
      </c>
      <c r="J81" s="256"/>
      <c r="K81" s="256"/>
      <c r="L81" s="256">
        <v>5200</v>
      </c>
    </row>
    <row r="82" spans="1:12" ht="31.5" customHeight="1">
      <c r="A82" s="235"/>
      <c r="B82" s="470" t="s">
        <v>153</v>
      </c>
      <c r="C82" s="471"/>
      <c r="D82" s="240" t="s">
        <v>154</v>
      </c>
      <c r="E82" s="235">
        <f t="shared" si="0"/>
        <v>17370</v>
      </c>
      <c r="F82" s="272">
        <v>16225</v>
      </c>
      <c r="G82" s="272"/>
      <c r="H82" s="272">
        <v>335</v>
      </c>
      <c r="I82" s="272">
        <v>810</v>
      </c>
      <c r="J82" s="256"/>
      <c r="K82" s="256"/>
      <c r="L82" s="256"/>
    </row>
    <row r="83" spans="1:12" ht="15" customHeight="1">
      <c r="A83" s="235"/>
      <c r="B83" s="473" t="s">
        <v>155</v>
      </c>
      <c r="C83" s="473"/>
      <c r="D83" s="240" t="s">
        <v>156</v>
      </c>
      <c r="E83" s="235">
        <f t="shared" si="0"/>
        <v>0</v>
      </c>
      <c r="F83" s="272"/>
      <c r="G83" s="272"/>
      <c r="H83" s="272"/>
      <c r="I83" s="272"/>
      <c r="J83" s="256"/>
      <c r="K83" s="256"/>
      <c r="L83" s="256"/>
    </row>
    <row r="84" spans="1:12" s="9" customFormat="1" ht="30.75" customHeight="1">
      <c r="A84" s="257"/>
      <c r="B84" s="478" t="s">
        <v>157</v>
      </c>
      <c r="C84" s="478"/>
      <c r="D84" s="258" t="s">
        <v>158</v>
      </c>
      <c r="E84" s="235">
        <f t="shared" si="0"/>
        <v>10272</v>
      </c>
      <c r="F84" s="276">
        <f t="shared" ref="F84:L84" si="19">F85+F86+F87</f>
        <v>0</v>
      </c>
      <c r="G84" s="276">
        <f t="shared" si="19"/>
        <v>0</v>
      </c>
      <c r="H84" s="276">
        <f t="shared" si="19"/>
        <v>3000</v>
      </c>
      <c r="I84" s="276">
        <f t="shared" si="19"/>
        <v>7272</v>
      </c>
      <c r="J84" s="277">
        <f t="shared" si="19"/>
        <v>0</v>
      </c>
      <c r="K84" s="277">
        <f t="shared" si="19"/>
        <v>0</v>
      </c>
      <c r="L84" s="277">
        <f t="shared" si="19"/>
        <v>0</v>
      </c>
    </row>
    <row r="85" spans="1:12" s="9" customFormat="1" ht="33" customHeight="1">
      <c r="A85" s="257"/>
      <c r="B85" s="451"/>
      <c r="C85" s="259" t="s">
        <v>159</v>
      </c>
      <c r="D85" s="258" t="s">
        <v>160</v>
      </c>
      <c r="E85" s="235">
        <f t="shared" si="0"/>
        <v>10272</v>
      </c>
      <c r="F85" s="276"/>
      <c r="G85" s="276"/>
      <c r="H85" s="276">
        <v>3000</v>
      </c>
      <c r="I85" s="276">
        <v>7272</v>
      </c>
      <c r="J85" s="278"/>
      <c r="K85" s="278"/>
      <c r="L85" s="278"/>
    </row>
    <row r="86" spans="1:12" s="9" customFormat="1" ht="28.5" customHeight="1">
      <c r="A86" s="257"/>
      <c r="B86" s="451"/>
      <c r="C86" s="259" t="s">
        <v>161</v>
      </c>
      <c r="D86" s="258" t="s">
        <v>162</v>
      </c>
      <c r="E86" s="235">
        <f t="shared" si="0"/>
        <v>0</v>
      </c>
      <c r="F86" s="276"/>
      <c r="G86" s="276"/>
      <c r="H86" s="276"/>
      <c r="I86" s="276"/>
      <c r="J86" s="278"/>
      <c r="K86" s="278"/>
      <c r="L86" s="278"/>
    </row>
    <row r="87" spans="1:12" s="9" customFormat="1" ht="18.75" customHeight="1">
      <c r="A87" s="257"/>
      <c r="B87" s="451"/>
      <c r="C87" s="260" t="s">
        <v>163</v>
      </c>
      <c r="D87" s="258" t="s">
        <v>164</v>
      </c>
      <c r="E87" s="235">
        <f t="shared" si="0"/>
        <v>0</v>
      </c>
      <c r="F87" s="276"/>
      <c r="G87" s="276"/>
      <c r="H87" s="276"/>
      <c r="I87" s="276"/>
      <c r="J87" s="278"/>
      <c r="K87" s="278"/>
      <c r="L87" s="278"/>
    </row>
    <row r="88" spans="1:12" s="9" customFormat="1" ht="28.5" hidden="1" customHeight="1">
      <c r="A88" s="257"/>
      <c r="B88" s="478" t="s">
        <v>165</v>
      </c>
      <c r="C88" s="478"/>
      <c r="D88" s="258" t="s">
        <v>166</v>
      </c>
      <c r="E88" s="235">
        <f t="shared" si="0"/>
        <v>0</v>
      </c>
      <c r="F88" s="276">
        <f t="shared" ref="F88:L88" si="20">F89+F90+F91</f>
        <v>0</v>
      </c>
      <c r="G88" s="276">
        <f t="shared" si="20"/>
        <v>0</v>
      </c>
      <c r="H88" s="276">
        <f t="shared" si="20"/>
        <v>0</v>
      </c>
      <c r="I88" s="276">
        <f t="shared" si="20"/>
        <v>0</v>
      </c>
      <c r="J88" s="277">
        <f t="shared" si="20"/>
        <v>0</v>
      </c>
      <c r="K88" s="277">
        <f t="shared" si="20"/>
        <v>0</v>
      </c>
      <c r="L88" s="277">
        <f t="shared" si="20"/>
        <v>0</v>
      </c>
    </row>
    <row r="89" spans="1:12" s="9" customFormat="1" ht="43.5" hidden="1" customHeight="1">
      <c r="A89" s="257"/>
      <c r="B89" s="451"/>
      <c r="C89" s="259" t="s">
        <v>167</v>
      </c>
      <c r="D89" s="258" t="s">
        <v>168</v>
      </c>
      <c r="E89" s="235">
        <f t="shared" si="0"/>
        <v>0</v>
      </c>
      <c r="F89" s="276"/>
      <c r="G89" s="276"/>
      <c r="H89" s="276"/>
      <c r="I89" s="276"/>
      <c r="J89" s="278"/>
      <c r="K89" s="278"/>
      <c r="L89" s="278"/>
    </row>
    <row r="90" spans="1:12" s="9" customFormat="1" ht="30.75" hidden="1" customHeight="1">
      <c r="A90" s="257"/>
      <c r="B90" s="451"/>
      <c r="C90" s="259" t="s">
        <v>169</v>
      </c>
      <c r="D90" s="258" t="s">
        <v>170</v>
      </c>
      <c r="E90" s="235">
        <f t="shared" si="0"/>
        <v>0</v>
      </c>
      <c r="F90" s="276"/>
      <c r="G90" s="276"/>
      <c r="H90" s="276"/>
      <c r="I90" s="276"/>
      <c r="J90" s="278"/>
      <c r="K90" s="278"/>
      <c r="L90" s="278"/>
    </row>
    <row r="91" spans="1:12" s="9" customFormat="1" ht="30.75" hidden="1" customHeight="1">
      <c r="A91" s="257"/>
      <c r="B91" s="451"/>
      <c r="C91" s="259" t="s">
        <v>171</v>
      </c>
      <c r="D91" s="258" t="s">
        <v>172</v>
      </c>
      <c r="E91" s="235">
        <f t="shared" si="0"/>
        <v>0</v>
      </c>
      <c r="F91" s="276"/>
      <c r="G91" s="276"/>
      <c r="H91" s="276"/>
      <c r="I91" s="276"/>
      <c r="J91" s="278"/>
      <c r="K91" s="278"/>
      <c r="L91" s="278"/>
    </row>
    <row r="92" spans="1:12" s="9" customFormat="1" ht="23.25" customHeight="1">
      <c r="A92" s="257"/>
      <c r="B92" s="479" t="s">
        <v>173</v>
      </c>
      <c r="C92" s="480"/>
      <c r="D92" s="258" t="s">
        <v>174</v>
      </c>
      <c r="E92" s="235">
        <f>F92+G92+H92+I92</f>
        <v>48124</v>
      </c>
      <c r="F92" s="276">
        <v>46624</v>
      </c>
      <c r="G92" s="276"/>
      <c r="H92" s="276">
        <v>800</v>
      </c>
      <c r="I92" s="276">
        <v>700</v>
      </c>
      <c r="J92" s="278"/>
      <c r="K92" s="278"/>
      <c r="L92" s="278"/>
    </row>
    <row r="93" spans="1:12" s="9" customFormat="1" ht="33.75" customHeight="1">
      <c r="A93" s="257"/>
      <c r="B93" s="479" t="s">
        <v>175</v>
      </c>
      <c r="C93" s="480"/>
      <c r="D93" s="258" t="s">
        <v>176</v>
      </c>
      <c r="E93" s="235">
        <f>F93+G93+H93+I93</f>
        <v>264815</v>
      </c>
      <c r="F93" s="276">
        <v>70954</v>
      </c>
      <c r="G93" s="276">
        <v>66506</v>
      </c>
      <c r="H93" s="276">
        <v>62818</v>
      </c>
      <c r="I93" s="276">
        <v>64537</v>
      </c>
      <c r="J93" s="278">
        <v>268078</v>
      </c>
      <c r="K93" s="278">
        <v>268078</v>
      </c>
      <c r="L93" s="278">
        <v>268078</v>
      </c>
    </row>
    <row r="94" spans="1:12" s="9" customFormat="1" ht="33.75" customHeight="1">
      <c r="A94" s="257"/>
      <c r="B94" s="479" t="s">
        <v>137</v>
      </c>
      <c r="C94" s="480"/>
      <c r="D94" s="258" t="s">
        <v>177</v>
      </c>
      <c r="E94" s="235">
        <f>F94+G94+H94+I94</f>
        <v>0</v>
      </c>
      <c r="F94" s="276">
        <v>0</v>
      </c>
      <c r="G94" s="276"/>
      <c r="H94" s="276"/>
      <c r="I94" s="276"/>
      <c r="J94" s="278"/>
      <c r="K94" s="278"/>
      <c r="L94" s="278"/>
    </row>
    <row r="95" spans="1:12" s="2" customFormat="1" ht="28.5" customHeight="1">
      <c r="A95" s="481" t="s">
        <v>178</v>
      </c>
      <c r="B95" s="481"/>
      <c r="C95" s="481"/>
      <c r="D95" s="228" t="s">
        <v>179</v>
      </c>
      <c r="E95" s="235">
        <f t="shared" si="0"/>
        <v>0</v>
      </c>
      <c r="F95" s="279">
        <f t="shared" ref="F95:L95" si="21">F96+F100+F104+F108+F112+F116+F120+F124+F128+F132+F136</f>
        <v>0</v>
      </c>
      <c r="G95" s="279">
        <f t="shared" si="21"/>
        <v>0</v>
      </c>
      <c r="H95" s="279">
        <f t="shared" si="21"/>
        <v>0</v>
      </c>
      <c r="I95" s="279">
        <f t="shared" si="21"/>
        <v>0</v>
      </c>
      <c r="J95" s="280">
        <f t="shared" si="21"/>
        <v>0</v>
      </c>
      <c r="K95" s="280">
        <f t="shared" si="21"/>
        <v>0</v>
      </c>
      <c r="L95" s="280">
        <f t="shared" si="21"/>
        <v>0</v>
      </c>
    </row>
    <row r="96" spans="1:12" s="2" customFormat="1" ht="12" customHeight="1">
      <c r="A96" s="222"/>
      <c r="B96" s="473" t="s">
        <v>180</v>
      </c>
      <c r="C96" s="473"/>
      <c r="D96" s="229" t="s">
        <v>181</v>
      </c>
      <c r="E96" s="235">
        <f t="shared" si="0"/>
        <v>0</v>
      </c>
      <c r="F96" s="279">
        <f t="shared" ref="F96:L96" si="22">F97+F98+F99</f>
        <v>0</v>
      </c>
      <c r="G96" s="279">
        <f t="shared" si="22"/>
        <v>0</v>
      </c>
      <c r="H96" s="279">
        <f t="shared" si="22"/>
        <v>0</v>
      </c>
      <c r="I96" s="279">
        <f t="shared" si="22"/>
        <v>0</v>
      </c>
      <c r="J96" s="280">
        <f t="shared" si="22"/>
        <v>0</v>
      </c>
      <c r="K96" s="280">
        <f t="shared" si="22"/>
        <v>0</v>
      </c>
      <c r="L96" s="280">
        <f t="shared" si="22"/>
        <v>0</v>
      </c>
    </row>
    <row r="97" spans="1:12" s="2" customFormat="1" ht="12" customHeight="1">
      <c r="A97" s="222"/>
      <c r="B97" s="447"/>
      <c r="C97" s="281" t="s">
        <v>182</v>
      </c>
      <c r="D97" s="229" t="s">
        <v>183</v>
      </c>
      <c r="E97" s="235">
        <f t="shared" si="0"/>
        <v>0</v>
      </c>
      <c r="F97" s="279"/>
      <c r="G97" s="279"/>
      <c r="H97" s="279"/>
      <c r="I97" s="279"/>
      <c r="J97" s="256"/>
      <c r="K97" s="256"/>
      <c r="L97" s="256"/>
    </row>
    <row r="98" spans="1:12" s="2" customFormat="1" ht="12" customHeight="1">
      <c r="A98" s="222"/>
      <c r="B98" s="447"/>
      <c r="C98" s="281" t="s">
        <v>184</v>
      </c>
      <c r="D98" s="229" t="s">
        <v>185</v>
      </c>
      <c r="E98" s="235">
        <f t="shared" si="0"/>
        <v>0</v>
      </c>
      <c r="F98" s="279"/>
      <c r="G98" s="279"/>
      <c r="H98" s="279"/>
      <c r="I98" s="279"/>
      <c r="J98" s="256"/>
      <c r="K98" s="256"/>
      <c r="L98" s="256"/>
    </row>
    <row r="99" spans="1:12" s="2" customFormat="1" ht="12" customHeight="1">
      <c r="A99" s="222"/>
      <c r="B99" s="447"/>
      <c r="C99" s="281" t="s">
        <v>186</v>
      </c>
      <c r="D99" s="229" t="s">
        <v>187</v>
      </c>
      <c r="E99" s="235">
        <f t="shared" ref="E99:E174" si="23">F99+G99+H99+I99</f>
        <v>0</v>
      </c>
      <c r="F99" s="279"/>
      <c r="G99" s="279"/>
      <c r="H99" s="279"/>
      <c r="I99" s="279"/>
      <c r="J99" s="256"/>
      <c r="K99" s="256"/>
      <c r="L99" s="256"/>
    </row>
    <row r="100" spans="1:12" s="2" customFormat="1" ht="12" customHeight="1">
      <c r="A100" s="222"/>
      <c r="B100" s="473" t="s">
        <v>188</v>
      </c>
      <c r="C100" s="473"/>
      <c r="D100" s="229" t="s">
        <v>189</v>
      </c>
      <c r="E100" s="235">
        <f t="shared" si="23"/>
        <v>0</v>
      </c>
      <c r="F100" s="279">
        <f t="shared" ref="F100:L100" si="24">F101+F102+F103</f>
        <v>0</v>
      </c>
      <c r="G100" s="279">
        <f t="shared" si="24"/>
        <v>0</v>
      </c>
      <c r="H100" s="279">
        <f t="shared" si="24"/>
        <v>0</v>
      </c>
      <c r="I100" s="279">
        <f t="shared" si="24"/>
        <v>0</v>
      </c>
      <c r="J100" s="280">
        <f t="shared" si="24"/>
        <v>0</v>
      </c>
      <c r="K100" s="280">
        <f t="shared" si="24"/>
        <v>0</v>
      </c>
      <c r="L100" s="280">
        <f t="shared" si="24"/>
        <v>0</v>
      </c>
    </row>
    <row r="101" spans="1:12" s="2" customFormat="1" ht="12" customHeight="1">
      <c r="A101" s="222"/>
      <c r="B101" s="447"/>
      <c r="C101" s="281" t="s">
        <v>182</v>
      </c>
      <c r="D101" s="229" t="s">
        <v>190</v>
      </c>
      <c r="E101" s="235">
        <f t="shared" si="23"/>
        <v>0</v>
      </c>
      <c r="F101" s="279"/>
      <c r="G101" s="279"/>
      <c r="H101" s="279"/>
      <c r="I101" s="279"/>
      <c r="J101" s="256"/>
      <c r="K101" s="256"/>
      <c r="L101" s="256"/>
    </row>
    <row r="102" spans="1:12" s="2" customFormat="1" ht="12" customHeight="1">
      <c r="A102" s="222"/>
      <c r="B102" s="447"/>
      <c r="C102" s="281" t="s">
        <v>184</v>
      </c>
      <c r="D102" s="229" t="s">
        <v>191</v>
      </c>
      <c r="E102" s="235">
        <f t="shared" si="23"/>
        <v>0</v>
      </c>
      <c r="F102" s="279"/>
      <c r="G102" s="279"/>
      <c r="H102" s="279"/>
      <c r="I102" s="279"/>
      <c r="J102" s="256"/>
      <c r="K102" s="256"/>
      <c r="L102" s="256"/>
    </row>
    <row r="103" spans="1:12" s="2" customFormat="1" ht="12" customHeight="1">
      <c r="A103" s="222"/>
      <c r="B103" s="447"/>
      <c r="C103" s="281" t="s">
        <v>186</v>
      </c>
      <c r="D103" s="229" t="s">
        <v>192</v>
      </c>
      <c r="E103" s="235">
        <f t="shared" si="23"/>
        <v>0</v>
      </c>
      <c r="F103" s="279"/>
      <c r="G103" s="279"/>
      <c r="H103" s="279"/>
      <c r="I103" s="279"/>
      <c r="J103" s="256"/>
      <c r="K103" s="256"/>
      <c r="L103" s="256"/>
    </row>
    <row r="104" spans="1:12" s="2" customFormat="1" ht="12" customHeight="1">
      <c r="A104" s="222"/>
      <c r="B104" s="473" t="s">
        <v>193</v>
      </c>
      <c r="C104" s="473"/>
      <c r="D104" s="229" t="s">
        <v>194</v>
      </c>
      <c r="E104" s="235">
        <f t="shared" si="23"/>
        <v>0</v>
      </c>
      <c r="F104" s="279">
        <f t="shared" ref="F104:L104" si="25">F105+F106+F107</f>
        <v>0</v>
      </c>
      <c r="G104" s="279">
        <f t="shared" si="25"/>
        <v>0</v>
      </c>
      <c r="H104" s="279">
        <f t="shared" si="25"/>
        <v>0</v>
      </c>
      <c r="I104" s="279">
        <f t="shared" si="25"/>
        <v>0</v>
      </c>
      <c r="J104" s="280">
        <f t="shared" si="25"/>
        <v>0</v>
      </c>
      <c r="K104" s="280">
        <f t="shared" si="25"/>
        <v>0</v>
      </c>
      <c r="L104" s="280">
        <f t="shared" si="25"/>
        <v>0</v>
      </c>
    </row>
    <row r="105" spans="1:12" s="2" customFormat="1" ht="12" customHeight="1">
      <c r="A105" s="222"/>
      <c r="B105" s="447"/>
      <c r="C105" s="281" t="s">
        <v>182</v>
      </c>
      <c r="D105" s="229" t="s">
        <v>195</v>
      </c>
      <c r="E105" s="235">
        <f t="shared" si="23"/>
        <v>0</v>
      </c>
      <c r="F105" s="279"/>
      <c r="G105" s="279"/>
      <c r="H105" s="279"/>
      <c r="I105" s="279"/>
      <c r="J105" s="256"/>
      <c r="K105" s="256"/>
      <c r="L105" s="256"/>
    </row>
    <row r="106" spans="1:12" s="2" customFormat="1" ht="12" customHeight="1">
      <c r="A106" s="222"/>
      <c r="B106" s="447"/>
      <c r="C106" s="281" t="s">
        <v>184</v>
      </c>
      <c r="D106" s="229" t="s">
        <v>196</v>
      </c>
      <c r="E106" s="235">
        <f t="shared" si="23"/>
        <v>0</v>
      </c>
      <c r="F106" s="279"/>
      <c r="G106" s="279"/>
      <c r="H106" s="279"/>
      <c r="I106" s="279"/>
      <c r="J106" s="256"/>
      <c r="K106" s="256"/>
      <c r="L106" s="256"/>
    </row>
    <row r="107" spans="1:12" s="2" customFormat="1" ht="12" customHeight="1">
      <c r="A107" s="222"/>
      <c r="B107" s="447"/>
      <c r="C107" s="281" t="s">
        <v>186</v>
      </c>
      <c r="D107" s="229" t="s">
        <v>197</v>
      </c>
      <c r="E107" s="235">
        <f t="shared" si="23"/>
        <v>0</v>
      </c>
      <c r="F107" s="279"/>
      <c r="G107" s="279"/>
      <c r="H107" s="279"/>
      <c r="I107" s="279"/>
      <c r="J107" s="256"/>
      <c r="K107" s="256"/>
      <c r="L107" s="256"/>
    </row>
    <row r="108" spans="1:12" ht="12" customHeight="1">
      <c r="A108" s="222"/>
      <c r="B108" s="473" t="s">
        <v>198</v>
      </c>
      <c r="C108" s="473"/>
      <c r="D108" s="229" t="s">
        <v>199</v>
      </c>
      <c r="E108" s="235">
        <f t="shared" si="23"/>
        <v>0</v>
      </c>
      <c r="F108" s="272">
        <f t="shared" ref="F108:L108" si="26">F109+F110+F111</f>
        <v>0</v>
      </c>
      <c r="G108" s="272">
        <f t="shared" si="26"/>
        <v>0</v>
      </c>
      <c r="H108" s="272">
        <f t="shared" si="26"/>
        <v>0</v>
      </c>
      <c r="I108" s="272">
        <f t="shared" si="26"/>
        <v>0</v>
      </c>
      <c r="J108" s="273">
        <f t="shared" si="26"/>
        <v>0</v>
      </c>
      <c r="K108" s="273">
        <f t="shared" si="26"/>
        <v>0</v>
      </c>
      <c r="L108" s="273">
        <f t="shared" si="26"/>
        <v>0</v>
      </c>
    </row>
    <row r="109" spans="1:12" ht="12" customHeight="1">
      <c r="A109" s="222"/>
      <c r="B109" s="447"/>
      <c r="C109" s="281" t="s">
        <v>182</v>
      </c>
      <c r="D109" s="229" t="s">
        <v>200</v>
      </c>
      <c r="E109" s="235">
        <f t="shared" si="23"/>
        <v>0</v>
      </c>
      <c r="F109" s="272"/>
      <c r="G109" s="272"/>
      <c r="H109" s="272"/>
      <c r="I109" s="272"/>
      <c r="J109" s="256"/>
      <c r="K109" s="256"/>
      <c r="L109" s="256"/>
    </row>
    <row r="110" spans="1:12" ht="12" customHeight="1">
      <c r="A110" s="222"/>
      <c r="B110" s="447"/>
      <c r="C110" s="281" t="s">
        <v>184</v>
      </c>
      <c r="D110" s="229" t="s">
        <v>201</v>
      </c>
      <c r="E110" s="235">
        <f t="shared" si="23"/>
        <v>0</v>
      </c>
      <c r="F110" s="272"/>
      <c r="G110" s="272"/>
      <c r="H110" s="272"/>
      <c r="I110" s="272"/>
      <c r="J110" s="256"/>
      <c r="K110" s="256"/>
      <c r="L110" s="256"/>
    </row>
    <row r="111" spans="1:12" ht="12" customHeight="1">
      <c r="A111" s="222"/>
      <c r="B111" s="447"/>
      <c r="C111" s="281" t="s">
        <v>186</v>
      </c>
      <c r="D111" s="229" t="s">
        <v>202</v>
      </c>
      <c r="E111" s="235">
        <f t="shared" si="23"/>
        <v>0</v>
      </c>
      <c r="F111" s="272"/>
      <c r="G111" s="272"/>
      <c r="H111" s="272"/>
      <c r="I111" s="272"/>
      <c r="J111" s="256"/>
      <c r="K111" s="256"/>
      <c r="L111" s="256"/>
    </row>
    <row r="112" spans="1:12" ht="12" customHeight="1">
      <c r="A112" s="222"/>
      <c r="B112" s="473" t="s">
        <v>203</v>
      </c>
      <c r="C112" s="473"/>
      <c r="D112" s="229" t="s">
        <v>204</v>
      </c>
      <c r="E112" s="235">
        <f t="shared" si="23"/>
        <v>0</v>
      </c>
      <c r="F112" s="272">
        <f t="shared" ref="F112:L112" si="27">F113+F114+F115</f>
        <v>0</v>
      </c>
      <c r="G112" s="272">
        <f t="shared" si="27"/>
        <v>0</v>
      </c>
      <c r="H112" s="272">
        <f t="shared" si="27"/>
        <v>0</v>
      </c>
      <c r="I112" s="272">
        <f t="shared" si="27"/>
        <v>0</v>
      </c>
      <c r="J112" s="273">
        <f t="shared" si="27"/>
        <v>0</v>
      </c>
      <c r="K112" s="273">
        <f t="shared" si="27"/>
        <v>0</v>
      </c>
      <c r="L112" s="273">
        <f t="shared" si="27"/>
        <v>0</v>
      </c>
    </row>
    <row r="113" spans="1:12" ht="12" customHeight="1">
      <c r="A113" s="222"/>
      <c r="B113" s="447"/>
      <c r="C113" s="281" t="s">
        <v>182</v>
      </c>
      <c r="D113" s="229" t="s">
        <v>205</v>
      </c>
      <c r="E113" s="235">
        <f t="shared" si="23"/>
        <v>0</v>
      </c>
      <c r="F113" s="272"/>
      <c r="G113" s="272"/>
      <c r="H113" s="272"/>
      <c r="I113" s="272"/>
      <c r="J113" s="256"/>
      <c r="K113" s="256"/>
      <c r="L113" s="256"/>
    </row>
    <row r="114" spans="1:12" ht="12" customHeight="1">
      <c r="A114" s="222"/>
      <c r="B114" s="447"/>
      <c r="C114" s="281" t="s">
        <v>184</v>
      </c>
      <c r="D114" s="229" t="s">
        <v>206</v>
      </c>
      <c r="E114" s="235">
        <f t="shared" si="23"/>
        <v>0</v>
      </c>
      <c r="F114" s="272"/>
      <c r="G114" s="272"/>
      <c r="H114" s="272"/>
      <c r="I114" s="272"/>
      <c r="J114" s="256"/>
      <c r="K114" s="256"/>
      <c r="L114" s="256"/>
    </row>
    <row r="115" spans="1:12" ht="12" customHeight="1">
      <c r="A115" s="222"/>
      <c r="B115" s="447"/>
      <c r="C115" s="281" t="s">
        <v>186</v>
      </c>
      <c r="D115" s="229" t="s">
        <v>207</v>
      </c>
      <c r="E115" s="235">
        <f t="shared" si="23"/>
        <v>0</v>
      </c>
      <c r="F115" s="272"/>
      <c r="G115" s="272"/>
      <c r="H115" s="272"/>
      <c r="I115" s="272"/>
      <c r="J115" s="256"/>
      <c r="K115" s="256"/>
      <c r="L115" s="256"/>
    </row>
    <row r="116" spans="1:12" ht="12" hidden="1" customHeight="1">
      <c r="A116" s="222"/>
      <c r="B116" s="473" t="s">
        <v>208</v>
      </c>
      <c r="C116" s="473"/>
      <c r="D116" s="229" t="s">
        <v>209</v>
      </c>
      <c r="E116" s="235">
        <f t="shared" si="23"/>
        <v>0</v>
      </c>
      <c r="F116" s="272">
        <f t="shared" ref="F116:L116" si="28">F117+F118+F119</f>
        <v>0</v>
      </c>
      <c r="G116" s="272">
        <f t="shared" si="28"/>
        <v>0</v>
      </c>
      <c r="H116" s="272">
        <f t="shared" si="28"/>
        <v>0</v>
      </c>
      <c r="I116" s="272">
        <f t="shared" si="28"/>
        <v>0</v>
      </c>
      <c r="J116" s="273">
        <f t="shared" si="28"/>
        <v>0</v>
      </c>
      <c r="K116" s="273">
        <f t="shared" si="28"/>
        <v>0</v>
      </c>
      <c r="L116" s="273">
        <f t="shared" si="28"/>
        <v>0</v>
      </c>
    </row>
    <row r="117" spans="1:12" ht="12" hidden="1" customHeight="1">
      <c r="A117" s="222"/>
      <c r="B117" s="447"/>
      <c r="C117" s="281" t="s">
        <v>182</v>
      </c>
      <c r="D117" s="229" t="s">
        <v>210</v>
      </c>
      <c r="E117" s="235">
        <f t="shared" si="23"/>
        <v>0</v>
      </c>
      <c r="F117" s="272"/>
      <c r="G117" s="272"/>
      <c r="H117" s="272"/>
      <c r="I117" s="272"/>
      <c r="J117" s="256"/>
      <c r="K117" s="256"/>
      <c r="L117" s="256"/>
    </row>
    <row r="118" spans="1:12" ht="12" hidden="1" customHeight="1">
      <c r="A118" s="222"/>
      <c r="B118" s="447"/>
      <c r="C118" s="281" t="s">
        <v>184</v>
      </c>
      <c r="D118" s="229" t="s">
        <v>211</v>
      </c>
      <c r="E118" s="235">
        <f t="shared" si="23"/>
        <v>0</v>
      </c>
      <c r="F118" s="272"/>
      <c r="G118" s="272"/>
      <c r="H118" s="272"/>
      <c r="I118" s="272"/>
      <c r="J118" s="256"/>
      <c r="K118" s="256"/>
      <c r="L118" s="256"/>
    </row>
    <row r="119" spans="1:12" ht="12" hidden="1" customHeight="1">
      <c r="A119" s="222"/>
      <c r="B119" s="447"/>
      <c r="C119" s="281" t="s">
        <v>186</v>
      </c>
      <c r="D119" s="229" t="s">
        <v>212</v>
      </c>
      <c r="E119" s="235">
        <f t="shared" si="23"/>
        <v>0</v>
      </c>
      <c r="F119" s="272"/>
      <c r="G119" s="272"/>
      <c r="H119" s="272"/>
      <c r="I119" s="272"/>
      <c r="J119" s="256"/>
      <c r="K119" s="256"/>
      <c r="L119" s="256"/>
    </row>
    <row r="120" spans="1:12" ht="12" hidden="1" customHeight="1">
      <c r="A120" s="222"/>
      <c r="B120" s="473" t="s">
        <v>213</v>
      </c>
      <c r="C120" s="473"/>
      <c r="D120" s="229" t="s">
        <v>214</v>
      </c>
      <c r="E120" s="235">
        <f t="shared" si="23"/>
        <v>0</v>
      </c>
      <c r="F120" s="272">
        <f t="shared" ref="F120:L120" si="29">F121+F122+F123</f>
        <v>0</v>
      </c>
      <c r="G120" s="272">
        <f t="shared" si="29"/>
        <v>0</v>
      </c>
      <c r="H120" s="272">
        <f t="shared" si="29"/>
        <v>0</v>
      </c>
      <c r="I120" s="272">
        <f t="shared" si="29"/>
        <v>0</v>
      </c>
      <c r="J120" s="273">
        <f t="shared" si="29"/>
        <v>0</v>
      </c>
      <c r="K120" s="273">
        <f t="shared" si="29"/>
        <v>0</v>
      </c>
      <c r="L120" s="273">
        <f t="shared" si="29"/>
        <v>0</v>
      </c>
    </row>
    <row r="121" spans="1:12" ht="12" hidden="1" customHeight="1">
      <c r="A121" s="222"/>
      <c r="B121" s="447"/>
      <c r="C121" s="281" t="s">
        <v>182</v>
      </c>
      <c r="D121" s="229" t="s">
        <v>215</v>
      </c>
      <c r="E121" s="235">
        <f t="shared" si="23"/>
        <v>0</v>
      </c>
      <c r="F121" s="272"/>
      <c r="G121" s="272"/>
      <c r="H121" s="272"/>
      <c r="I121" s="272"/>
      <c r="J121" s="256"/>
      <c r="K121" s="256"/>
      <c r="L121" s="256"/>
    </row>
    <row r="122" spans="1:12" ht="12" hidden="1" customHeight="1">
      <c r="A122" s="222"/>
      <c r="B122" s="447"/>
      <c r="C122" s="281" t="s">
        <v>184</v>
      </c>
      <c r="D122" s="229" t="s">
        <v>216</v>
      </c>
      <c r="E122" s="235">
        <f t="shared" si="23"/>
        <v>0</v>
      </c>
      <c r="F122" s="272"/>
      <c r="G122" s="272"/>
      <c r="H122" s="272"/>
      <c r="I122" s="272"/>
      <c r="J122" s="256"/>
      <c r="K122" s="256"/>
      <c r="L122" s="256"/>
    </row>
    <row r="123" spans="1:12" ht="12" hidden="1" customHeight="1">
      <c r="A123" s="222"/>
      <c r="B123" s="447"/>
      <c r="C123" s="281" t="s">
        <v>186</v>
      </c>
      <c r="D123" s="229" t="s">
        <v>217</v>
      </c>
      <c r="E123" s="235">
        <f t="shared" si="23"/>
        <v>0</v>
      </c>
      <c r="F123" s="272"/>
      <c r="G123" s="272"/>
      <c r="H123" s="272"/>
      <c r="I123" s="272"/>
      <c r="J123" s="256"/>
      <c r="K123" s="256"/>
      <c r="L123" s="256"/>
    </row>
    <row r="124" spans="1:12" s="2" customFormat="1" ht="13.5" hidden="1" customHeight="1">
      <c r="A124" s="222"/>
      <c r="B124" s="473" t="s">
        <v>218</v>
      </c>
      <c r="C124" s="473"/>
      <c r="D124" s="229" t="s">
        <v>219</v>
      </c>
      <c r="E124" s="235">
        <f t="shared" si="23"/>
        <v>0</v>
      </c>
      <c r="F124" s="279">
        <f t="shared" ref="F124:L124" si="30">F125+F126+F127</f>
        <v>0</v>
      </c>
      <c r="G124" s="279">
        <f t="shared" si="30"/>
        <v>0</v>
      </c>
      <c r="H124" s="279">
        <f t="shared" si="30"/>
        <v>0</v>
      </c>
      <c r="I124" s="279">
        <f t="shared" si="30"/>
        <v>0</v>
      </c>
      <c r="J124" s="280">
        <f t="shared" si="30"/>
        <v>0</v>
      </c>
      <c r="K124" s="280">
        <f t="shared" si="30"/>
        <v>0</v>
      </c>
      <c r="L124" s="280">
        <f t="shared" si="30"/>
        <v>0</v>
      </c>
    </row>
    <row r="125" spans="1:12" s="2" customFormat="1" ht="13.5" hidden="1" customHeight="1">
      <c r="A125" s="222"/>
      <c r="B125" s="447"/>
      <c r="C125" s="281" t="s">
        <v>182</v>
      </c>
      <c r="D125" s="229" t="s">
        <v>220</v>
      </c>
      <c r="E125" s="235">
        <f t="shared" si="23"/>
        <v>0</v>
      </c>
      <c r="F125" s="279"/>
      <c r="G125" s="279"/>
      <c r="H125" s="279"/>
      <c r="I125" s="279"/>
      <c r="J125" s="256"/>
      <c r="K125" s="256"/>
      <c r="L125" s="256"/>
    </row>
    <row r="126" spans="1:12" s="2" customFormat="1" ht="13.5" hidden="1" customHeight="1">
      <c r="A126" s="222"/>
      <c r="B126" s="447"/>
      <c r="C126" s="281" t="s">
        <v>184</v>
      </c>
      <c r="D126" s="229" t="s">
        <v>221</v>
      </c>
      <c r="E126" s="235">
        <f t="shared" si="23"/>
        <v>0</v>
      </c>
      <c r="F126" s="279"/>
      <c r="G126" s="279"/>
      <c r="H126" s="279"/>
      <c r="I126" s="279"/>
      <c r="J126" s="256"/>
      <c r="K126" s="256"/>
      <c r="L126" s="256"/>
    </row>
    <row r="127" spans="1:12" s="2" customFormat="1" ht="13.5" hidden="1" customHeight="1">
      <c r="A127" s="222"/>
      <c r="B127" s="447"/>
      <c r="C127" s="281" t="s">
        <v>186</v>
      </c>
      <c r="D127" s="229" t="s">
        <v>222</v>
      </c>
      <c r="E127" s="235">
        <f t="shared" si="23"/>
        <v>0</v>
      </c>
      <c r="F127" s="279"/>
      <c r="G127" s="279"/>
      <c r="H127" s="279"/>
      <c r="I127" s="279"/>
      <c r="J127" s="256"/>
      <c r="K127" s="256"/>
      <c r="L127" s="256"/>
    </row>
    <row r="128" spans="1:12" s="2" customFormat="1" ht="13.5" hidden="1" customHeight="1">
      <c r="A128" s="222"/>
      <c r="B128" s="473" t="s">
        <v>223</v>
      </c>
      <c r="C128" s="473"/>
      <c r="D128" s="229" t="s">
        <v>224</v>
      </c>
      <c r="E128" s="235">
        <f t="shared" si="23"/>
        <v>0</v>
      </c>
      <c r="F128" s="279">
        <f t="shared" ref="F128:L128" si="31">F129+F130+F131</f>
        <v>0</v>
      </c>
      <c r="G128" s="279">
        <f t="shared" si="31"/>
        <v>0</v>
      </c>
      <c r="H128" s="279">
        <f t="shared" si="31"/>
        <v>0</v>
      </c>
      <c r="I128" s="279">
        <f t="shared" si="31"/>
        <v>0</v>
      </c>
      <c r="J128" s="280">
        <f t="shared" si="31"/>
        <v>0</v>
      </c>
      <c r="K128" s="280">
        <f t="shared" si="31"/>
        <v>0</v>
      </c>
      <c r="L128" s="280">
        <f t="shared" si="31"/>
        <v>0</v>
      </c>
    </row>
    <row r="129" spans="1:12" s="2" customFormat="1" ht="13.5" hidden="1" customHeight="1">
      <c r="A129" s="222"/>
      <c r="B129" s="447"/>
      <c r="C129" s="281" t="s">
        <v>182</v>
      </c>
      <c r="D129" s="229" t="s">
        <v>225</v>
      </c>
      <c r="E129" s="235">
        <f t="shared" si="23"/>
        <v>0</v>
      </c>
      <c r="F129" s="279"/>
      <c r="G129" s="279"/>
      <c r="H129" s="279"/>
      <c r="I129" s="279"/>
      <c r="J129" s="256"/>
      <c r="K129" s="256"/>
      <c r="L129" s="256"/>
    </row>
    <row r="130" spans="1:12" s="2" customFormat="1" ht="13.5" hidden="1" customHeight="1">
      <c r="A130" s="222"/>
      <c r="B130" s="447"/>
      <c r="C130" s="281" t="s">
        <v>184</v>
      </c>
      <c r="D130" s="229" t="s">
        <v>226</v>
      </c>
      <c r="E130" s="235">
        <f t="shared" si="23"/>
        <v>0</v>
      </c>
      <c r="F130" s="279"/>
      <c r="G130" s="279"/>
      <c r="H130" s="279"/>
      <c r="I130" s="279"/>
      <c r="J130" s="256"/>
      <c r="K130" s="256"/>
      <c r="L130" s="256"/>
    </row>
    <row r="131" spans="1:12" s="2" customFormat="1" ht="13.5" hidden="1" customHeight="1">
      <c r="A131" s="222"/>
      <c r="B131" s="447"/>
      <c r="C131" s="281" t="s">
        <v>186</v>
      </c>
      <c r="D131" s="229" t="s">
        <v>227</v>
      </c>
      <c r="E131" s="235">
        <f t="shared" si="23"/>
        <v>0</v>
      </c>
      <c r="F131" s="279"/>
      <c r="G131" s="279"/>
      <c r="H131" s="279"/>
      <c r="I131" s="279"/>
      <c r="J131" s="256">
        <v>0</v>
      </c>
      <c r="K131" s="256">
        <v>0</v>
      </c>
      <c r="L131" s="256">
        <v>0</v>
      </c>
    </row>
    <row r="132" spans="1:12" s="2" customFormat="1" ht="13.5" hidden="1" customHeight="1">
      <c r="A132" s="222"/>
      <c r="B132" s="473" t="s">
        <v>228</v>
      </c>
      <c r="C132" s="473"/>
      <c r="D132" s="229" t="s">
        <v>229</v>
      </c>
      <c r="E132" s="235">
        <f t="shared" si="23"/>
        <v>0</v>
      </c>
      <c r="F132" s="279">
        <f t="shared" ref="F132:L132" si="32">F133+F134+F135</f>
        <v>0</v>
      </c>
      <c r="G132" s="279">
        <f t="shared" si="32"/>
        <v>0</v>
      </c>
      <c r="H132" s="279">
        <f t="shared" si="32"/>
        <v>0</v>
      </c>
      <c r="I132" s="279">
        <f t="shared" si="32"/>
        <v>0</v>
      </c>
      <c r="J132" s="280">
        <f t="shared" si="32"/>
        <v>0</v>
      </c>
      <c r="K132" s="280">
        <f t="shared" si="32"/>
        <v>0</v>
      </c>
      <c r="L132" s="280">
        <f t="shared" si="32"/>
        <v>0</v>
      </c>
    </row>
    <row r="133" spans="1:12" s="2" customFormat="1" ht="13.5" hidden="1" customHeight="1">
      <c r="A133" s="222"/>
      <c r="B133" s="447"/>
      <c r="C133" s="281" t="s">
        <v>182</v>
      </c>
      <c r="D133" s="229" t="s">
        <v>230</v>
      </c>
      <c r="E133" s="235">
        <f t="shared" si="23"/>
        <v>0</v>
      </c>
      <c r="F133" s="279"/>
      <c r="G133" s="279"/>
      <c r="H133" s="279"/>
      <c r="I133" s="279"/>
      <c r="J133" s="256"/>
      <c r="K133" s="256"/>
      <c r="L133" s="256"/>
    </row>
    <row r="134" spans="1:12" s="2" customFormat="1" ht="13.5" hidden="1" customHeight="1">
      <c r="A134" s="222"/>
      <c r="B134" s="447"/>
      <c r="C134" s="281" t="s">
        <v>184</v>
      </c>
      <c r="D134" s="229" t="s">
        <v>231</v>
      </c>
      <c r="E134" s="235">
        <f t="shared" si="23"/>
        <v>0</v>
      </c>
      <c r="F134" s="279"/>
      <c r="G134" s="279"/>
      <c r="H134" s="279"/>
      <c r="I134" s="279"/>
      <c r="J134" s="256"/>
      <c r="K134" s="256"/>
      <c r="L134" s="256"/>
    </row>
    <row r="135" spans="1:12" s="2" customFormat="1" ht="13.5" hidden="1" customHeight="1">
      <c r="A135" s="222"/>
      <c r="B135" s="447"/>
      <c r="C135" s="281" t="s">
        <v>232</v>
      </c>
      <c r="D135" s="229" t="s">
        <v>233</v>
      </c>
      <c r="E135" s="235">
        <f t="shared" si="23"/>
        <v>0</v>
      </c>
      <c r="F135" s="279"/>
      <c r="G135" s="279"/>
      <c r="H135" s="279"/>
      <c r="I135" s="279"/>
      <c r="J135" s="256"/>
      <c r="K135" s="256"/>
      <c r="L135" s="256"/>
    </row>
    <row r="136" spans="1:12" s="2" customFormat="1" ht="13.5" hidden="1" customHeight="1">
      <c r="A136" s="222"/>
      <c r="B136" s="473" t="s">
        <v>234</v>
      </c>
      <c r="C136" s="473"/>
      <c r="D136" s="229" t="s">
        <v>235</v>
      </c>
      <c r="E136" s="235">
        <f t="shared" si="23"/>
        <v>0</v>
      </c>
      <c r="F136" s="279">
        <f t="shared" ref="F136:L136" si="33">F137+F138+F139</f>
        <v>0</v>
      </c>
      <c r="G136" s="279">
        <f t="shared" si="33"/>
        <v>0</v>
      </c>
      <c r="H136" s="279">
        <f t="shared" si="33"/>
        <v>0</v>
      </c>
      <c r="I136" s="279">
        <f t="shared" si="33"/>
        <v>0</v>
      </c>
      <c r="J136" s="280">
        <f t="shared" si="33"/>
        <v>0</v>
      </c>
      <c r="K136" s="280">
        <f t="shared" si="33"/>
        <v>0</v>
      </c>
      <c r="L136" s="280">
        <f t="shared" si="33"/>
        <v>0</v>
      </c>
    </row>
    <row r="137" spans="1:12" s="2" customFormat="1" ht="13.5" hidden="1" customHeight="1">
      <c r="A137" s="222"/>
      <c r="B137" s="447"/>
      <c r="C137" s="281" t="s">
        <v>182</v>
      </c>
      <c r="D137" s="229" t="s">
        <v>236</v>
      </c>
      <c r="E137" s="235">
        <f t="shared" si="23"/>
        <v>0</v>
      </c>
      <c r="F137" s="279"/>
      <c r="G137" s="279"/>
      <c r="H137" s="279"/>
      <c r="I137" s="279"/>
      <c r="J137" s="256"/>
      <c r="K137" s="256"/>
      <c r="L137" s="256"/>
    </row>
    <row r="138" spans="1:12" s="2" customFormat="1" ht="13.5" hidden="1" customHeight="1">
      <c r="A138" s="222"/>
      <c r="B138" s="447"/>
      <c r="C138" s="281" t="s">
        <v>184</v>
      </c>
      <c r="D138" s="229" t="s">
        <v>237</v>
      </c>
      <c r="E138" s="235">
        <f t="shared" si="23"/>
        <v>0</v>
      </c>
      <c r="F138" s="279"/>
      <c r="G138" s="279"/>
      <c r="H138" s="279"/>
      <c r="I138" s="279"/>
      <c r="J138" s="256"/>
      <c r="K138" s="256"/>
      <c r="L138" s="256"/>
    </row>
    <row r="139" spans="1:12" s="2" customFormat="1" ht="13.5" hidden="1" customHeight="1">
      <c r="A139" s="222"/>
      <c r="B139" s="447"/>
      <c r="C139" s="281" t="s">
        <v>232</v>
      </c>
      <c r="D139" s="229" t="s">
        <v>238</v>
      </c>
      <c r="E139" s="235">
        <f t="shared" si="23"/>
        <v>0</v>
      </c>
      <c r="F139" s="279"/>
      <c r="G139" s="279"/>
      <c r="H139" s="279"/>
      <c r="I139" s="279"/>
      <c r="J139" s="256"/>
      <c r="K139" s="256"/>
      <c r="L139" s="256"/>
    </row>
    <row r="140" spans="1:12" s="2" customFormat="1" ht="24.75" customHeight="1">
      <c r="A140" s="474" t="s">
        <v>239</v>
      </c>
      <c r="B140" s="475"/>
      <c r="C140" s="476"/>
      <c r="D140" s="261">
        <v>46.1</v>
      </c>
      <c r="E140" s="235">
        <f>E141</f>
        <v>0</v>
      </c>
      <c r="F140" s="235">
        <f>F141</f>
        <v>0</v>
      </c>
      <c r="G140" s="235">
        <f>G141</f>
        <v>0</v>
      </c>
      <c r="H140" s="235">
        <f>H141</f>
        <v>0</v>
      </c>
      <c r="I140" s="235">
        <f>I141</f>
        <v>0</v>
      </c>
      <c r="J140" s="256"/>
      <c r="K140" s="256"/>
      <c r="L140" s="256"/>
    </row>
    <row r="141" spans="1:12" s="2" customFormat="1" ht="33.75" customHeight="1">
      <c r="A141" s="282"/>
      <c r="B141" s="283"/>
      <c r="C141" s="284" t="s">
        <v>240</v>
      </c>
      <c r="D141" s="445" t="s">
        <v>241</v>
      </c>
      <c r="E141" s="235">
        <f>F141+G141+H141+I141</f>
        <v>0</v>
      </c>
      <c r="F141" s="279"/>
      <c r="G141" s="279"/>
      <c r="H141" s="279"/>
      <c r="I141" s="279"/>
      <c r="J141" s="256"/>
      <c r="K141" s="256"/>
      <c r="L141" s="256"/>
    </row>
    <row r="142" spans="1:12" s="2" customFormat="1" ht="43.5" customHeight="1">
      <c r="A142" s="474" t="s">
        <v>242</v>
      </c>
      <c r="B142" s="475"/>
      <c r="C142" s="476"/>
      <c r="D142" s="262">
        <v>48.1</v>
      </c>
      <c r="E142" s="235">
        <f t="shared" si="23"/>
        <v>0</v>
      </c>
      <c r="F142" s="279">
        <f>F143+F147</f>
        <v>0</v>
      </c>
      <c r="G142" s="279">
        <f t="shared" ref="G142:L142" si="34">G143+G147</f>
        <v>0</v>
      </c>
      <c r="H142" s="279">
        <f t="shared" si="34"/>
        <v>0</v>
      </c>
      <c r="I142" s="279">
        <f t="shared" si="34"/>
        <v>0</v>
      </c>
      <c r="J142" s="279">
        <f t="shared" si="34"/>
        <v>0</v>
      </c>
      <c r="K142" s="279">
        <f t="shared" si="34"/>
        <v>0</v>
      </c>
      <c r="L142" s="279">
        <f t="shared" si="34"/>
        <v>0</v>
      </c>
    </row>
    <row r="143" spans="1:12" s="2" customFormat="1" ht="17.25" customHeight="1">
      <c r="A143" s="222"/>
      <c r="B143" s="503" t="s">
        <v>243</v>
      </c>
      <c r="C143" s="504"/>
      <c r="D143" s="445" t="s">
        <v>244</v>
      </c>
      <c r="E143" s="235">
        <f t="shared" si="23"/>
        <v>0</v>
      </c>
      <c r="F143" s="279">
        <f>F144+F145+F146</f>
        <v>0</v>
      </c>
      <c r="G143" s="279">
        <f>G144+G145</f>
        <v>0</v>
      </c>
      <c r="H143" s="279">
        <f>H144+H145</f>
        <v>0</v>
      </c>
      <c r="I143" s="279">
        <f>I144+I145+I146</f>
        <v>0</v>
      </c>
      <c r="J143" s="279">
        <f>J144</f>
        <v>0</v>
      </c>
      <c r="K143" s="279">
        <f>K144</f>
        <v>0</v>
      </c>
      <c r="L143" s="279">
        <f>L144</f>
        <v>0</v>
      </c>
    </row>
    <row r="144" spans="1:12" ht="20.25" customHeight="1">
      <c r="A144" s="223"/>
      <c r="B144" s="223"/>
      <c r="C144" s="223" t="s">
        <v>245</v>
      </c>
      <c r="D144" s="242" t="s">
        <v>246</v>
      </c>
      <c r="E144" s="235">
        <f t="shared" si="23"/>
        <v>0</v>
      </c>
      <c r="F144" s="272"/>
      <c r="G144" s="272"/>
      <c r="H144" s="272"/>
      <c r="I144" s="272"/>
      <c r="J144" s="226"/>
      <c r="K144" s="226"/>
      <c r="L144" s="226"/>
    </row>
    <row r="145" spans="1:12" ht="20.25" customHeight="1">
      <c r="A145" s="223"/>
      <c r="B145" s="223"/>
      <c r="C145" s="223" t="s">
        <v>247</v>
      </c>
      <c r="D145" s="242" t="s">
        <v>248</v>
      </c>
      <c r="E145" s="235">
        <f t="shared" si="23"/>
        <v>0</v>
      </c>
      <c r="F145" s="272"/>
      <c r="G145" s="272"/>
      <c r="H145" s="272"/>
      <c r="I145" s="272"/>
      <c r="J145" s="226"/>
      <c r="K145" s="226"/>
      <c r="L145" s="226"/>
    </row>
    <row r="146" spans="1:12" ht="20.25" customHeight="1">
      <c r="A146" s="223"/>
      <c r="B146" s="223"/>
      <c r="C146" s="223" t="s">
        <v>186</v>
      </c>
      <c r="D146" s="242" t="s">
        <v>249</v>
      </c>
      <c r="E146" s="235">
        <f t="shared" si="23"/>
        <v>0</v>
      </c>
      <c r="F146" s="272"/>
      <c r="G146" s="272"/>
      <c r="H146" s="272"/>
      <c r="I146" s="272"/>
      <c r="J146" s="226"/>
      <c r="K146" s="226"/>
      <c r="L146" s="226"/>
    </row>
    <row r="147" spans="1:12" ht="20.25" customHeight="1">
      <c r="A147" s="223"/>
      <c r="B147" s="285" t="s">
        <v>250</v>
      </c>
      <c r="C147" s="286"/>
      <c r="D147" s="445" t="s">
        <v>251</v>
      </c>
      <c r="E147" s="235">
        <f t="shared" ref="E147:L147" si="35">E148</f>
        <v>0</v>
      </c>
      <c r="F147" s="223">
        <f t="shared" si="35"/>
        <v>0</v>
      </c>
      <c r="G147" s="223">
        <f t="shared" si="35"/>
        <v>0</v>
      </c>
      <c r="H147" s="223">
        <f t="shared" si="35"/>
        <v>0</v>
      </c>
      <c r="I147" s="223">
        <f t="shared" si="35"/>
        <v>0</v>
      </c>
      <c r="J147" s="223">
        <f t="shared" si="35"/>
        <v>0</v>
      </c>
      <c r="K147" s="223">
        <f t="shared" si="35"/>
        <v>0</v>
      </c>
      <c r="L147" s="223">
        <f t="shared" si="35"/>
        <v>0</v>
      </c>
    </row>
    <row r="148" spans="1:12" ht="20.25" customHeight="1">
      <c r="A148" s="223"/>
      <c r="B148" s="223"/>
      <c r="C148" s="223" t="s">
        <v>252</v>
      </c>
      <c r="D148" s="242" t="s">
        <v>253</v>
      </c>
      <c r="E148" s="235">
        <f>F148+G148+H148+I148</f>
        <v>0</v>
      </c>
      <c r="F148" s="272"/>
      <c r="G148" s="272">
        <v>0</v>
      </c>
      <c r="H148" s="272"/>
      <c r="I148" s="272">
        <v>0</v>
      </c>
      <c r="J148" s="226"/>
      <c r="K148" s="226"/>
      <c r="L148" s="226"/>
    </row>
    <row r="149" spans="1:12" s="10" customFormat="1" ht="33.75" customHeight="1">
      <c r="A149" s="287" t="s">
        <v>254</v>
      </c>
      <c r="B149" s="263"/>
      <c r="C149" s="263"/>
      <c r="D149" s="264" t="s">
        <v>255</v>
      </c>
      <c r="E149" s="288">
        <f t="shared" si="23"/>
        <v>778438.5</v>
      </c>
      <c r="F149" s="289">
        <f>F150+F195+F191</f>
        <v>226696</v>
      </c>
      <c r="G149" s="289">
        <f>G150+G195+G191</f>
        <v>200968.5</v>
      </c>
      <c r="H149" s="289">
        <f>H150+H195+H191</f>
        <v>178675</v>
      </c>
      <c r="I149" s="289">
        <f>I150+I195+I191</f>
        <v>172099</v>
      </c>
      <c r="J149" s="290">
        <f>J150+J195</f>
        <v>788822</v>
      </c>
      <c r="K149" s="290">
        <f>K150+K195</f>
        <v>790091</v>
      </c>
      <c r="L149" s="290">
        <f>L150+L195</f>
        <v>797357</v>
      </c>
    </row>
    <row r="150" spans="1:12">
      <c r="A150" s="230" t="s">
        <v>20</v>
      </c>
      <c r="B150" s="231"/>
      <c r="C150" s="239"/>
      <c r="D150" s="240" t="s">
        <v>21</v>
      </c>
      <c r="E150" s="235">
        <f t="shared" si="23"/>
        <v>434832.5</v>
      </c>
      <c r="F150" s="272">
        <f t="shared" ref="F150:L150" si="36">F151+F155</f>
        <v>136287</v>
      </c>
      <c r="G150" s="272">
        <f t="shared" si="36"/>
        <v>114860.5</v>
      </c>
      <c r="H150" s="272">
        <f t="shared" si="36"/>
        <v>95751</v>
      </c>
      <c r="I150" s="272">
        <f t="shared" si="36"/>
        <v>87934</v>
      </c>
      <c r="J150" s="225">
        <f t="shared" si="36"/>
        <v>446777</v>
      </c>
      <c r="K150" s="225">
        <f t="shared" si="36"/>
        <v>448046</v>
      </c>
      <c r="L150" s="225">
        <f t="shared" si="36"/>
        <v>450112</v>
      </c>
    </row>
    <row r="151" spans="1:12">
      <c r="A151" s="230" t="s">
        <v>22</v>
      </c>
      <c r="B151" s="231"/>
      <c r="C151" s="239"/>
      <c r="D151" s="240" t="s">
        <v>23</v>
      </c>
      <c r="E151" s="235">
        <f t="shared" si="23"/>
        <v>0</v>
      </c>
      <c r="F151" s="272">
        <f t="shared" ref="F151:L153" si="37">F152</f>
        <v>0</v>
      </c>
      <c r="G151" s="272">
        <f t="shared" si="37"/>
        <v>0</v>
      </c>
      <c r="H151" s="272">
        <f t="shared" si="37"/>
        <v>0</v>
      </c>
      <c r="I151" s="272">
        <f t="shared" si="37"/>
        <v>0</v>
      </c>
      <c r="J151" s="225">
        <f t="shared" si="37"/>
        <v>0</v>
      </c>
      <c r="K151" s="225">
        <f t="shared" si="37"/>
        <v>0</v>
      </c>
      <c r="L151" s="225">
        <f t="shared" si="37"/>
        <v>0</v>
      </c>
    </row>
    <row r="152" spans="1:12">
      <c r="A152" s="230" t="s">
        <v>24</v>
      </c>
      <c r="B152" s="231"/>
      <c r="C152" s="239"/>
      <c r="D152" s="241" t="s">
        <v>25</v>
      </c>
      <c r="E152" s="235">
        <f t="shared" si="23"/>
        <v>0</v>
      </c>
      <c r="F152" s="272">
        <f t="shared" si="37"/>
        <v>0</v>
      </c>
      <c r="G152" s="272">
        <f t="shared" si="37"/>
        <v>0</v>
      </c>
      <c r="H152" s="272">
        <f t="shared" si="37"/>
        <v>0</v>
      </c>
      <c r="I152" s="272">
        <f t="shared" si="37"/>
        <v>0</v>
      </c>
      <c r="J152" s="225">
        <f t="shared" si="37"/>
        <v>0</v>
      </c>
      <c r="K152" s="225">
        <f t="shared" si="37"/>
        <v>0</v>
      </c>
      <c r="L152" s="225">
        <f t="shared" si="37"/>
        <v>0</v>
      </c>
    </row>
    <row r="153" spans="1:12">
      <c r="A153" s="235" t="s">
        <v>26</v>
      </c>
      <c r="B153" s="232"/>
      <c r="C153" s="232"/>
      <c r="D153" s="240" t="s">
        <v>27</v>
      </c>
      <c r="E153" s="235">
        <f t="shared" si="23"/>
        <v>0</v>
      </c>
      <c r="F153" s="272">
        <f t="shared" si="37"/>
        <v>0</v>
      </c>
      <c r="G153" s="272">
        <f t="shared" si="37"/>
        <v>0</v>
      </c>
      <c r="H153" s="272">
        <f t="shared" si="37"/>
        <v>0</v>
      </c>
      <c r="I153" s="272">
        <f t="shared" si="37"/>
        <v>0</v>
      </c>
      <c r="J153" s="225">
        <f t="shared" si="37"/>
        <v>0</v>
      </c>
      <c r="K153" s="225">
        <f t="shared" si="37"/>
        <v>0</v>
      </c>
      <c r="L153" s="225">
        <f t="shared" si="37"/>
        <v>0</v>
      </c>
    </row>
    <row r="154" spans="1:12">
      <c r="A154" s="230"/>
      <c r="B154" s="223" t="s">
        <v>28</v>
      </c>
      <c r="C154" s="242"/>
      <c r="D154" s="240" t="s">
        <v>29</v>
      </c>
      <c r="E154" s="235">
        <f t="shared" si="23"/>
        <v>0</v>
      </c>
      <c r="F154" s="272"/>
      <c r="G154" s="272"/>
      <c r="H154" s="272"/>
      <c r="I154" s="272"/>
      <c r="J154" s="226"/>
      <c r="K154" s="226"/>
      <c r="L154" s="226"/>
    </row>
    <row r="155" spans="1:12">
      <c r="A155" s="235" t="s">
        <v>30</v>
      </c>
      <c r="B155" s="243"/>
      <c r="C155" s="223"/>
      <c r="D155" s="241" t="s">
        <v>31</v>
      </c>
      <c r="E155" s="235">
        <f t="shared" si="23"/>
        <v>434832.5</v>
      </c>
      <c r="F155" s="272">
        <f t="shared" ref="F155:L155" si="38">F156+F164</f>
        <v>136287</v>
      </c>
      <c r="G155" s="272">
        <f t="shared" si="38"/>
        <v>114860.5</v>
      </c>
      <c r="H155" s="272">
        <f t="shared" si="38"/>
        <v>95751</v>
      </c>
      <c r="I155" s="272">
        <f t="shared" si="38"/>
        <v>87934</v>
      </c>
      <c r="J155" s="225">
        <f t="shared" si="38"/>
        <v>446777</v>
      </c>
      <c r="K155" s="225">
        <f t="shared" si="38"/>
        <v>448046</v>
      </c>
      <c r="L155" s="225">
        <f t="shared" si="38"/>
        <v>450112</v>
      </c>
    </row>
    <row r="156" spans="1:12">
      <c r="A156" s="235" t="s">
        <v>32</v>
      </c>
      <c r="B156" s="223"/>
      <c r="C156" s="234"/>
      <c r="D156" s="241" t="s">
        <v>33</v>
      </c>
      <c r="E156" s="235">
        <f t="shared" ref="E156:L156" si="39">E157+E162</f>
        <v>357</v>
      </c>
      <c r="F156" s="235">
        <f t="shared" si="39"/>
        <v>19</v>
      </c>
      <c r="G156" s="235">
        <f t="shared" si="39"/>
        <v>320</v>
      </c>
      <c r="H156" s="235">
        <f t="shared" si="39"/>
        <v>13</v>
      </c>
      <c r="I156" s="235">
        <f t="shared" si="39"/>
        <v>5</v>
      </c>
      <c r="J156" s="225">
        <f t="shared" si="39"/>
        <v>57</v>
      </c>
      <c r="K156" s="225">
        <f t="shared" si="39"/>
        <v>57</v>
      </c>
      <c r="L156" s="225">
        <f t="shared" si="39"/>
        <v>57</v>
      </c>
    </row>
    <row r="157" spans="1:12">
      <c r="A157" s="235" t="s">
        <v>34</v>
      </c>
      <c r="B157" s="242"/>
      <c r="C157" s="234"/>
      <c r="D157" s="240" t="s">
        <v>35</v>
      </c>
      <c r="E157" s="235">
        <f t="shared" si="23"/>
        <v>357</v>
      </c>
      <c r="F157" s="272">
        <f t="shared" ref="F157:L157" si="40">F158+F160+F161</f>
        <v>19</v>
      </c>
      <c r="G157" s="272">
        <f t="shared" si="40"/>
        <v>320</v>
      </c>
      <c r="H157" s="272">
        <f t="shared" si="40"/>
        <v>13</v>
      </c>
      <c r="I157" s="272">
        <f t="shared" si="40"/>
        <v>5</v>
      </c>
      <c r="J157" s="225">
        <f t="shared" si="40"/>
        <v>57</v>
      </c>
      <c r="K157" s="225">
        <f t="shared" si="40"/>
        <v>57</v>
      </c>
      <c r="L157" s="225">
        <f t="shared" si="40"/>
        <v>57</v>
      </c>
    </row>
    <row r="158" spans="1:12">
      <c r="A158" s="244"/>
      <c r="B158" s="223" t="s">
        <v>36</v>
      </c>
      <c r="C158" s="242"/>
      <c r="D158" s="245" t="s">
        <v>37</v>
      </c>
      <c r="E158" s="235">
        <f t="shared" si="23"/>
        <v>57</v>
      </c>
      <c r="F158" s="272">
        <f>F159</f>
        <v>19</v>
      </c>
      <c r="G158" s="272">
        <f t="shared" ref="G158:L158" si="41">G159</f>
        <v>20</v>
      </c>
      <c r="H158" s="272">
        <f t="shared" si="41"/>
        <v>13</v>
      </c>
      <c r="I158" s="272">
        <f t="shared" si="41"/>
        <v>5</v>
      </c>
      <c r="J158" s="272">
        <f t="shared" si="41"/>
        <v>57</v>
      </c>
      <c r="K158" s="272">
        <f t="shared" si="41"/>
        <v>57</v>
      </c>
      <c r="L158" s="272">
        <f t="shared" si="41"/>
        <v>57</v>
      </c>
    </row>
    <row r="159" spans="1:12">
      <c r="A159" s="244"/>
      <c r="B159" s="497" t="s">
        <v>38</v>
      </c>
      <c r="C159" s="498"/>
      <c r="D159" s="246" t="s">
        <v>39</v>
      </c>
      <c r="E159" s="235">
        <f t="shared" si="23"/>
        <v>57</v>
      </c>
      <c r="F159" s="272">
        <v>19</v>
      </c>
      <c r="G159" s="272">
        <v>20</v>
      </c>
      <c r="H159" s="272">
        <v>13</v>
      </c>
      <c r="I159" s="272">
        <v>5</v>
      </c>
      <c r="J159" s="226">
        <v>57</v>
      </c>
      <c r="K159" s="226">
        <v>57</v>
      </c>
      <c r="L159" s="226">
        <v>57</v>
      </c>
    </row>
    <row r="160" spans="1:12">
      <c r="A160" s="235"/>
      <c r="B160" s="223" t="s">
        <v>40</v>
      </c>
      <c r="C160" s="242"/>
      <c r="D160" s="247" t="s">
        <v>41</v>
      </c>
      <c r="E160" s="235">
        <f t="shared" si="23"/>
        <v>0</v>
      </c>
      <c r="F160" s="272"/>
      <c r="G160" s="272"/>
      <c r="H160" s="272"/>
      <c r="I160" s="272"/>
      <c r="J160" s="226"/>
      <c r="K160" s="226"/>
      <c r="L160" s="226"/>
    </row>
    <row r="161" spans="1:13">
      <c r="A161" s="235"/>
      <c r="B161" s="223" t="s">
        <v>42</v>
      </c>
      <c r="C161" s="242"/>
      <c r="D161" s="247" t="s">
        <v>43</v>
      </c>
      <c r="E161" s="235">
        <f t="shared" si="23"/>
        <v>300</v>
      </c>
      <c r="F161" s="272"/>
      <c r="G161" s="272">
        <v>300</v>
      </c>
      <c r="H161" s="272"/>
      <c r="I161" s="272"/>
      <c r="J161" s="226"/>
      <c r="K161" s="226"/>
      <c r="L161" s="226"/>
    </row>
    <row r="162" spans="1:13">
      <c r="A162" s="235"/>
      <c r="B162" s="505" t="s">
        <v>44</v>
      </c>
      <c r="C162" s="506"/>
      <c r="D162" s="248">
        <v>31.1</v>
      </c>
      <c r="E162" s="235">
        <f t="shared" ref="E162:L162" si="42">E163</f>
        <v>0</v>
      </c>
      <c r="F162" s="235">
        <f t="shared" si="42"/>
        <v>0</v>
      </c>
      <c r="G162" s="235">
        <f t="shared" si="42"/>
        <v>0</v>
      </c>
      <c r="H162" s="235">
        <f t="shared" si="42"/>
        <v>0</v>
      </c>
      <c r="I162" s="235">
        <f t="shared" si="42"/>
        <v>0</v>
      </c>
      <c r="J162" s="223">
        <f t="shared" si="42"/>
        <v>0</v>
      </c>
      <c r="K162" s="223">
        <f t="shared" si="42"/>
        <v>0</v>
      </c>
      <c r="L162" s="223">
        <f t="shared" si="42"/>
        <v>0</v>
      </c>
    </row>
    <row r="163" spans="1:13">
      <c r="A163" s="235"/>
      <c r="B163" s="497" t="s">
        <v>45</v>
      </c>
      <c r="C163" s="498"/>
      <c r="D163" s="249" t="s">
        <v>46</v>
      </c>
      <c r="E163" s="235">
        <f>F163+G163+H163+I163</f>
        <v>0</v>
      </c>
      <c r="F163" s="272"/>
      <c r="G163" s="272"/>
      <c r="H163" s="272"/>
      <c r="I163" s="272"/>
      <c r="J163" s="226"/>
      <c r="K163" s="226"/>
      <c r="L163" s="226"/>
    </row>
    <row r="164" spans="1:13">
      <c r="A164" s="235" t="s">
        <v>47</v>
      </c>
      <c r="B164" s="223"/>
      <c r="C164" s="223"/>
      <c r="D164" s="232" t="s">
        <v>48</v>
      </c>
      <c r="E164" s="235">
        <f t="shared" si="23"/>
        <v>434475.5</v>
      </c>
      <c r="F164" s="272">
        <f t="shared" ref="F164:L164" si="43">F165+F179+F181+F183+F187</f>
        <v>136268</v>
      </c>
      <c r="G164" s="272">
        <f t="shared" si="43"/>
        <v>114540.5</v>
      </c>
      <c r="H164" s="272">
        <f t="shared" si="43"/>
        <v>95738</v>
      </c>
      <c r="I164" s="272">
        <f t="shared" si="43"/>
        <v>87929</v>
      </c>
      <c r="J164" s="225">
        <f t="shared" si="43"/>
        <v>446720</v>
      </c>
      <c r="K164" s="225">
        <f t="shared" si="43"/>
        <v>447989</v>
      </c>
      <c r="L164" s="225">
        <f t="shared" si="43"/>
        <v>450055</v>
      </c>
    </row>
    <row r="165" spans="1:13" ht="49.5" customHeight="1">
      <c r="A165" s="507" t="s">
        <v>49</v>
      </c>
      <c r="B165" s="507"/>
      <c r="C165" s="507"/>
      <c r="D165" s="229" t="s">
        <v>50</v>
      </c>
      <c r="E165" s="235">
        <f t="shared" si="23"/>
        <v>432192</v>
      </c>
      <c r="F165" s="272">
        <f t="shared" ref="F165:L165" si="44">F166+F167+F168+F169+F170+F171+F173+F174+F175+F176+F177+F178+F172</f>
        <v>136468</v>
      </c>
      <c r="G165" s="272">
        <f t="shared" si="44"/>
        <v>114793</v>
      </c>
      <c r="H165" s="272">
        <f>H166+H167+H168+H169+H170+H171+H173+H174+H175+H176+H177+H178+H172</f>
        <v>92902</v>
      </c>
      <c r="I165" s="272">
        <f>I166+I167+I168+I169+I170+I171+I173+I174+I175+I176+I177+I178+I172</f>
        <v>88029</v>
      </c>
      <c r="J165" s="225">
        <f t="shared" si="44"/>
        <v>446092</v>
      </c>
      <c r="K165" s="225">
        <f t="shared" si="44"/>
        <v>448169</v>
      </c>
      <c r="L165" s="225">
        <f t="shared" si="44"/>
        <v>450235</v>
      </c>
    </row>
    <row r="166" spans="1:13">
      <c r="A166" s="244"/>
      <c r="B166" s="223" t="s">
        <v>51</v>
      </c>
      <c r="C166" s="242"/>
      <c r="D166" s="240" t="s">
        <v>52</v>
      </c>
      <c r="E166" s="235">
        <f t="shared" si="23"/>
        <v>0</v>
      </c>
      <c r="F166" s="272"/>
      <c r="G166" s="272"/>
      <c r="H166" s="272"/>
      <c r="I166" s="272"/>
      <c r="J166" s="226"/>
      <c r="K166" s="226"/>
      <c r="L166" s="226"/>
    </row>
    <row r="167" spans="1:13" ht="21.75" customHeight="1">
      <c r="A167" s="244"/>
      <c r="B167" s="223" t="s">
        <v>53</v>
      </c>
      <c r="C167" s="242"/>
      <c r="D167" s="240" t="s">
        <v>54</v>
      </c>
      <c r="E167" s="235">
        <f t="shared" si="23"/>
        <v>30080</v>
      </c>
      <c r="F167" s="272">
        <v>7598</v>
      </c>
      <c r="G167" s="272">
        <v>8015</v>
      </c>
      <c r="H167" s="272">
        <v>7716</v>
      </c>
      <c r="I167" s="272">
        <v>6751</v>
      </c>
      <c r="J167" s="226">
        <v>33896</v>
      </c>
      <c r="K167" s="226">
        <v>35918</v>
      </c>
      <c r="L167" s="226">
        <v>37929</v>
      </c>
    </row>
    <row r="168" spans="1:13">
      <c r="A168" s="244"/>
      <c r="B168" s="223" t="s">
        <v>55</v>
      </c>
      <c r="C168" s="242"/>
      <c r="D168" s="240" t="s">
        <v>56</v>
      </c>
      <c r="E168" s="235">
        <f t="shared" si="23"/>
        <v>4428</v>
      </c>
      <c r="F168" s="272">
        <v>948</v>
      </c>
      <c r="G168" s="272">
        <f>1114+39</f>
        <v>1153</v>
      </c>
      <c r="H168" s="272">
        <f>1092+117</f>
        <v>1209</v>
      </c>
      <c r="I168" s="272">
        <f>1001+117</f>
        <v>1118</v>
      </c>
      <c r="J168" s="226">
        <f>4195+500</f>
        <v>4695</v>
      </c>
      <c r="K168" s="226">
        <f>4195+500</f>
        <v>4695</v>
      </c>
      <c r="L168" s="226">
        <f>4195+500</f>
        <v>4695</v>
      </c>
    </row>
    <row r="169" spans="1:13">
      <c r="A169" s="250"/>
      <c r="B169" s="223" t="s">
        <v>57</v>
      </c>
      <c r="C169" s="242"/>
      <c r="D169" s="240" t="s">
        <v>58</v>
      </c>
      <c r="E169" s="235">
        <f t="shared" si="23"/>
        <v>0</v>
      </c>
      <c r="F169" s="272"/>
      <c r="G169" s="272"/>
      <c r="H169" s="272"/>
      <c r="I169" s="272"/>
      <c r="J169" s="226"/>
      <c r="K169" s="226"/>
      <c r="L169" s="226"/>
    </row>
    <row r="170" spans="1:13">
      <c r="A170" s="251"/>
      <c r="B170" s="223" t="s">
        <v>59</v>
      </c>
      <c r="C170" s="242"/>
      <c r="D170" s="240" t="s">
        <v>60</v>
      </c>
      <c r="E170" s="235">
        <f t="shared" si="23"/>
        <v>0</v>
      </c>
      <c r="F170" s="272"/>
      <c r="G170" s="272"/>
      <c r="H170" s="272"/>
      <c r="I170" s="272"/>
      <c r="J170" s="226"/>
      <c r="K170" s="226"/>
      <c r="L170" s="226"/>
    </row>
    <row r="171" spans="1:13">
      <c r="A171" s="251"/>
      <c r="B171" s="223" t="s">
        <v>61</v>
      </c>
      <c r="C171" s="242"/>
      <c r="D171" s="240" t="s">
        <v>62</v>
      </c>
      <c r="E171" s="235">
        <f t="shared" si="23"/>
        <v>0</v>
      </c>
      <c r="F171" s="272"/>
      <c r="G171" s="272"/>
      <c r="H171" s="272"/>
      <c r="I171" s="272"/>
      <c r="J171" s="226"/>
      <c r="K171" s="226"/>
      <c r="L171" s="226"/>
    </row>
    <row r="172" spans="1:13">
      <c r="A172" s="251"/>
      <c r="B172" s="497" t="s">
        <v>63</v>
      </c>
      <c r="C172" s="498"/>
      <c r="D172" s="240" t="s">
        <v>64</v>
      </c>
      <c r="E172" s="235">
        <f t="shared" si="23"/>
        <v>685</v>
      </c>
      <c r="F172" s="272">
        <v>204</v>
      </c>
      <c r="G172" s="272">
        <v>142</v>
      </c>
      <c r="H172" s="272">
        <v>222</v>
      </c>
      <c r="I172" s="272">
        <v>117</v>
      </c>
      <c r="J172" s="226">
        <v>710</v>
      </c>
      <c r="K172" s="226">
        <v>765</v>
      </c>
      <c r="L172" s="226">
        <v>820</v>
      </c>
    </row>
    <row r="173" spans="1:13">
      <c r="A173" s="251"/>
      <c r="B173" s="223" t="s">
        <v>65</v>
      </c>
      <c r="C173" s="242"/>
      <c r="D173" s="240" t="s">
        <v>66</v>
      </c>
      <c r="E173" s="235">
        <f t="shared" si="23"/>
        <v>0</v>
      </c>
      <c r="F173" s="272"/>
      <c r="G173" s="272"/>
      <c r="H173" s="272"/>
      <c r="I173" s="272"/>
      <c r="J173" s="226"/>
      <c r="K173" s="226"/>
      <c r="L173" s="226"/>
    </row>
    <row r="174" spans="1:13">
      <c r="A174" s="251"/>
      <c r="B174" s="223" t="s">
        <v>67</v>
      </c>
      <c r="C174" s="242"/>
      <c r="D174" s="240" t="s">
        <v>68</v>
      </c>
      <c r="E174" s="235">
        <f t="shared" si="23"/>
        <v>301417</v>
      </c>
      <c r="F174" s="272">
        <v>101662</v>
      </c>
      <c r="G174" s="272">
        <v>79657</v>
      </c>
      <c r="H174" s="272">
        <v>60394</v>
      </c>
      <c r="I174" s="226">
        <v>59704</v>
      </c>
      <c r="J174" s="291">
        <v>309295</v>
      </c>
      <c r="K174" s="226">
        <v>309295</v>
      </c>
      <c r="L174" s="226">
        <v>309295</v>
      </c>
      <c r="M174" s="19"/>
    </row>
    <row r="175" spans="1:13" ht="31.5" customHeight="1">
      <c r="A175" s="251"/>
      <c r="B175" s="470" t="s">
        <v>69</v>
      </c>
      <c r="C175" s="471"/>
      <c r="D175" s="240" t="s">
        <v>70</v>
      </c>
      <c r="E175" s="235">
        <f t="shared" ref="E175:E256" si="45">F175+G175+H175+I175</f>
        <v>86911</v>
      </c>
      <c r="F175" s="272">
        <v>23704</v>
      </c>
      <c r="G175" s="272">
        <v>23614</v>
      </c>
      <c r="H175" s="272">
        <v>21160</v>
      </c>
      <c r="I175" s="272">
        <v>18433</v>
      </c>
      <c r="J175" s="256">
        <v>88825</v>
      </c>
      <c r="K175" s="256">
        <v>88825</v>
      </c>
      <c r="L175" s="256">
        <v>88825</v>
      </c>
    </row>
    <row r="176" spans="1:13" ht="33" customHeight="1">
      <c r="A176" s="251"/>
      <c r="B176" s="473" t="s">
        <v>71</v>
      </c>
      <c r="C176" s="473"/>
      <c r="D176" s="240" t="s">
        <v>72</v>
      </c>
      <c r="E176" s="235">
        <f t="shared" si="45"/>
        <v>0</v>
      </c>
      <c r="F176" s="272"/>
      <c r="G176" s="272"/>
      <c r="H176" s="272"/>
      <c r="I176" s="272"/>
      <c r="J176" s="256"/>
      <c r="K176" s="256"/>
      <c r="L176" s="256"/>
    </row>
    <row r="177" spans="1:12" ht="19.5" customHeight="1">
      <c r="A177" s="251"/>
      <c r="B177" s="223" t="s">
        <v>73</v>
      </c>
      <c r="C177" s="242"/>
      <c r="D177" s="240" t="s">
        <v>74</v>
      </c>
      <c r="E177" s="235">
        <f t="shared" si="45"/>
        <v>8671</v>
      </c>
      <c r="F177" s="272">
        <v>2352</v>
      </c>
      <c r="G177" s="272">
        <v>2212</v>
      </c>
      <c r="H177" s="272">
        <v>2201</v>
      </c>
      <c r="I177" s="272">
        <v>1906</v>
      </c>
      <c r="J177" s="256">
        <v>8671</v>
      </c>
      <c r="K177" s="256">
        <v>8671</v>
      </c>
      <c r="L177" s="256">
        <v>8671</v>
      </c>
    </row>
    <row r="178" spans="1:12">
      <c r="A178" s="250"/>
      <c r="B178" s="223" t="s">
        <v>75</v>
      </c>
      <c r="C178" s="242"/>
      <c r="D178" s="229" t="s">
        <v>76</v>
      </c>
      <c r="E178" s="235">
        <f t="shared" si="45"/>
        <v>0</v>
      </c>
      <c r="F178" s="272"/>
      <c r="G178" s="272"/>
      <c r="H178" s="272"/>
      <c r="I178" s="272"/>
      <c r="J178" s="226"/>
      <c r="K178" s="226"/>
      <c r="L178" s="226"/>
    </row>
    <row r="179" spans="1:12" hidden="1">
      <c r="A179" s="244" t="s">
        <v>77</v>
      </c>
      <c r="B179" s="242"/>
      <c r="C179" s="252"/>
      <c r="D179" s="240" t="s">
        <v>78</v>
      </c>
      <c r="E179" s="235">
        <f t="shared" si="45"/>
        <v>0</v>
      </c>
      <c r="F179" s="272">
        <f t="shared" ref="F179:L179" si="46">F180</f>
        <v>0</v>
      </c>
      <c r="G179" s="272">
        <f t="shared" si="46"/>
        <v>0</v>
      </c>
      <c r="H179" s="272">
        <f t="shared" si="46"/>
        <v>0</v>
      </c>
      <c r="I179" s="272">
        <f t="shared" si="46"/>
        <v>0</v>
      </c>
      <c r="J179" s="225">
        <f t="shared" si="46"/>
        <v>0</v>
      </c>
      <c r="K179" s="225">
        <f t="shared" si="46"/>
        <v>0</v>
      </c>
      <c r="L179" s="225">
        <f t="shared" si="46"/>
        <v>0</v>
      </c>
    </row>
    <row r="180" spans="1:12" hidden="1">
      <c r="A180" s="250"/>
      <c r="B180" s="223" t="s">
        <v>79</v>
      </c>
      <c r="C180" s="242"/>
      <c r="D180" s="240" t="s">
        <v>80</v>
      </c>
      <c r="E180" s="235">
        <f t="shared" si="45"/>
        <v>0</v>
      </c>
      <c r="F180" s="272"/>
      <c r="G180" s="272"/>
      <c r="H180" s="272"/>
      <c r="I180" s="272"/>
      <c r="J180" s="226"/>
      <c r="K180" s="226"/>
      <c r="L180" s="226"/>
    </row>
    <row r="181" spans="1:12" hidden="1">
      <c r="A181" s="244" t="s">
        <v>81</v>
      </c>
      <c r="B181" s="242"/>
      <c r="C181" s="223"/>
      <c r="D181" s="240" t="s">
        <v>82</v>
      </c>
      <c r="E181" s="235">
        <f t="shared" si="45"/>
        <v>0</v>
      </c>
      <c r="F181" s="272">
        <f t="shared" ref="F181:L181" si="47">F182</f>
        <v>0</v>
      </c>
      <c r="G181" s="272">
        <f t="shared" si="47"/>
        <v>0</v>
      </c>
      <c r="H181" s="272">
        <f t="shared" si="47"/>
        <v>0</v>
      </c>
      <c r="I181" s="272">
        <f t="shared" si="47"/>
        <v>0</v>
      </c>
      <c r="J181" s="225">
        <f t="shared" si="47"/>
        <v>0</v>
      </c>
      <c r="K181" s="225">
        <f t="shared" si="47"/>
        <v>0</v>
      </c>
      <c r="L181" s="225">
        <f t="shared" si="47"/>
        <v>0</v>
      </c>
    </row>
    <row r="182" spans="1:12" hidden="1">
      <c r="A182" s="244"/>
      <c r="B182" s="223" t="s">
        <v>83</v>
      </c>
      <c r="C182" s="242"/>
      <c r="D182" s="240" t="s">
        <v>84</v>
      </c>
      <c r="E182" s="235">
        <f t="shared" si="45"/>
        <v>0</v>
      </c>
      <c r="F182" s="272"/>
      <c r="G182" s="272"/>
      <c r="H182" s="272"/>
      <c r="I182" s="272"/>
      <c r="J182" s="226"/>
      <c r="K182" s="226"/>
      <c r="L182" s="226"/>
    </row>
    <row r="183" spans="1:12" hidden="1">
      <c r="A183" s="244" t="s">
        <v>85</v>
      </c>
      <c r="B183" s="242"/>
      <c r="C183" s="223"/>
      <c r="D183" s="240" t="s">
        <v>86</v>
      </c>
      <c r="E183" s="235">
        <f t="shared" si="45"/>
        <v>3224</v>
      </c>
      <c r="F183" s="272">
        <f t="shared" ref="F183:L183" si="48">F186</f>
        <v>0</v>
      </c>
      <c r="G183" s="272">
        <f>G184+G186</f>
        <v>0</v>
      </c>
      <c r="H183" s="272">
        <f>H184+H186</f>
        <v>3224</v>
      </c>
      <c r="I183" s="272">
        <f>I184+I186</f>
        <v>0</v>
      </c>
      <c r="J183" s="225">
        <f t="shared" si="48"/>
        <v>808</v>
      </c>
      <c r="K183" s="225">
        <f t="shared" si="48"/>
        <v>0</v>
      </c>
      <c r="L183" s="225">
        <f t="shared" si="48"/>
        <v>0</v>
      </c>
    </row>
    <row r="184" spans="1:12" hidden="1">
      <c r="A184" s="244"/>
      <c r="B184" s="499" t="s">
        <v>87</v>
      </c>
      <c r="C184" s="500"/>
      <c r="D184" s="240" t="s">
        <v>88</v>
      </c>
      <c r="E184" s="235">
        <f>E185</f>
        <v>0</v>
      </c>
      <c r="F184" s="235">
        <f>F185</f>
        <v>0</v>
      </c>
      <c r="G184" s="235">
        <f>G185</f>
        <v>0</v>
      </c>
      <c r="H184" s="235">
        <f>H185</f>
        <v>0</v>
      </c>
      <c r="I184" s="235">
        <f>I185</f>
        <v>0</v>
      </c>
      <c r="J184" s="225"/>
      <c r="K184" s="225"/>
      <c r="L184" s="225"/>
    </row>
    <row r="185" spans="1:12" ht="30.75" hidden="1" customHeight="1">
      <c r="A185" s="244"/>
      <c r="B185" s="501" t="s">
        <v>91</v>
      </c>
      <c r="C185" s="502"/>
      <c r="D185" s="240" t="s">
        <v>92</v>
      </c>
      <c r="E185" s="235">
        <f t="shared" si="45"/>
        <v>0</v>
      </c>
      <c r="F185" s="272">
        <v>0</v>
      </c>
      <c r="G185" s="272"/>
      <c r="H185" s="272">
        <v>0</v>
      </c>
      <c r="I185" s="272"/>
      <c r="J185" s="225"/>
      <c r="K185" s="225"/>
      <c r="L185" s="225"/>
    </row>
    <row r="186" spans="1:12">
      <c r="A186" s="244"/>
      <c r="B186" s="223" t="s">
        <v>93</v>
      </c>
      <c r="C186" s="242"/>
      <c r="D186" s="240" t="s">
        <v>94</v>
      </c>
      <c r="E186" s="235">
        <f t="shared" si="45"/>
        <v>3224</v>
      </c>
      <c r="F186" s="272"/>
      <c r="G186" s="272"/>
      <c r="H186" s="272">
        <v>3224</v>
      </c>
      <c r="I186" s="272"/>
      <c r="J186" s="226">
        <v>808</v>
      </c>
      <c r="K186" s="226"/>
      <c r="L186" s="226"/>
    </row>
    <row r="187" spans="1:12">
      <c r="A187" s="235" t="s">
        <v>256</v>
      </c>
      <c r="B187" s="232"/>
      <c r="C187" s="232"/>
      <c r="D187" s="240" t="s">
        <v>96</v>
      </c>
      <c r="E187" s="235">
        <f t="shared" si="45"/>
        <v>-940.5</v>
      </c>
      <c r="F187" s="272">
        <f t="shared" ref="F187:L187" si="49">F188+F189+F190</f>
        <v>-200</v>
      </c>
      <c r="G187" s="272">
        <f t="shared" si="49"/>
        <v>-252.5</v>
      </c>
      <c r="H187" s="272">
        <f t="shared" si="49"/>
        <v>-388</v>
      </c>
      <c r="I187" s="272">
        <f t="shared" si="49"/>
        <v>-100</v>
      </c>
      <c r="J187" s="272">
        <f t="shared" si="49"/>
        <v>-180</v>
      </c>
      <c r="K187" s="272">
        <f t="shared" si="49"/>
        <v>-180</v>
      </c>
      <c r="L187" s="272">
        <f t="shared" si="49"/>
        <v>-180</v>
      </c>
    </row>
    <row r="188" spans="1:12">
      <c r="A188" s="235"/>
      <c r="B188" s="223" t="s">
        <v>97</v>
      </c>
      <c r="C188" s="242"/>
      <c r="D188" s="240" t="s">
        <v>98</v>
      </c>
      <c r="E188" s="235">
        <f t="shared" si="45"/>
        <v>48.5</v>
      </c>
      <c r="F188" s="272"/>
      <c r="G188" s="272">
        <f>23.5+25</f>
        <v>48.5</v>
      </c>
      <c r="H188" s="272"/>
      <c r="I188" s="272"/>
      <c r="J188" s="226"/>
      <c r="K188" s="226"/>
      <c r="L188" s="226"/>
    </row>
    <row r="189" spans="1:12" ht="33.75" customHeight="1">
      <c r="A189" s="235"/>
      <c r="B189" s="470" t="s">
        <v>99</v>
      </c>
      <c r="C189" s="471"/>
      <c r="D189" s="240" t="s">
        <v>100</v>
      </c>
      <c r="E189" s="235">
        <f t="shared" si="45"/>
        <v>-989</v>
      </c>
      <c r="F189" s="272">
        <v>-200</v>
      </c>
      <c r="G189" s="272">
        <v>-301</v>
      </c>
      <c r="H189" s="272">
        <v>-388</v>
      </c>
      <c r="I189" s="272">
        <v>-100</v>
      </c>
      <c r="J189" s="226">
        <v>-180</v>
      </c>
      <c r="K189" s="226">
        <v>-180</v>
      </c>
      <c r="L189" s="226">
        <v>-180</v>
      </c>
    </row>
    <row r="190" spans="1:12">
      <c r="A190" s="235"/>
      <c r="B190" s="223" t="s">
        <v>103</v>
      </c>
      <c r="C190" s="242"/>
      <c r="D190" s="240" t="s">
        <v>104</v>
      </c>
      <c r="E190" s="235">
        <f t="shared" si="45"/>
        <v>0</v>
      </c>
      <c r="F190" s="272"/>
      <c r="G190" s="272"/>
      <c r="H190" s="272"/>
      <c r="I190" s="272"/>
      <c r="J190" s="226"/>
      <c r="K190" s="226"/>
      <c r="L190" s="226"/>
    </row>
    <row r="191" spans="1:12">
      <c r="A191" s="482" t="s">
        <v>113</v>
      </c>
      <c r="B191" s="483"/>
      <c r="C191" s="484"/>
      <c r="D191" s="241" t="s">
        <v>114</v>
      </c>
      <c r="E191" s="235">
        <f>E192</f>
        <v>0</v>
      </c>
      <c r="F191" s="235">
        <f>F192</f>
        <v>0</v>
      </c>
      <c r="G191" s="235">
        <f>G192</f>
        <v>0</v>
      </c>
      <c r="H191" s="235">
        <f>H192</f>
        <v>0</v>
      </c>
      <c r="I191" s="235">
        <f>I192</f>
        <v>0</v>
      </c>
      <c r="J191" s="226"/>
      <c r="K191" s="226"/>
      <c r="L191" s="226"/>
    </row>
    <row r="192" spans="1:12">
      <c r="A192" s="482" t="s">
        <v>115</v>
      </c>
      <c r="B192" s="483"/>
      <c r="C192" s="484"/>
      <c r="D192" s="240" t="s">
        <v>116</v>
      </c>
      <c r="E192" s="235">
        <f>F192+G192+H192+I192</f>
        <v>0</v>
      </c>
      <c r="F192" s="272">
        <f>F193</f>
        <v>0</v>
      </c>
      <c r="G192" s="272">
        <f t="shared" ref="G192:I193" si="50">G193</f>
        <v>0</v>
      </c>
      <c r="H192" s="272">
        <f t="shared" si="50"/>
        <v>0</v>
      </c>
      <c r="I192" s="272">
        <f t="shared" si="50"/>
        <v>0</v>
      </c>
      <c r="J192" s="226"/>
      <c r="K192" s="226"/>
      <c r="L192" s="226"/>
    </row>
    <row r="193" spans="1:12">
      <c r="A193" s="482" t="s">
        <v>117</v>
      </c>
      <c r="B193" s="483"/>
      <c r="C193" s="484"/>
      <c r="D193" s="240" t="s">
        <v>118</v>
      </c>
      <c r="E193" s="235">
        <f>E194</f>
        <v>0</v>
      </c>
      <c r="F193" s="235">
        <f>F194</f>
        <v>0</v>
      </c>
      <c r="G193" s="235">
        <f t="shared" si="50"/>
        <v>0</v>
      </c>
      <c r="H193" s="235">
        <f t="shared" si="50"/>
        <v>0</v>
      </c>
      <c r="I193" s="235">
        <f t="shared" si="50"/>
        <v>0</v>
      </c>
      <c r="J193" s="226"/>
      <c r="K193" s="226"/>
      <c r="L193" s="226"/>
    </row>
    <row r="194" spans="1:12" ht="33.75" customHeight="1">
      <c r="A194" s="494" t="s">
        <v>119</v>
      </c>
      <c r="B194" s="495"/>
      <c r="C194" s="496"/>
      <c r="D194" s="240" t="s">
        <v>120</v>
      </c>
      <c r="E194" s="235">
        <f>F194+G194+H194+I194</f>
        <v>0</v>
      </c>
      <c r="F194" s="272"/>
      <c r="G194" s="272"/>
      <c r="H194" s="272"/>
      <c r="I194" s="272"/>
      <c r="J194" s="226"/>
      <c r="K194" s="226"/>
      <c r="L194" s="226"/>
    </row>
    <row r="195" spans="1:12">
      <c r="A195" s="235" t="s">
        <v>123</v>
      </c>
      <c r="B195" s="223"/>
      <c r="C195" s="223"/>
      <c r="D195" s="241" t="s">
        <v>124</v>
      </c>
      <c r="E195" s="235">
        <f t="shared" si="45"/>
        <v>343606</v>
      </c>
      <c r="F195" s="272">
        <f t="shared" ref="F195:L195" si="51">F196</f>
        <v>90409</v>
      </c>
      <c r="G195" s="272">
        <f t="shared" si="51"/>
        <v>86108</v>
      </c>
      <c r="H195" s="272">
        <f t="shared" si="51"/>
        <v>82924</v>
      </c>
      <c r="I195" s="272">
        <f t="shared" si="51"/>
        <v>84165</v>
      </c>
      <c r="J195" s="225">
        <f t="shared" si="51"/>
        <v>342045</v>
      </c>
      <c r="K195" s="225">
        <f t="shared" si="51"/>
        <v>342045</v>
      </c>
      <c r="L195" s="225">
        <f t="shared" si="51"/>
        <v>347245</v>
      </c>
    </row>
    <row r="196" spans="1:12">
      <c r="A196" s="235" t="s">
        <v>257</v>
      </c>
      <c r="B196" s="223"/>
      <c r="C196" s="223"/>
      <c r="D196" s="241" t="s">
        <v>126</v>
      </c>
      <c r="E196" s="235">
        <f t="shared" si="45"/>
        <v>343606</v>
      </c>
      <c r="F196" s="272">
        <f t="shared" ref="F196:L196" si="52">F197+F201</f>
        <v>90409</v>
      </c>
      <c r="G196" s="272">
        <f t="shared" si="52"/>
        <v>86108</v>
      </c>
      <c r="H196" s="272">
        <f t="shared" si="52"/>
        <v>82924</v>
      </c>
      <c r="I196" s="272">
        <f t="shared" si="52"/>
        <v>84165</v>
      </c>
      <c r="J196" s="225">
        <f t="shared" si="52"/>
        <v>342045</v>
      </c>
      <c r="K196" s="225">
        <f t="shared" si="52"/>
        <v>342045</v>
      </c>
      <c r="L196" s="225">
        <f t="shared" si="52"/>
        <v>347245</v>
      </c>
    </row>
    <row r="197" spans="1:12">
      <c r="A197" s="235" t="s">
        <v>258</v>
      </c>
      <c r="B197" s="223"/>
      <c r="C197" s="223"/>
      <c r="D197" s="241" t="s">
        <v>128</v>
      </c>
      <c r="E197" s="235">
        <f t="shared" si="45"/>
        <v>0</v>
      </c>
      <c r="F197" s="272">
        <f>F198+F199+F200</f>
        <v>0</v>
      </c>
      <c r="G197" s="272">
        <f>G198+G199+G200</f>
        <v>0</v>
      </c>
      <c r="H197" s="272">
        <f>H198+H199+H200</f>
        <v>0</v>
      </c>
      <c r="I197" s="272">
        <f>I198+I199+I200</f>
        <v>0</v>
      </c>
      <c r="J197" s="225">
        <f>J198+J199</f>
        <v>0</v>
      </c>
      <c r="K197" s="225">
        <f>K198+K199</f>
        <v>0</v>
      </c>
      <c r="L197" s="225">
        <f>L198+L199</f>
        <v>0</v>
      </c>
    </row>
    <row r="198" spans="1:12">
      <c r="A198" s="235"/>
      <c r="B198" s="223" t="s">
        <v>129</v>
      </c>
      <c r="C198" s="223"/>
      <c r="D198" s="240" t="s">
        <v>130</v>
      </c>
      <c r="E198" s="235">
        <f t="shared" si="45"/>
        <v>0</v>
      </c>
      <c r="F198" s="272"/>
      <c r="G198" s="272"/>
      <c r="H198" s="272"/>
      <c r="I198" s="272"/>
      <c r="J198" s="226"/>
      <c r="K198" s="226"/>
      <c r="L198" s="226"/>
    </row>
    <row r="199" spans="1:12" s="1" customFormat="1" ht="30" customHeight="1">
      <c r="A199" s="235"/>
      <c r="B199" s="477" t="s">
        <v>133</v>
      </c>
      <c r="C199" s="477"/>
      <c r="D199" s="240" t="s">
        <v>134</v>
      </c>
      <c r="E199" s="235">
        <f t="shared" si="45"/>
        <v>0</v>
      </c>
      <c r="F199" s="272"/>
      <c r="G199" s="272"/>
      <c r="H199" s="272"/>
      <c r="I199" s="272"/>
      <c r="J199" s="256"/>
      <c r="K199" s="256"/>
      <c r="L199" s="256"/>
    </row>
    <row r="200" spans="1:12" s="1" customFormat="1" ht="24.75" customHeight="1">
      <c r="A200" s="235"/>
      <c r="B200" s="488" t="s">
        <v>137</v>
      </c>
      <c r="C200" s="489"/>
      <c r="D200" s="240" t="s">
        <v>138</v>
      </c>
      <c r="E200" s="235">
        <f t="shared" si="45"/>
        <v>0</v>
      </c>
      <c r="F200" s="272">
        <v>0</v>
      </c>
      <c r="G200" s="272"/>
      <c r="H200" s="272"/>
      <c r="I200" s="272"/>
      <c r="J200" s="256"/>
      <c r="K200" s="256"/>
      <c r="L200" s="256"/>
    </row>
    <row r="201" spans="1:12" ht="15.75" customHeight="1">
      <c r="A201" s="235" t="s">
        <v>259</v>
      </c>
      <c r="B201" s="242"/>
      <c r="C201" s="223"/>
      <c r="D201" s="242" t="s">
        <v>148</v>
      </c>
      <c r="E201" s="235">
        <f t="shared" si="45"/>
        <v>343606</v>
      </c>
      <c r="F201" s="272">
        <f>F202+F203+F204+F205+F206</f>
        <v>90409</v>
      </c>
      <c r="G201" s="272">
        <f>G202+G203+G204+G205+G206</f>
        <v>86108</v>
      </c>
      <c r="H201" s="272">
        <f>H202+H203+H204+H205+H206</f>
        <v>82924</v>
      </c>
      <c r="I201" s="272">
        <f>I202+I203+I204+I205+I206</f>
        <v>84165</v>
      </c>
      <c r="J201" s="225">
        <f>J202+J203+J204+J205</f>
        <v>342045</v>
      </c>
      <c r="K201" s="225">
        <f>K202+K203+K204+K205</f>
        <v>342045</v>
      </c>
      <c r="L201" s="225">
        <f>L202+L203+L204+L205</f>
        <v>347245</v>
      </c>
    </row>
    <row r="202" spans="1:12">
      <c r="A202" s="235"/>
      <c r="B202" s="223" t="s">
        <v>149</v>
      </c>
      <c r="C202" s="242"/>
      <c r="D202" s="240" t="s">
        <v>150</v>
      </c>
      <c r="E202" s="235">
        <f t="shared" si="45"/>
        <v>72791</v>
      </c>
      <c r="F202" s="272">
        <v>17955</v>
      </c>
      <c r="G202" s="272">
        <f>17654+1500-1052</f>
        <v>18102</v>
      </c>
      <c r="H202" s="272">
        <f>17956+650</f>
        <v>18606</v>
      </c>
      <c r="I202" s="272">
        <f>17478+650</f>
        <v>18128</v>
      </c>
      <c r="J202" s="226">
        <f>71167+2800</f>
        <v>73967</v>
      </c>
      <c r="K202" s="226">
        <f>71167+2800</f>
        <v>73967</v>
      </c>
      <c r="L202" s="226">
        <f>71167+2800</f>
        <v>73967</v>
      </c>
    </row>
    <row r="203" spans="1:12">
      <c r="A203" s="235"/>
      <c r="B203" s="490" t="s">
        <v>151</v>
      </c>
      <c r="C203" s="490"/>
      <c r="D203" s="240" t="s">
        <v>152</v>
      </c>
      <c r="E203" s="235">
        <f t="shared" si="45"/>
        <v>6000</v>
      </c>
      <c r="F203" s="272">
        <v>1500</v>
      </c>
      <c r="G203" s="272">
        <v>1500</v>
      </c>
      <c r="H203" s="272">
        <v>1500</v>
      </c>
      <c r="I203" s="272">
        <v>1500</v>
      </c>
      <c r="J203" s="226"/>
      <c r="K203" s="226"/>
      <c r="L203" s="226">
        <v>5200</v>
      </c>
    </row>
    <row r="204" spans="1:12" ht="15" customHeight="1">
      <c r="A204" s="235"/>
      <c r="B204" s="473" t="s">
        <v>155</v>
      </c>
      <c r="C204" s="473"/>
      <c r="D204" s="240" t="s">
        <v>156</v>
      </c>
      <c r="E204" s="235">
        <f t="shared" si="45"/>
        <v>0</v>
      </c>
      <c r="F204" s="272"/>
      <c r="G204" s="272"/>
      <c r="H204" s="272"/>
      <c r="I204" s="272"/>
      <c r="J204" s="256"/>
      <c r="K204" s="256"/>
      <c r="L204" s="256"/>
    </row>
    <row r="205" spans="1:12" ht="32.25" customHeight="1">
      <c r="A205" s="265"/>
      <c r="B205" s="479" t="s">
        <v>175</v>
      </c>
      <c r="C205" s="480"/>
      <c r="D205" s="240" t="s">
        <v>176</v>
      </c>
      <c r="E205" s="235">
        <f t="shared" si="45"/>
        <v>264815</v>
      </c>
      <c r="F205" s="272">
        <v>70954</v>
      </c>
      <c r="G205" s="272">
        <v>66506</v>
      </c>
      <c r="H205" s="272">
        <v>62818</v>
      </c>
      <c r="I205" s="272">
        <v>64537</v>
      </c>
      <c r="J205" s="256">
        <v>268078</v>
      </c>
      <c r="K205" s="256">
        <v>268078</v>
      </c>
      <c r="L205" s="256">
        <v>268078</v>
      </c>
    </row>
    <row r="206" spans="1:12" ht="32.25" customHeight="1">
      <c r="A206" s="265"/>
      <c r="B206" s="479" t="s">
        <v>137</v>
      </c>
      <c r="C206" s="480"/>
      <c r="D206" s="258" t="s">
        <v>177</v>
      </c>
      <c r="E206" s="235">
        <f t="shared" si="45"/>
        <v>0</v>
      </c>
      <c r="F206" s="272"/>
      <c r="G206" s="272"/>
      <c r="H206" s="272"/>
      <c r="I206" s="272"/>
      <c r="J206" s="256"/>
      <c r="K206" s="256"/>
      <c r="L206" s="256"/>
    </row>
    <row r="207" spans="1:12" s="10" customFormat="1" ht="36.75" customHeight="1">
      <c r="A207" s="491" t="s">
        <v>260</v>
      </c>
      <c r="B207" s="492"/>
      <c r="C207" s="493"/>
      <c r="D207" s="264" t="s">
        <v>255</v>
      </c>
      <c r="E207" s="288">
        <f t="shared" si="45"/>
        <v>87025</v>
      </c>
      <c r="F207" s="271">
        <f>F208+F212+F216+F219+F239+F286+F284</f>
        <v>70408</v>
      </c>
      <c r="G207" s="271">
        <f>G208+G212+G216+G219+G239+G286+G284</f>
        <v>3212</v>
      </c>
      <c r="H207" s="271">
        <f>H208+H212+H216+H219+H239+H286+H284</f>
        <v>4523</v>
      </c>
      <c r="I207" s="271">
        <f>I208+I212+I216+I219+I239+I286+I284</f>
        <v>8882</v>
      </c>
      <c r="J207" s="271">
        <f>J208+J212+J216+J219+J239+J286</f>
        <v>180</v>
      </c>
      <c r="K207" s="271">
        <f>K208+K212+K216+K219+K239+K286</f>
        <v>180</v>
      </c>
      <c r="L207" s="271">
        <f>L208+L212+L216+L219+L239+L286</f>
        <v>180</v>
      </c>
    </row>
    <row r="208" spans="1:12">
      <c r="A208" s="235" t="s">
        <v>261</v>
      </c>
      <c r="B208" s="243"/>
      <c r="C208" s="223"/>
      <c r="D208" s="241" t="s">
        <v>31</v>
      </c>
      <c r="E208" s="235">
        <f t="shared" si="45"/>
        <v>989</v>
      </c>
      <c r="F208" s="272">
        <f t="shared" ref="F208:L210" si="53">F209</f>
        <v>200</v>
      </c>
      <c r="G208" s="272">
        <f t="shared" si="53"/>
        <v>301</v>
      </c>
      <c r="H208" s="272">
        <f t="shared" si="53"/>
        <v>388</v>
      </c>
      <c r="I208" s="272">
        <f t="shared" si="53"/>
        <v>100</v>
      </c>
      <c r="J208" s="225">
        <f t="shared" si="53"/>
        <v>180</v>
      </c>
      <c r="K208" s="225">
        <f t="shared" si="53"/>
        <v>180</v>
      </c>
      <c r="L208" s="225">
        <f t="shared" si="53"/>
        <v>180</v>
      </c>
    </row>
    <row r="209" spans="1:12">
      <c r="A209" s="235" t="s">
        <v>262</v>
      </c>
      <c r="B209" s="223"/>
      <c r="C209" s="223"/>
      <c r="D209" s="232" t="s">
        <v>48</v>
      </c>
      <c r="E209" s="235">
        <f t="shared" si="45"/>
        <v>989</v>
      </c>
      <c r="F209" s="272">
        <f t="shared" si="53"/>
        <v>200</v>
      </c>
      <c r="G209" s="272">
        <f t="shared" si="53"/>
        <v>301</v>
      </c>
      <c r="H209" s="272">
        <f t="shared" si="53"/>
        <v>388</v>
      </c>
      <c r="I209" s="272">
        <f t="shared" si="53"/>
        <v>100</v>
      </c>
      <c r="J209" s="225">
        <f t="shared" si="53"/>
        <v>180</v>
      </c>
      <c r="K209" s="225">
        <f t="shared" si="53"/>
        <v>180</v>
      </c>
      <c r="L209" s="225">
        <f t="shared" si="53"/>
        <v>180</v>
      </c>
    </row>
    <row r="210" spans="1:12">
      <c r="A210" s="235" t="s">
        <v>263</v>
      </c>
      <c r="B210" s="232"/>
      <c r="C210" s="232"/>
      <c r="D210" s="240" t="s">
        <v>96</v>
      </c>
      <c r="E210" s="235">
        <f t="shared" si="45"/>
        <v>989</v>
      </c>
      <c r="F210" s="272">
        <f t="shared" si="53"/>
        <v>200</v>
      </c>
      <c r="G210" s="272">
        <f t="shared" si="53"/>
        <v>301</v>
      </c>
      <c r="H210" s="272">
        <f t="shared" si="53"/>
        <v>388</v>
      </c>
      <c r="I210" s="272">
        <f t="shared" si="53"/>
        <v>100</v>
      </c>
      <c r="J210" s="273">
        <f t="shared" si="53"/>
        <v>180</v>
      </c>
      <c r="K210" s="273">
        <f t="shared" si="53"/>
        <v>180</v>
      </c>
      <c r="L210" s="273">
        <f t="shared" si="53"/>
        <v>180</v>
      </c>
    </row>
    <row r="211" spans="1:12">
      <c r="A211" s="490" t="s">
        <v>101</v>
      </c>
      <c r="B211" s="490"/>
      <c r="C211" s="490"/>
      <c r="D211" s="240" t="s">
        <v>102</v>
      </c>
      <c r="E211" s="235">
        <f t="shared" si="45"/>
        <v>989</v>
      </c>
      <c r="F211" s="272">
        <v>200</v>
      </c>
      <c r="G211" s="272">
        <v>301</v>
      </c>
      <c r="H211" s="272">
        <v>388</v>
      </c>
      <c r="I211" s="272">
        <v>100</v>
      </c>
      <c r="J211" s="256">
        <v>180</v>
      </c>
      <c r="K211" s="256">
        <v>180</v>
      </c>
      <c r="L211" s="256">
        <v>180</v>
      </c>
    </row>
    <row r="212" spans="1:12">
      <c r="A212" s="244" t="s">
        <v>105</v>
      </c>
      <c r="B212" s="253"/>
      <c r="C212" s="254"/>
      <c r="D212" s="241" t="s">
        <v>106</v>
      </c>
      <c r="E212" s="235">
        <f t="shared" si="45"/>
        <v>0</v>
      </c>
      <c r="F212" s="272">
        <f t="shared" ref="F212:L212" si="54">F213</f>
        <v>0</v>
      </c>
      <c r="G212" s="272">
        <f t="shared" si="54"/>
        <v>0</v>
      </c>
      <c r="H212" s="272">
        <f t="shared" si="54"/>
        <v>0</v>
      </c>
      <c r="I212" s="272">
        <f t="shared" si="54"/>
        <v>0</v>
      </c>
      <c r="J212" s="273">
        <f t="shared" si="54"/>
        <v>0</v>
      </c>
      <c r="K212" s="273">
        <f t="shared" si="54"/>
        <v>0</v>
      </c>
      <c r="L212" s="273">
        <f t="shared" si="54"/>
        <v>0</v>
      </c>
    </row>
    <row r="213" spans="1:12">
      <c r="A213" s="244" t="s">
        <v>107</v>
      </c>
      <c r="B213" s="242"/>
      <c r="C213" s="223"/>
      <c r="D213" s="240" t="s">
        <v>108</v>
      </c>
      <c r="E213" s="235">
        <f t="shared" si="45"/>
        <v>0</v>
      </c>
      <c r="F213" s="272">
        <f t="shared" ref="F213:L213" si="55">F214+F215</f>
        <v>0</v>
      </c>
      <c r="G213" s="272">
        <f t="shared" si="55"/>
        <v>0</v>
      </c>
      <c r="H213" s="272">
        <f t="shared" si="55"/>
        <v>0</v>
      </c>
      <c r="I213" s="272">
        <f t="shared" si="55"/>
        <v>0</v>
      </c>
      <c r="J213" s="273">
        <f t="shared" si="55"/>
        <v>0</v>
      </c>
      <c r="K213" s="273">
        <f t="shared" si="55"/>
        <v>0</v>
      </c>
      <c r="L213" s="273">
        <f t="shared" si="55"/>
        <v>0</v>
      </c>
    </row>
    <row r="214" spans="1:12">
      <c r="A214" s="244"/>
      <c r="B214" s="223" t="s">
        <v>109</v>
      </c>
      <c r="C214" s="242"/>
      <c r="D214" s="240" t="s">
        <v>110</v>
      </c>
      <c r="E214" s="235">
        <f t="shared" si="45"/>
        <v>0</v>
      </c>
      <c r="F214" s="272">
        <v>0</v>
      </c>
      <c r="G214" s="272"/>
      <c r="H214" s="272"/>
      <c r="I214" s="272"/>
      <c r="J214" s="256"/>
      <c r="K214" s="256"/>
      <c r="L214" s="256"/>
    </row>
    <row r="215" spans="1:12">
      <c r="A215" s="244"/>
      <c r="B215" s="223" t="s">
        <v>111</v>
      </c>
      <c r="C215" s="242"/>
      <c r="D215" s="240" t="s">
        <v>112</v>
      </c>
      <c r="E215" s="235">
        <f t="shared" si="45"/>
        <v>0</v>
      </c>
      <c r="F215" s="272"/>
      <c r="G215" s="272"/>
      <c r="H215" s="272"/>
      <c r="I215" s="272"/>
      <c r="J215" s="256"/>
      <c r="K215" s="256"/>
      <c r="L215" s="256"/>
    </row>
    <row r="216" spans="1:12">
      <c r="A216" s="482" t="s">
        <v>264</v>
      </c>
      <c r="B216" s="483"/>
      <c r="C216" s="484"/>
      <c r="D216" s="241" t="s">
        <v>114</v>
      </c>
      <c r="E216" s="235">
        <f t="shared" ref="E216:I217" si="56">E217</f>
        <v>0</v>
      </c>
      <c r="F216" s="235">
        <f t="shared" si="56"/>
        <v>0</v>
      </c>
      <c r="G216" s="235">
        <f t="shared" si="56"/>
        <v>0</v>
      </c>
      <c r="H216" s="235">
        <f t="shared" si="56"/>
        <v>0</v>
      </c>
      <c r="I216" s="235">
        <f t="shared" si="56"/>
        <v>0</v>
      </c>
      <c r="J216" s="256"/>
      <c r="K216" s="256"/>
      <c r="L216" s="256"/>
    </row>
    <row r="217" spans="1:12">
      <c r="A217" s="482" t="s">
        <v>115</v>
      </c>
      <c r="B217" s="483"/>
      <c r="C217" s="484"/>
      <c r="D217" s="240" t="s">
        <v>116</v>
      </c>
      <c r="E217" s="235">
        <f t="shared" si="56"/>
        <v>0</v>
      </c>
      <c r="F217" s="235">
        <f t="shared" si="56"/>
        <v>0</v>
      </c>
      <c r="G217" s="235">
        <f t="shared" si="56"/>
        <v>0</v>
      </c>
      <c r="H217" s="235">
        <f t="shared" si="56"/>
        <v>0</v>
      </c>
      <c r="I217" s="235">
        <f t="shared" si="56"/>
        <v>0</v>
      </c>
      <c r="J217" s="256"/>
      <c r="K217" s="256"/>
      <c r="L217" s="256"/>
    </row>
    <row r="218" spans="1:12">
      <c r="A218" s="485" t="s">
        <v>265</v>
      </c>
      <c r="B218" s="486"/>
      <c r="C218" s="487"/>
      <c r="D218" s="240" t="s">
        <v>122</v>
      </c>
      <c r="E218" s="235">
        <f>G218</f>
        <v>0</v>
      </c>
      <c r="F218" s="272">
        <v>0</v>
      </c>
      <c r="G218" s="272">
        <f>270.68-270.68</f>
        <v>0</v>
      </c>
      <c r="H218" s="272">
        <v>0</v>
      </c>
      <c r="I218" s="272">
        <v>0</v>
      </c>
      <c r="J218" s="256"/>
      <c r="K218" s="256"/>
      <c r="L218" s="256"/>
    </row>
    <row r="219" spans="1:12">
      <c r="A219" s="235" t="s">
        <v>123</v>
      </c>
      <c r="B219" s="223"/>
      <c r="C219" s="223"/>
      <c r="D219" s="241" t="s">
        <v>124</v>
      </c>
      <c r="E219" s="235">
        <f t="shared" si="45"/>
        <v>86036</v>
      </c>
      <c r="F219" s="272">
        <f t="shared" ref="F219:L219" si="57">F220</f>
        <v>70208</v>
      </c>
      <c r="G219" s="272">
        <f t="shared" si="57"/>
        <v>2911</v>
      </c>
      <c r="H219" s="272">
        <f t="shared" si="57"/>
        <v>4135</v>
      </c>
      <c r="I219" s="272">
        <f t="shared" si="57"/>
        <v>8782</v>
      </c>
      <c r="J219" s="273">
        <f t="shared" si="57"/>
        <v>0</v>
      </c>
      <c r="K219" s="273">
        <f t="shared" si="57"/>
        <v>0</v>
      </c>
      <c r="L219" s="273">
        <f t="shared" si="57"/>
        <v>0</v>
      </c>
    </row>
    <row r="220" spans="1:12">
      <c r="A220" s="235" t="s">
        <v>125</v>
      </c>
      <c r="B220" s="223"/>
      <c r="C220" s="223"/>
      <c r="D220" s="241" t="s">
        <v>126</v>
      </c>
      <c r="E220" s="235">
        <f t="shared" si="45"/>
        <v>86036</v>
      </c>
      <c r="F220" s="272">
        <f t="shared" ref="F220:L220" si="58">F221+F228</f>
        <v>70208</v>
      </c>
      <c r="G220" s="272">
        <f t="shared" si="58"/>
        <v>2911</v>
      </c>
      <c r="H220" s="272">
        <f t="shared" si="58"/>
        <v>4135</v>
      </c>
      <c r="I220" s="272">
        <f t="shared" si="58"/>
        <v>8782</v>
      </c>
      <c r="J220" s="225">
        <f t="shared" si="58"/>
        <v>0</v>
      </c>
      <c r="K220" s="225">
        <f t="shared" si="58"/>
        <v>0</v>
      </c>
      <c r="L220" s="225">
        <f t="shared" si="58"/>
        <v>0</v>
      </c>
    </row>
    <row r="221" spans="1:12" s="1" customFormat="1">
      <c r="A221" s="235" t="s">
        <v>266</v>
      </c>
      <c r="B221" s="223"/>
      <c r="C221" s="223"/>
      <c r="D221" s="240" t="s">
        <v>128</v>
      </c>
      <c r="E221" s="274">
        <f t="shared" si="45"/>
        <v>10270</v>
      </c>
      <c r="F221" s="224">
        <f>F222+F223+F224</f>
        <v>7359</v>
      </c>
      <c r="G221" s="224">
        <f t="shared" ref="G221:I221" si="59">G222+G223+G224</f>
        <v>2911</v>
      </c>
      <c r="H221" s="224">
        <f t="shared" si="59"/>
        <v>0</v>
      </c>
      <c r="I221" s="224">
        <f t="shared" si="59"/>
        <v>0</v>
      </c>
      <c r="J221" s="273">
        <f>J222</f>
        <v>0</v>
      </c>
      <c r="K221" s="273">
        <f>K222</f>
        <v>0</v>
      </c>
      <c r="L221" s="273">
        <f>L222</f>
        <v>0</v>
      </c>
    </row>
    <row r="222" spans="1:12" s="1" customFormat="1" ht="30.75" customHeight="1">
      <c r="A222" s="235"/>
      <c r="B222" s="477" t="s">
        <v>131</v>
      </c>
      <c r="C222" s="477"/>
      <c r="D222" s="240" t="s">
        <v>132</v>
      </c>
      <c r="E222" s="292">
        <f t="shared" si="45"/>
        <v>0</v>
      </c>
      <c r="F222" s="224"/>
      <c r="G222" s="272"/>
      <c r="H222" s="272"/>
      <c r="I222" s="272"/>
      <c r="J222" s="256"/>
      <c r="K222" s="256"/>
      <c r="L222" s="256"/>
    </row>
    <row r="223" spans="1:12" s="1" customFormat="1" ht="54.75" customHeight="1">
      <c r="A223" s="235"/>
      <c r="B223" s="477" t="s">
        <v>135</v>
      </c>
      <c r="C223" s="477"/>
      <c r="D223" s="240" t="s">
        <v>136</v>
      </c>
      <c r="E223" s="292">
        <f t="shared" si="45"/>
        <v>0</v>
      </c>
      <c r="F223" s="224"/>
      <c r="G223" s="272"/>
      <c r="H223" s="272"/>
      <c r="I223" s="272"/>
      <c r="J223" s="256"/>
      <c r="K223" s="256"/>
      <c r="L223" s="256"/>
    </row>
    <row r="224" spans="1:12" s="1" customFormat="1" ht="27" customHeight="1">
      <c r="A224" s="235"/>
      <c r="B224" s="488" t="s">
        <v>139</v>
      </c>
      <c r="C224" s="489"/>
      <c r="D224" s="240" t="s">
        <v>140</v>
      </c>
      <c r="E224" s="292">
        <f t="shared" si="45"/>
        <v>10270</v>
      </c>
      <c r="F224" s="224">
        <f>F225+F226+F227</f>
        <v>7359</v>
      </c>
      <c r="G224" s="224">
        <f t="shared" ref="G224:I224" si="60">G225+G226+G227</f>
        <v>2911</v>
      </c>
      <c r="H224" s="224">
        <f t="shared" si="60"/>
        <v>0</v>
      </c>
      <c r="I224" s="224">
        <f t="shared" si="60"/>
        <v>0</v>
      </c>
      <c r="J224" s="256"/>
      <c r="K224" s="256"/>
      <c r="L224" s="256"/>
    </row>
    <row r="225" spans="1:12" s="1" customFormat="1" ht="29.25" customHeight="1">
      <c r="A225" s="235"/>
      <c r="B225" s="448"/>
      <c r="C225" s="448" t="s">
        <v>141</v>
      </c>
      <c r="D225" s="240" t="s">
        <v>142</v>
      </c>
      <c r="E225" s="292">
        <f t="shared" si="45"/>
        <v>8630</v>
      </c>
      <c r="F225" s="224">
        <v>6184</v>
      </c>
      <c r="G225" s="272">
        <v>2446</v>
      </c>
      <c r="H225" s="272"/>
      <c r="I225" s="272"/>
      <c r="J225" s="256"/>
      <c r="K225" s="256"/>
      <c r="L225" s="256"/>
    </row>
    <row r="226" spans="1:12" s="1" customFormat="1" ht="25.5" customHeight="1">
      <c r="A226" s="235"/>
      <c r="B226" s="448"/>
      <c r="C226" s="448" t="s">
        <v>143</v>
      </c>
      <c r="D226" s="240" t="s">
        <v>144</v>
      </c>
      <c r="E226" s="292">
        <f t="shared" si="45"/>
        <v>0</v>
      </c>
      <c r="F226" s="224">
        <v>0</v>
      </c>
      <c r="G226" s="272"/>
      <c r="H226" s="272"/>
      <c r="I226" s="272"/>
      <c r="J226" s="256"/>
      <c r="K226" s="256"/>
      <c r="L226" s="256"/>
    </row>
    <row r="227" spans="1:12" s="1" customFormat="1" ht="25.5" customHeight="1">
      <c r="A227" s="235"/>
      <c r="B227" s="448"/>
      <c r="C227" s="448" t="s">
        <v>145</v>
      </c>
      <c r="D227" s="240" t="s">
        <v>146</v>
      </c>
      <c r="E227" s="292">
        <f t="shared" si="45"/>
        <v>1640</v>
      </c>
      <c r="F227" s="224">
        <v>1175</v>
      </c>
      <c r="G227" s="272">
        <v>465</v>
      </c>
      <c r="H227" s="272"/>
      <c r="I227" s="272"/>
      <c r="J227" s="256"/>
      <c r="K227" s="256"/>
      <c r="L227" s="256"/>
    </row>
    <row r="228" spans="1:12" s="1" customFormat="1" ht="18.75" customHeight="1">
      <c r="A228" s="235"/>
      <c r="B228" s="477" t="s">
        <v>267</v>
      </c>
      <c r="C228" s="477"/>
      <c r="D228" s="240" t="s">
        <v>148</v>
      </c>
      <c r="E228" s="235">
        <f t="shared" si="45"/>
        <v>75766</v>
      </c>
      <c r="F228" s="272">
        <f>F229+F230+F234+F238</f>
        <v>62849</v>
      </c>
      <c r="G228" s="272">
        <f t="shared" ref="G228:L228" si="61">G229+G230+G234+G238</f>
        <v>0</v>
      </c>
      <c r="H228" s="272">
        <f t="shared" si="61"/>
        <v>4135</v>
      </c>
      <c r="I228" s="272">
        <f t="shared" si="61"/>
        <v>8782</v>
      </c>
      <c r="J228" s="272">
        <f t="shared" si="61"/>
        <v>0</v>
      </c>
      <c r="K228" s="272">
        <f t="shared" si="61"/>
        <v>0</v>
      </c>
      <c r="L228" s="272">
        <f t="shared" si="61"/>
        <v>0</v>
      </c>
    </row>
    <row r="229" spans="1:12" ht="23.25" customHeight="1">
      <c r="A229" s="235"/>
      <c r="B229" s="223" t="s">
        <v>153</v>
      </c>
      <c r="C229" s="242"/>
      <c r="D229" s="240" t="s">
        <v>154</v>
      </c>
      <c r="E229" s="235">
        <f t="shared" si="45"/>
        <v>17370</v>
      </c>
      <c r="F229" s="272">
        <v>16225</v>
      </c>
      <c r="G229" s="272"/>
      <c r="H229" s="272">
        <v>335</v>
      </c>
      <c r="I229" s="272">
        <v>810</v>
      </c>
      <c r="J229" s="256"/>
      <c r="K229" s="256"/>
      <c r="L229" s="256"/>
    </row>
    <row r="230" spans="1:12" s="9" customFormat="1" ht="30.75" customHeight="1">
      <c r="A230" s="257"/>
      <c r="B230" s="478" t="s">
        <v>157</v>
      </c>
      <c r="C230" s="478"/>
      <c r="D230" s="258" t="s">
        <v>158</v>
      </c>
      <c r="E230" s="235">
        <f t="shared" si="45"/>
        <v>10272</v>
      </c>
      <c r="F230" s="276">
        <f t="shared" ref="F230:L230" si="62">F231+F232+F233</f>
        <v>0</v>
      </c>
      <c r="G230" s="276">
        <f t="shared" si="62"/>
        <v>0</v>
      </c>
      <c r="H230" s="276">
        <f t="shared" si="62"/>
        <v>3000</v>
      </c>
      <c r="I230" s="276">
        <f t="shared" si="62"/>
        <v>7272</v>
      </c>
      <c r="J230" s="277">
        <f t="shared" si="62"/>
        <v>0</v>
      </c>
      <c r="K230" s="277">
        <f t="shared" si="62"/>
        <v>0</v>
      </c>
      <c r="L230" s="277">
        <f t="shared" si="62"/>
        <v>0</v>
      </c>
    </row>
    <row r="231" spans="1:12" s="9" customFormat="1" ht="33" customHeight="1">
      <c r="A231" s="257"/>
      <c r="B231" s="451"/>
      <c r="C231" s="259" t="s">
        <v>159</v>
      </c>
      <c r="D231" s="258" t="s">
        <v>160</v>
      </c>
      <c r="E231" s="235">
        <f t="shared" si="45"/>
        <v>10272</v>
      </c>
      <c r="F231" s="276"/>
      <c r="G231" s="276"/>
      <c r="H231" s="276">
        <v>3000</v>
      </c>
      <c r="I231" s="276">
        <v>7272</v>
      </c>
      <c r="J231" s="278"/>
      <c r="K231" s="278"/>
      <c r="L231" s="278"/>
    </row>
    <row r="232" spans="1:12" s="9" customFormat="1" ht="28.5" customHeight="1">
      <c r="A232" s="257"/>
      <c r="B232" s="451"/>
      <c r="C232" s="259" t="s">
        <v>161</v>
      </c>
      <c r="D232" s="258" t="s">
        <v>162</v>
      </c>
      <c r="E232" s="235">
        <f t="shared" si="45"/>
        <v>0</v>
      </c>
      <c r="F232" s="276"/>
      <c r="G232" s="276"/>
      <c r="H232" s="276"/>
      <c r="I232" s="276"/>
      <c r="J232" s="278"/>
      <c r="K232" s="278"/>
      <c r="L232" s="278"/>
    </row>
    <row r="233" spans="1:12" s="9" customFormat="1" ht="18.75" customHeight="1">
      <c r="A233" s="257"/>
      <c r="B233" s="451"/>
      <c r="C233" s="260" t="s">
        <v>163</v>
      </c>
      <c r="D233" s="258" t="s">
        <v>164</v>
      </c>
      <c r="E233" s="235">
        <f t="shared" si="45"/>
        <v>0</v>
      </c>
      <c r="F233" s="276"/>
      <c r="G233" s="276"/>
      <c r="H233" s="276"/>
      <c r="I233" s="276"/>
      <c r="J233" s="278"/>
      <c r="K233" s="278"/>
      <c r="L233" s="278"/>
    </row>
    <row r="234" spans="1:12" s="9" customFormat="1" ht="28.5" hidden="1" customHeight="1">
      <c r="A234" s="257"/>
      <c r="B234" s="478" t="s">
        <v>165</v>
      </c>
      <c r="C234" s="478"/>
      <c r="D234" s="258" t="s">
        <v>166</v>
      </c>
      <c r="E234" s="235">
        <f t="shared" si="45"/>
        <v>0</v>
      </c>
      <c r="F234" s="276">
        <f t="shared" ref="F234:L234" si="63">F235+F236+F237</f>
        <v>0</v>
      </c>
      <c r="G234" s="276">
        <f t="shared" si="63"/>
        <v>0</v>
      </c>
      <c r="H234" s="276">
        <f t="shared" si="63"/>
        <v>0</v>
      </c>
      <c r="I234" s="276">
        <f t="shared" si="63"/>
        <v>0</v>
      </c>
      <c r="J234" s="277">
        <f t="shared" si="63"/>
        <v>0</v>
      </c>
      <c r="K234" s="277">
        <f t="shared" si="63"/>
        <v>0</v>
      </c>
      <c r="L234" s="277">
        <f t="shared" si="63"/>
        <v>0</v>
      </c>
    </row>
    <row r="235" spans="1:12" s="9" customFormat="1" ht="45.75" hidden="1" customHeight="1">
      <c r="A235" s="257"/>
      <c r="B235" s="451"/>
      <c r="C235" s="259" t="s">
        <v>167</v>
      </c>
      <c r="D235" s="258" t="s">
        <v>168</v>
      </c>
      <c r="E235" s="235">
        <f t="shared" si="45"/>
        <v>0</v>
      </c>
      <c r="F235" s="276"/>
      <c r="G235" s="276"/>
      <c r="H235" s="276"/>
      <c r="I235" s="276"/>
      <c r="J235" s="278"/>
      <c r="K235" s="278"/>
      <c r="L235" s="278"/>
    </row>
    <row r="236" spans="1:12" s="9" customFormat="1" ht="30.75" hidden="1" customHeight="1">
      <c r="A236" s="257"/>
      <c r="B236" s="451"/>
      <c r="C236" s="259" t="s">
        <v>169</v>
      </c>
      <c r="D236" s="258" t="s">
        <v>170</v>
      </c>
      <c r="E236" s="235">
        <f t="shared" si="45"/>
        <v>0</v>
      </c>
      <c r="F236" s="276"/>
      <c r="G236" s="276"/>
      <c r="H236" s="276"/>
      <c r="I236" s="276"/>
      <c r="J236" s="278"/>
      <c r="K236" s="278"/>
      <c r="L236" s="278"/>
    </row>
    <row r="237" spans="1:12" s="9" customFormat="1" ht="30.75" hidden="1" customHeight="1">
      <c r="A237" s="257"/>
      <c r="B237" s="451"/>
      <c r="C237" s="259" t="s">
        <v>171</v>
      </c>
      <c r="D237" s="258" t="s">
        <v>172</v>
      </c>
      <c r="E237" s="235">
        <f t="shared" si="45"/>
        <v>0</v>
      </c>
      <c r="F237" s="276"/>
      <c r="G237" s="276"/>
      <c r="H237" s="276"/>
      <c r="I237" s="276"/>
      <c r="J237" s="278"/>
      <c r="K237" s="278"/>
      <c r="L237" s="278"/>
    </row>
    <row r="238" spans="1:12" s="9" customFormat="1" ht="23.25" customHeight="1">
      <c r="A238" s="257"/>
      <c r="B238" s="479" t="s">
        <v>173</v>
      </c>
      <c r="C238" s="480"/>
      <c r="D238" s="258" t="s">
        <v>174</v>
      </c>
      <c r="E238" s="235">
        <f>F238+G238+H238+I238</f>
        <v>48124</v>
      </c>
      <c r="F238" s="276">
        <v>46624</v>
      </c>
      <c r="G238" s="276"/>
      <c r="H238" s="276">
        <v>800</v>
      </c>
      <c r="I238" s="276">
        <v>700</v>
      </c>
      <c r="J238" s="278"/>
      <c r="K238" s="278"/>
      <c r="L238" s="278"/>
    </row>
    <row r="239" spans="1:12" s="2" customFormat="1" ht="34.5" customHeight="1">
      <c r="A239" s="481" t="s">
        <v>178</v>
      </c>
      <c r="B239" s="481"/>
      <c r="C239" s="481"/>
      <c r="D239" s="228" t="s">
        <v>179</v>
      </c>
      <c r="E239" s="292">
        <f t="shared" si="45"/>
        <v>0</v>
      </c>
      <c r="F239" s="293">
        <f t="shared" ref="F239:L239" si="64">F240+F244+F248+F252+F256+F260+F264+F268+F272+F276+F280</f>
        <v>0</v>
      </c>
      <c r="G239" s="279">
        <f t="shared" si="64"/>
        <v>0</v>
      </c>
      <c r="H239" s="279">
        <f t="shared" si="64"/>
        <v>0</v>
      </c>
      <c r="I239" s="279">
        <f t="shared" si="64"/>
        <v>0</v>
      </c>
      <c r="J239" s="280">
        <f t="shared" si="64"/>
        <v>0</v>
      </c>
      <c r="K239" s="280">
        <f t="shared" si="64"/>
        <v>0</v>
      </c>
      <c r="L239" s="280">
        <f t="shared" si="64"/>
        <v>0</v>
      </c>
    </row>
    <row r="240" spans="1:12" s="2" customFormat="1" ht="15.75" customHeight="1">
      <c r="A240" s="222"/>
      <c r="B240" s="473" t="s">
        <v>180</v>
      </c>
      <c r="C240" s="473"/>
      <c r="D240" s="229" t="s">
        <v>181</v>
      </c>
      <c r="E240" s="235">
        <f t="shared" si="45"/>
        <v>0</v>
      </c>
      <c r="F240" s="279">
        <f t="shared" ref="F240:L240" si="65">F241+F242+F243</f>
        <v>0</v>
      </c>
      <c r="G240" s="279">
        <f t="shared" si="65"/>
        <v>0</v>
      </c>
      <c r="H240" s="279">
        <f t="shared" si="65"/>
        <v>0</v>
      </c>
      <c r="I240" s="279">
        <f t="shared" si="65"/>
        <v>0</v>
      </c>
      <c r="J240" s="280">
        <f t="shared" si="65"/>
        <v>0</v>
      </c>
      <c r="K240" s="280">
        <f t="shared" si="65"/>
        <v>0</v>
      </c>
      <c r="L240" s="280">
        <f t="shared" si="65"/>
        <v>0</v>
      </c>
    </row>
    <row r="241" spans="1:12" s="2" customFormat="1" ht="14.25" customHeight="1">
      <c r="A241" s="222"/>
      <c r="B241" s="447"/>
      <c r="C241" s="281" t="s">
        <v>182</v>
      </c>
      <c r="D241" s="229" t="s">
        <v>183</v>
      </c>
      <c r="E241" s="235">
        <f t="shared" si="45"/>
        <v>0</v>
      </c>
      <c r="F241" s="279"/>
      <c r="G241" s="279"/>
      <c r="H241" s="279"/>
      <c r="I241" s="279"/>
      <c r="J241" s="256"/>
      <c r="K241" s="256"/>
      <c r="L241" s="256"/>
    </row>
    <row r="242" spans="1:12" s="2" customFormat="1" ht="15.75" customHeight="1">
      <c r="A242" s="222"/>
      <c r="B242" s="447"/>
      <c r="C242" s="281" t="s">
        <v>184</v>
      </c>
      <c r="D242" s="229" t="s">
        <v>185</v>
      </c>
      <c r="E242" s="235">
        <f t="shared" si="45"/>
        <v>0</v>
      </c>
      <c r="F242" s="279"/>
      <c r="G242" s="279"/>
      <c r="H242" s="279"/>
      <c r="I242" s="279"/>
      <c r="J242" s="256"/>
      <c r="K242" s="256"/>
      <c r="L242" s="256"/>
    </row>
    <row r="243" spans="1:12" s="2" customFormat="1" ht="15" customHeight="1">
      <c r="A243" s="222"/>
      <c r="B243" s="447"/>
      <c r="C243" s="281" t="s">
        <v>186</v>
      </c>
      <c r="D243" s="229" t="s">
        <v>187</v>
      </c>
      <c r="E243" s="235">
        <f t="shared" si="45"/>
        <v>0</v>
      </c>
      <c r="F243" s="279"/>
      <c r="G243" s="279"/>
      <c r="H243" s="279"/>
      <c r="I243" s="279"/>
      <c r="J243" s="256"/>
      <c r="K243" s="256"/>
      <c r="L243" s="256"/>
    </row>
    <row r="244" spans="1:12" s="2" customFormat="1" ht="15" hidden="1" customHeight="1">
      <c r="A244" s="222"/>
      <c r="B244" s="473" t="s">
        <v>188</v>
      </c>
      <c r="C244" s="473"/>
      <c r="D244" s="229" t="s">
        <v>189</v>
      </c>
      <c r="E244" s="235">
        <f t="shared" si="45"/>
        <v>0</v>
      </c>
      <c r="F244" s="279">
        <f t="shared" ref="F244:L244" si="66">F245+F246+F247</f>
        <v>0</v>
      </c>
      <c r="G244" s="279">
        <f t="shared" si="66"/>
        <v>0</v>
      </c>
      <c r="H244" s="279">
        <f t="shared" si="66"/>
        <v>0</v>
      </c>
      <c r="I244" s="279">
        <f t="shared" si="66"/>
        <v>0</v>
      </c>
      <c r="J244" s="280">
        <f t="shared" si="66"/>
        <v>0</v>
      </c>
      <c r="K244" s="280">
        <f t="shared" si="66"/>
        <v>0</v>
      </c>
      <c r="L244" s="280">
        <f t="shared" si="66"/>
        <v>0</v>
      </c>
    </row>
    <row r="245" spans="1:12" s="2" customFormat="1" ht="12" hidden="1" customHeight="1">
      <c r="A245" s="222"/>
      <c r="B245" s="447"/>
      <c r="C245" s="281" t="s">
        <v>182</v>
      </c>
      <c r="D245" s="229" t="s">
        <v>190</v>
      </c>
      <c r="E245" s="235">
        <f t="shared" si="45"/>
        <v>0</v>
      </c>
      <c r="F245" s="279"/>
      <c r="G245" s="279"/>
      <c r="H245" s="279"/>
      <c r="I245" s="279"/>
      <c r="J245" s="256"/>
      <c r="K245" s="256"/>
      <c r="L245" s="256"/>
    </row>
    <row r="246" spans="1:12" s="2" customFormat="1" ht="12" hidden="1" customHeight="1">
      <c r="A246" s="222"/>
      <c r="B246" s="447"/>
      <c r="C246" s="281" t="s">
        <v>184</v>
      </c>
      <c r="D246" s="229" t="s">
        <v>191</v>
      </c>
      <c r="E246" s="235">
        <f t="shared" si="45"/>
        <v>0</v>
      </c>
      <c r="F246" s="279"/>
      <c r="G246" s="279"/>
      <c r="H246" s="279"/>
      <c r="I246" s="279"/>
      <c r="J246" s="256"/>
      <c r="K246" s="256"/>
      <c r="L246" s="256"/>
    </row>
    <row r="247" spans="1:12" s="2" customFormat="1" ht="12" hidden="1" customHeight="1">
      <c r="A247" s="222"/>
      <c r="B247" s="447"/>
      <c r="C247" s="281" t="s">
        <v>186</v>
      </c>
      <c r="D247" s="229" t="s">
        <v>192</v>
      </c>
      <c r="E247" s="235">
        <f t="shared" si="45"/>
        <v>0</v>
      </c>
      <c r="F247" s="279"/>
      <c r="G247" s="279"/>
      <c r="H247" s="279"/>
      <c r="I247" s="279"/>
      <c r="J247" s="256"/>
      <c r="K247" s="256"/>
      <c r="L247" s="256"/>
    </row>
    <row r="248" spans="1:12" s="2" customFormat="1" ht="12" hidden="1" customHeight="1">
      <c r="A248" s="222"/>
      <c r="B248" s="473" t="s">
        <v>193</v>
      </c>
      <c r="C248" s="473"/>
      <c r="D248" s="229" t="s">
        <v>194</v>
      </c>
      <c r="E248" s="235">
        <f t="shared" si="45"/>
        <v>0</v>
      </c>
      <c r="F248" s="279">
        <f t="shared" ref="F248:L248" si="67">F249+F250+F251</f>
        <v>0</v>
      </c>
      <c r="G248" s="279">
        <f t="shared" si="67"/>
        <v>0</v>
      </c>
      <c r="H248" s="279">
        <f t="shared" si="67"/>
        <v>0</v>
      </c>
      <c r="I248" s="279">
        <f t="shared" si="67"/>
        <v>0</v>
      </c>
      <c r="J248" s="280">
        <f t="shared" si="67"/>
        <v>0</v>
      </c>
      <c r="K248" s="280">
        <f t="shared" si="67"/>
        <v>0</v>
      </c>
      <c r="L248" s="280">
        <f t="shared" si="67"/>
        <v>0</v>
      </c>
    </row>
    <row r="249" spans="1:12" s="2" customFormat="1" ht="12" hidden="1" customHeight="1">
      <c r="A249" s="222"/>
      <c r="B249" s="447"/>
      <c r="C249" s="281" t="s">
        <v>182</v>
      </c>
      <c r="D249" s="229" t="s">
        <v>195</v>
      </c>
      <c r="E249" s="235">
        <f t="shared" si="45"/>
        <v>0</v>
      </c>
      <c r="F249" s="279"/>
      <c r="G249" s="279"/>
      <c r="H249" s="279"/>
      <c r="I249" s="279"/>
      <c r="J249" s="256"/>
      <c r="K249" s="256"/>
      <c r="L249" s="256"/>
    </row>
    <row r="250" spans="1:12" s="2" customFormat="1" ht="12" hidden="1" customHeight="1">
      <c r="A250" s="222"/>
      <c r="B250" s="447"/>
      <c r="C250" s="281" t="s">
        <v>184</v>
      </c>
      <c r="D250" s="229" t="s">
        <v>196</v>
      </c>
      <c r="E250" s="235">
        <f t="shared" si="45"/>
        <v>0</v>
      </c>
      <c r="F250" s="279"/>
      <c r="G250" s="279"/>
      <c r="H250" s="279"/>
      <c r="I250" s="279"/>
      <c r="J250" s="256"/>
      <c r="K250" s="256"/>
      <c r="L250" s="256"/>
    </row>
    <row r="251" spans="1:12" s="2" customFormat="1" ht="12" hidden="1" customHeight="1">
      <c r="A251" s="222"/>
      <c r="B251" s="447"/>
      <c r="C251" s="281" t="s">
        <v>186</v>
      </c>
      <c r="D251" s="229" t="s">
        <v>197</v>
      </c>
      <c r="E251" s="235">
        <f t="shared" si="45"/>
        <v>0</v>
      </c>
      <c r="F251" s="279"/>
      <c r="G251" s="279"/>
      <c r="H251" s="279"/>
      <c r="I251" s="279"/>
      <c r="J251" s="256"/>
      <c r="K251" s="256"/>
      <c r="L251" s="256"/>
    </row>
    <row r="252" spans="1:12" ht="12" hidden="1" customHeight="1">
      <c r="A252" s="222"/>
      <c r="B252" s="473" t="s">
        <v>198</v>
      </c>
      <c r="C252" s="473"/>
      <c r="D252" s="229" t="s">
        <v>199</v>
      </c>
      <c r="E252" s="235">
        <f t="shared" si="45"/>
        <v>0</v>
      </c>
      <c r="F252" s="272">
        <f t="shared" ref="F252:L252" si="68">F253+F254+F255</f>
        <v>0</v>
      </c>
      <c r="G252" s="272">
        <f t="shared" si="68"/>
        <v>0</v>
      </c>
      <c r="H252" s="272">
        <f t="shared" si="68"/>
        <v>0</v>
      </c>
      <c r="I252" s="272">
        <f t="shared" si="68"/>
        <v>0</v>
      </c>
      <c r="J252" s="273">
        <f t="shared" si="68"/>
        <v>0</v>
      </c>
      <c r="K252" s="273">
        <f t="shared" si="68"/>
        <v>0</v>
      </c>
      <c r="L252" s="273">
        <f t="shared" si="68"/>
        <v>0</v>
      </c>
    </row>
    <row r="253" spans="1:12" ht="12" hidden="1" customHeight="1">
      <c r="A253" s="222"/>
      <c r="B253" s="447"/>
      <c r="C253" s="281" t="s">
        <v>182</v>
      </c>
      <c r="D253" s="229" t="s">
        <v>200</v>
      </c>
      <c r="E253" s="235">
        <f t="shared" si="45"/>
        <v>0</v>
      </c>
      <c r="F253" s="272"/>
      <c r="G253" s="272"/>
      <c r="H253" s="272"/>
      <c r="I253" s="272"/>
      <c r="J253" s="256"/>
      <c r="K253" s="256"/>
      <c r="L253" s="256"/>
    </row>
    <row r="254" spans="1:12" ht="12" hidden="1" customHeight="1">
      <c r="A254" s="222"/>
      <c r="B254" s="447"/>
      <c r="C254" s="281" t="s">
        <v>184</v>
      </c>
      <c r="D254" s="229" t="s">
        <v>201</v>
      </c>
      <c r="E254" s="235">
        <f t="shared" si="45"/>
        <v>0</v>
      </c>
      <c r="F254" s="272"/>
      <c r="G254" s="272"/>
      <c r="H254" s="272"/>
      <c r="I254" s="272"/>
      <c r="J254" s="256"/>
      <c r="K254" s="256"/>
      <c r="L254" s="256"/>
    </row>
    <row r="255" spans="1:12" ht="12" hidden="1" customHeight="1">
      <c r="A255" s="222"/>
      <c r="B255" s="447"/>
      <c r="C255" s="281" t="s">
        <v>186</v>
      </c>
      <c r="D255" s="229" t="s">
        <v>202</v>
      </c>
      <c r="E255" s="235">
        <f t="shared" si="45"/>
        <v>0</v>
      </c>
      <c r="F255" s="272"/>
      <c r="G255" s="272"/>
      <c r="H255" s="272"/>
      <c r="I255" s="272"/>
      <c r="J255" s="256"/>
      <c r="K255" s="256"/>
      <c r="L255" s="256"/>
    </row>
    <row r="256" spans="1:12" ht="12" hidden="1" customHeight="1">
      <c r="A256" s="222"/>
      <c r="B256" s="473" t="s">
        <v>203</v>
      </c>
      <c r="C256" s="473"/>
      <c r="D256" s="229" t="s">
        <v>204</v>
      </c>
      <c r="E256" s="235">
        <f t="shared" si="45"/>
        <v>0</v>
      </c>
      <c r="F256" s="272">
        <f t="shared" ref="F256:L256" si="69">F257+F258+F259</f>
        <v>0</v>
      </c>
      <c r="G256" s="272">
        <f t="shared" si="69"/>
        <v>0</v>
      </c>
      <c r="H256" s="272">
        <f t="shared" si="69"/>
        <v>0</v>
      </c>
      <c r="I256" s="272">
        <f t="shared" si="69"/>
        <v>0</v>
      </c>
      <c r="J256" s="273">
        <f t="shared" si="69"/>
        <v>0</v>
      </c>
      <c r="K256" s="273">
        <f t="shared" si="69"/>
        <v>0</v>
      </c>
      <c r="L256" s="273">
        <f t="shared" si="69"/>
        <v>0</v>
      </c>
    </row>
    <row r="257" spans="1:12" ht="12" hidden="1" customHeight="1">
      <c r="A257" s="222"/>
      <c r="B257" s="447"/>
      <c r="C257" s="281" t="s">
        <v>182</v>
      </c>
      <c r="D257" s="229" t="s">
        <v>205</v>
      </c>
      <c r="E257" s="235">
        <f t="shared" ref="E257:E290" si="70">F257+G257+H257+I257</f>
        <v>0</v>
      </c>
      <c r="F257" s="272"/>
      <c r="G257" s="272"/>
      <c r="H257" s="272"/>
      <c r="I257" s="272"/>
      <c r="J257" s="256"/>
      <c r="K257" s="256"/>
      <c r="L257" s="256"/>
    </row>
    <row r="258" spans="1:12" ht="12" hidden="1" customHeight="1">
      <c r="A258" s="222"/>
      <c r="B258" s="447"/>
      <c r="C258" s="281" t="s">
        <v>184</v>
      </c>
      <c r="D258" s="229" t="s">
        <v>206</v>
      </c>
      <c r="E258" s="235">
        <f t="shared" si="70"/>
        <v>0</v>
      </c>
      <c r="F258" s="272"/>
      <c r="G258" s="272"/>
      <c r="H258" s="272"/>
      <c r="I258" s="272"/>
      <c r="J258" s="256"/>
      <c r="K258" s="256"/>
      <c r="L258" s="256"/>
    </row>
    <row r="259" spans="1:12" ht="12" hidden="1" customHeight="1">
      <c r="A259" s="222"/>
      <c r="B259" s="447"/>
      <c r="C259" s="281" t="s">
        <v>186</v>
      </c>
      <c r="D259" s="229" t="s">
        <v>207</v>
      </c>
      <c r="E259" s="235">
        <f t="shared" si="70"/>
        <v>0</v>
      </c>
      <c r="F259" s="272"/>
      <c r="G259" s="272"/>
      <c r="H259" s="272"/>
      <c r="I259" s="272"/>
      <c r="J259" s="256"/>
      <c r="K259" s="256"/>
      <c r="L259" s="256"/>
    </row>
    <row r="260" spans="1:12" ht="12" customHeight="1">
      <c r="A260" s="222"/>
      <c r="B260" s="473" t="s">
        <v>208</v>
      </c>
      <c r="C260" s="473"/>
      <c r="D260" s="229" t="s">
        <v>209</v>
      </c>
      <c r="E260" s="235">
        <f t="shared" si="70"/>
        <v>0</v>
      </c>
      <c r="F260" s="272">
        <f t="shared" ref="F260:L260" si="71">F261+F262+F263</f>
        <v>0</v>
      </c>
      <c r="G260" s="272">
        <f t="shared" si="71"/>
        <v>0</v>
      </c>
      <c r="H260" s="272">
        <f t="shared" si="71"/>
        <v>0</v>
      </c>
      <c r="I260" s="272">
        <f t="shared" si="71"/>
        <v>0</v>
      </c>
      <c r="J260" s="273">
        <f t="shared" si="71"/>
        <v>0</v>
      </c>
      <c r="K260" s="273">
        <f t="shared" si="71"/>
        <v>0</v>
      </c>
      <c r="L260" s="273">
        <f t="shared" si="71"/>
        <v>0</v>
      </c>
    </row>
    <row r="261" spans="1:12" ht="12" customHeight="1">
      <c r="A261" s="222"/>
      <c r="B261" s="447"/>
      <c r="C261" s="281" t="s">
        <v>182</v>
      </c>
      <c r="D261" s="229" t="s">
        <v>210</v>
      </c>
      <c r="E261" s="235">
        <f t="shared" si="70"/>
        <v>0</v>
      </c>
      <c r="F261" s="272"/>
      <c r="G261" s="272"/>
      <c r="H261" s="272"/>
      <c r="I261" s="272"/>
      <c r="J261" s="256"/>
      <c r="K261" s="256"/>
      <c r="L261" s="256"/>
    </row>
    <row r="262" spans="1:12" ht="12" customHeight="1">
      <c r="A262" s="222"/>
      <c r="B262" s="447"/>
      <c r="C262" s="281" t="s">
        <v>184</v>
      </c>
      <c r="D262" s="229" t="s">
        <v>211</v>
      </c>
      <c r="E262" s="235">
        <f t="shared" si="70"/>
        <v>0</v>
      </c>
      <c r="F262" s="272"/>
      <c r="G262" s="272"/>
      <c r="H262" s="272"/>
      <c r="I262" s="272"/>
      <c r="J262" s="256"/>
      <c r="K262" s="256"/>
      <c r="L262" s="256"/>
    </row>
    <row r="263" spans="1:12" ht="12" customHeight="1">
      <c r="A263" s="222"/>
      <c r="B263" s="447"/>
      <c r="C263" s="281" t="s">
        <v>186</v>
      </c>
      <c r="D263" s="229" t="s">
        <v>212</v>
      </c>
      <c r="E263" s="235">
        <f t="shared" si="70"/>
        <v>0</v>
      </c>
      <c r="F263" s="272"/>
      <c r="G263" s="272"/>
      <c r="H263" s="272"/>
      <c r="I263" s="272"/>
      <c r="J263" s="256"/>
      <c r="K263" s="256"/>
      <c r="L263" s="256"/>
    </row>
    <row r="264" spans="1:12" ht="12" customHeight="1">
      <c r="A264" s="222"/>
      <c r="B264" s="473" t="s">
        <v>213</v>
      </c>
      <c r="C264" s="473"/>
      <c r="D264" s="229" t="s">
        <v>214</v>
      </c>
      <c r="E264" s="235">
        <f t="shared" si="70"/>
        <v>0</v>
      </c>
      <c r="F264" s="272">
        <f t="shared" ref="F264:L264" si="72">F265+F266+F267</f>
        <v>0</v>
      </c>
      <c r="G264" s="272">
        <f t="shared" si="72"/>
        <v>0</v>
      </c>
      <c r="H264" s="272">
        <f t="shared" si="72"/>
        <v>0</v>
      </c>
      <c r="I264" s="272">
        <f t="shared" si="72"/>
        <v>0</v>
      </c>
      <c r="J264" s="273">
        <f t="shared" si="72"/>
        <v>0</v>
      </c>
      <c r="K264" s="273">
        <f t="shared" si="72"/>
        <v>0</v>
      </c>
      <c r="L264" s="273">
        <f t="shared" si="72"/>
        <v>0</v>
      </c>
    </row>
    <row r="265" spans="1:12" ht="12" customHeight="1">
      <c r="A265" s="222"/>
      <c r="B265" s="447"/>
      <c r="C265" s="281" t="s">
        <v>182</v>
      </c>
      <c r="D265" s="229" t="s">
        <v>215</v>
      </c>
      <c r="E265" s="235">
        <f t="shared" si="70"/>
        <v>0</v>
      </c>
      <c r="F265" s="272"/>
      <c r="G265" s="272"/>
      <c r="H265" s="272"/>
      <c r="I265" s="272"/>
      <c r="J265" s="256"/>
      <c r="K265" s="256"/>
      <c r="L265" s="256"/>
    </row>
    <row r="266" spans="1:12" ht="12" customHeight="1">
      <c r="A266" s="222"/>
      <c r="B266" s="447"/>
      <c r="C266" s="281" t="s">
        <v>184</v>
      </c>
      <c r="D266" s="229" t="s">
        <v>216</v>
      </c>
      <c r="E266" s="235">
        <f t="shared" si="70"/>
        <v>0</v>
      </c>
      <c r="F266" s="272"/>
      <c r="G266" s="272"/>
      <c r="H266" s="272"/>
      <c r="I266" s="272"/>
      <c r="J266" s="256"/>
      <c r="K266" s="256"/>
      <c r="L266" s="256"/>
    </row>
    <row r="267" spans="1:12" ht="12" customHeight="1">
      <c r="A267" s="222"/>
      <c r="B267" s="447"/>
      <c r="C267" s="281" t="s">
        <v>186</v>
      </c>
      <c r="D267" s="229" t="s">
        <v>217</v>
      </c>
      <c r="E267" s="235">
        <f t="shared" si="70"/>
        <v>0</v>
      </c>
      <c r="F267" s="272"/>
      <c r="G267" s="272"/>
      <c r="H267" s="272"/>
      <c r="I267" s="272"/>
      <c r="J267" s="256"/>
      <c r="K267" s="256"/>
      <c r="L267" s="256"/>
    </row>
    <row r="268" spans="1:12" s="2" customFormat="1" ht="13.5" customHeight="1">
      <c r="A268" s="222"/>
      <c r="B268" s="473" t="s">
        <v>218</v>
      </c>
      <c r="C268" s="473"/>
      <c r="D268" s="229" t="s">
        <v>219</v>
      </c>
      <c r="E268" s="235">
        <f t="shared" si="70"/>
        <v>0</v>
      </c>
      <c r="F268" s="279">
        <f t="shared" ref="F268:L268" si="73">F269+F270+F271</f>
        <v>0</v>
      </c>
      <c r="G268" s="279">
        <f t="shared" si="73"/>
        <v>0</v>
      </c>
      <c r="H268" s="279">
        <f t="shared" si="73"/>
        <v>0</v>
      </c>
      <c r="I268" s="279">
        <f t="shared" si="73"/>
        <v>0</v>
      </c>
      <c r="J268" s="280">
        <f t="shared" si="73"/>
        <v>0</v>
      </c>
      <c r="K268" s="280">
        <f t="shared" si="73"/>
        <v>0</v>
      </c>
      <c r="L268" s="280">
        <f t="shared" si="73"/>
        <v>0</v>
      </c>
    </row>
    <row r="269" spans="1:12" s="2" customFormat="1" ht="13.5" customHeight="1">
      <c r="A269" s="222"/>
      <c r="B269" s="447"/>
      <c r="C269" s="281" t="s">
        <v>182</v>
      </c>
      <c r="D269" s="229" t="s">
        <v>220</v>
      </c>
      <c r="E269" s="235">
        <f t="shared" si="70"/>
        <v>0</v>
      </c>
      <c r="F269" s="279"/>
      <c r="G269" s="279"/>
      <c r="H269" s="279"/>
      <c r="I269" s="279"/>
      <c r="J269" s="256"/>
      <c r="K269" s="256"/>
      <c r="L269" s="256"/>
    </row>
    <row r="270" spans="1:12" s="2" customFormat="1" ht="13.5" customHeight="1">
      <c r="A270" s="222"/>
      <c r="B270" s="447"/>
      <c r="C270" s="281" t="s">
        <v>184</v>
      </c>
      <c r="D270" s="229" t="s">
        <v>221</v>
      </c>
      <c r="E270" s="235">
        <f t="shared" si="70"/>
        <v>0</v>
      </c>
      <c r="F270" s="279"/>
      <c r="G270" s="279"/>
      <c r="H270" s="279"/>
      <c r="I270" s="279"/>
      <c r="J270" s="256"/>
      <c r="K270" s="256"/>
      <c r="L270" s="256"/>
    </row>
    <row r="271" spans="1:12" s="2" customFormat="1" ht="13.5" customHeight="1">
      <c r="A271" s="222"/>
      <c r="B271" s="447"/>
      <c r="C271" s="281" t="s">
        <v>186</v>
      </c>
      <c r="D271" s="229" t="s">
        <v>222</v>
      </c>
      <c r="E271" s="235">
        <f t="shared" si="70"/>
        <v>0</v>
      </c>
      <c r="F271" s="279"/>
      <c r="G271" s="279"/>
      <c r="H271" s="279"/>
      <c r="I271" s="279"/>
      <c r="J271" s="256"/>
      <c r="K271" s="256"/>
      <c r="L271" s="256"/>
    </row>
    <row r="272" spans="1:12" s="2" customFormat="1" ht="13.5" hidden="1" customHeight="1">
      <c r="A272" s="222"/>
      <c r="B272" s="473" t="s">
        <v>223</v>
      </c>
      <c r="C272" s="473"/>
      <c r="D272" s="229" t="s">
        <v>224</v>
      </c>
      <c r="E272" s="292">
        <f t="shared" si="70"/>
        <v>0</v>
      </c>
      <c r="F272" s="293">
        <f t="shared" ref="F272:L272" si="74">F273+F274+F275</f>
        <v>0</v>
      </c>
      <c r="G272" s="279">
        <f t="shared" si="74"/>
        <v>0</v>
      </c>
      <c r="H272" s="279">
        <f t="shared" si="74"/>
        <v>0</v>
      </c>
      <c r="I272" s="279">
        <f t="shared" si="74"/>
        <v>0</v>
      </c>
      <c r="J272" s="280">
        <f t="shared" si="74"/>
        <v>0</v>
      </c>
      <c r="K272" s="280">
        <f t="shared" si="74"/>
        <v>0</v>
      </c>
      <c r="L272" s="280">
        <f t="shared" si="74"/>
        <v>0</v>
      </c>
    </row>
    <row r="273" spans="1:12" s="2" customFormat="1" ht="13.5" hidden="1" customHeight="1">
      <c r="A273" s="222"/>
      <c r="B273" s="447"/>
      <c r="C273" s="281" t="s">
        <v>182</v>
      </c>
      <c r="D273" s="229" t="s">
        <v>225</v>
      </c>
      <c r="E273" s="292">
        <f t="shared" si="70"/>
        <v>0</v>
      </c>
      <c r="F273" s="293"/>
      <c r="G273" s="279"/>
      <c r="H273" s="279"/>
      <c r="I273" s="279"/>
      <c r="J273" s="256"/>
      <c r="K273" s="256"/>
      <c r="L273" s="256"/>
    </row>
    <row r="274" spans="1:12" s="2" customFormat="1" ht="13.5" hidden="1" customHeight="1">
      <c r="A274" s="222"/>
      <c r="B274" s="447"/>
      <c r="C274" s="281" t="s">
        <v>184</v>
      </c>
      <c r="D274" s="229" t="s">
        <v>226</v>
      </c>
      <c r="E274" s="292">
        <f t="shared" si="70"/>
        <v>0</v>
      </c>
      <c r="F274" s="293"/>
      <c r="G274" s="279"/>
      <c r="H274" s="279"/>
      <c r="I274" s="279"/>
      <c r="J274" s="256"/>
      <c r="K274" s="256"/>
      <c r="L274" s="256"/>
    </row>
    <row r="275" spans="1:12" s="2" customFormat="1" ht="13.5" hidden="1" customHeight="1">
      <c r="A275" s="222"/>
      <c r="B275" s="447"/>
      <c r="C275" s="281" t="s">
        <v>186</v>
      </c>
      <c r="D275" s="229" t="s">
        <v>227</v>
      </c>
      <c r="E275" s="292">
        <f t="shared" si="70"/>
        <v>0</v>
      </c>
      <c r="F275" s="293"/>
      <c r="G275" s="279"/>
      <c r="H275" s="279"/>
      <c r="I275" s="279"/>
      <c r="J275" s="256">
        <v>0</v>
      </c>
      <c r="K275" s="256">
        <v>0</v>
      </c>
      <c r="L275" s="256">
        <v>0</v>
      </c>
    </row>
    <row r="276" spans="1:12" s="2" customFormat="1" ht="13.5" hidden="1" customHeight="1">
      <c r="A276" s="222"/>
      <c r="B276" s="473" t="s">
        <v>228</v>
      </c>
      <c r="C276" s="473"/>
      <c r="D276" s="229" t="s">
        <v>229</v>
      </c>
      <c r="E276" s="235">
        <f t="shared" si="70"/>
        <v>0</v>
      </c>
      <c r="F276" s="279">
        <f t="shared" ref="F276:L276" si="75">F277+F278+F279</f>
        <v>0</v>
      </c>
      <c r="G276" s="279">
        <f t="shared" si="75"/>
        <v>0</v>
      </c>
      <c r="H276" s="279">
        <f t="shared" si="75"/>
        <v>0</v>
      </c>
      <c r="I276" s="279">
        <f t="shared" si="75"/>
        <v>0</v>
      </c>
      <c r="J276" s="280">
        <f t="shared" si="75"/>
        <v>0</v>
      </c>
      <c r="K276" s="280">
        <f t="shared" si="75"/>
        <v>0</v>
      </c>
      <c r="L276" s="280">
        <f t="shared" si="75"/>
        <v>0</v>
      </c>
    </row>
    <row r="277" spans="1:12" s="2" customFormat="1" ht="13.5" hidden="1" customHeight="1">
      <c r="A277" s="222"/>
      <c r="B277" s="447"/>
      <c r="C277" s="281" t="s">
        <v>182</v>
      </c>
      <c r="D277" s="229" t="s">
        <v>230</v>
      </c>
      <c r="E277" s="235">
        <f t="shared" si="70"/>
        <v>0</v>
      </c>
      <c r="F277" s="279"/>
      <c r="G277" s="279"/>
      <c r="H277" s="279"/>
      <c r="I277" s="279"/>
      <c r="J277" s="256"/>
      <c r="K277" s="256"/>
      <c r="L277" s="256"/>
    </row>
    <row r="278" spans="1:12" s="2" customFormat="1" ht="13.5" hidden="1" customHeight="1">
      <c r="A278" s="222"/>
      <c r="B278" s="447"/>
      <c r="C278" s="281" t="s">
        <v>184</v>
      </c>
      <c r="D278" s="229" t="s">
        <v>231</v>
      </c>
      <c r="E278" s="235">
        <f t="shared" si="70"/>
        <v>0</v>
      </c>
      <c r="F278" s="279"/>
      <c r="G278" s="279"/>
      <c r="H278" s="279"/>
      <c r="I278" s="279"/>
      <c r="J278" s="256"/>
      <c r="K278" s="256"/>
      <c r="L278" s="256"/>
    </row>
    <row r="279" spans="1:12" s="2" customFormat="1" ht="13.5" hidden="1" customHeight="1">
      <c r="A279" s="222"/>
      <c r="B279" s="447"/>
      <c r="C279" s="281" t="s">
        <v>268</v>
      </c>
      <c r="D279" s="229" t="s">
        <v>233</v>
      </c>
      <c r="E279" s="235">
        <f t="shared" si="70"/>
        <v>0</v>
      </c>
      <c r="F279" s="279"/>
      <c r="G279" s="279"/>
      <c r="H279" s="279"/>
      <c r="I279" s="279"/>
      <c r="J279" s="256"/>
      <c r="K279" s="256"/>
      <c r="L279" s="256"/>
    </row>
    <row r="280" spans="1:12" s="2" customFormat="1" ht="13.5" hidden="1" customHeight="1">
      <c r="A280" s="222"/>
      <c r="B280" s="473" t="s">
        <v>234</v>
      </c>
      <c r="C280" s="473"/>
      <c r="D280" s="229" t="s">
        <v>235</v>
      </c>
      <c r="E280" s="235">
        <f t="shared" si="70"/>
        <v>0</v>
      </c>
      <c r="F280" s="279">
        <f t="shared" ref="F280:L280" si="76">F281+F282+F283</f>
        <v>0</v>
      </c>
      <c r="G280" s="279">
        <f t="shared" si="76"/>
        <v>0</v>
      </c>
      <c r="H280" s="279">
        <f t="shared" si="76"/>
        <v>0</v>
      </c>
      <c r="I280" s="279">
        <f t="shared" si="76"/>
        <v>0</v>
      </c>
      <c r="J280" s="280">
        <f t="shared" si="76"/>
        <v>0</v>
      </c>
      <c r="K280" s="280">
        <f t="shared" si="76"/>
        <v>0</v>
      </c>
      <c r="L280" s="280">
        <f t="shared" si="76"/>
        <v>0</v>
      </c>
    </row>
    <row r="281" spans="1:12" s="2" customFormat="1" ht="13.5" hidden="1" customHeight="1">
      <c r="A281" s="222"/>
      <c r="B281" s="447"/>
      <c r="C281" s="281" t="s">
        <v>182</v>
      </c>
      <c r="D281" s="229" t="s">
        <v>236</v>
      </c>
      <c r="E281" s="235">
        <f t="shared" si="70"/>
        <v>0</v>
      </c>
      <c r="F281" s="279"/>
      <c r="G281" s="279"/>
      <c r="H281" s="279"/>
      <c r="I281" s="279"/>
      <c r="J281" s="256"/>
      <c r="K281" s="256"/>
      <c r="L281" s="256"/>
    </row>
    <row r="282" spans="1:12" s="2" customFormat="1" ht="13.5" hidden="1" customHeight="1">
      <c r="A282" s="222"/>
      <c r="B282" s="447"/>
      <c r="C282" s="281" t="s">
        <v>184</v>
      </c>
      <c r="D282" s="229" t="s">
        <v>237</v>
      </c>
      <c r="E282" s="235">
        <f t="shared" si="70"/>
        <v>0</v>
      </c>
      <c r="F282" s="279"/>
      <c r="G282" s="279"/>
      <c r="H282" s="279"/>
      <c r="I282" s="279"/>
      <c r="J282" s="256"/>
      <c r="K282" s="256"/>
      <c r="L282" s="256"/>
    </row>
    <row r="283" spans="1:12" s="2" customFormat="1" ht="18.75" hidden="1" customHeight="1">
      <c r="A283" s="222"/>
      <c r="B283" s="447"/>
      <c r="C283" s="281" t="s">
        <v>268</v>
      </c>
      <c r="D283" s="229" t="s">
        <v>238</v>
      </c>
      <c r="E283" s="235">
        <f t="shared" si="70"/>
        <v>0</v>
      </c>
      <c r="F283" s="279"/>
      <c r="G283" s="279"/>
      <c r="H283" s="279"/>
      <c r="I283" s="279"/>
      <c r="J283" s="256"/>
      <c r="K283" s="256"/>
      <c r="L283" s="256"/>
    </row>
    <row r="284" spans="1:12" s="2" customFormat="1" ht="24" customHeight="1">
      <c r="A284" s="474" t="s">
        <v>239</v>
      </c>
      <c r="B284" s="475"/>
      <c r="C284" s="476"/>
      <c r="D284" s="261">
        <v>46.1</v>
      </c>
      <c r="E284" s="235">
        <f>E285</f>
        <v>0</v>
      </c>
      <c r="F284" s="235">
        <f>F285</f>
        <v>0</v>
      </c>
      <c r="G284" s="235">
        <f>G285</f>
        <v>0</v>
      </c>
      <c r="H284" s="235">
        <f>H285</f>
        <v>0</v>
      </c>
      <c r="I284" s="235">
        <f>I285</f>
        <v>0</v>
      </c>
      <c r="J284" s="256"/>
      <c r="K284" s="256"/>
      <c r="L284" s="256"/>
    </row>
    <row r="285" spans="1:12" s="2" customFormat="1" ht="38.25" customHeight="1">
      <c r="A285" s="282"/>
      <c r="B285" s="283"/>
      <c r="C285" s="284" t="s">
        <v>240</v>
      </c>
      <c r="D285" s="445" t="s">
        <v>241</v>
      </c>
      <c r="E285" s="223">
        <f>F285+G285+H285+I285</f>
        <v>0</v>
      </c>
      <c r="F285" s="294"/>
      <c r="G285" s="294"/>
      <c r="H285" s="294"/>
      <c r="I285" s="294"/>
      <c r="J285" s="256"/>
      <c r="K285" s="256"/>
      <c r="L285" s="256"/>
    </row>
    <row r="286" spans="1:12" s="2" customFormat="1" ht="42" customHeight="1">
      <c r="A286" s="474" t="s">
        <v>242</v>
      </c>
      <c r="B286" s="475"/>
      <c r="C286" s="476"/>
      <c r="D286" s="262">
        <v>48.1</v>
      </c>
      <c r="E286" s="292">
        <f>F286+G286+H286+I286</f>
        <v>0</v>
      </c>
      <c r="F286" s="293">
        <f>F287+F291</f>
        <v>0</v>
      </c>
      <c r="G286" s="293">
        <f t="shared" ref="G286:L286" si="77">G287+G291</f>
        <v>0</v>
      </c>
      <c r="H286" s="293">
        <f t="shared" si="77"/>
        <v>0</v>
      </c>
      <c r="I286" s="280">
        <f t="shared" si="77"/>
        <v>0</v>
      </c>
      <c r="J286" s="293">
        <f t="shared" si="77"/>
        <v>0</v>
      </c>
      <c r="K286" s="293">
        <f t="shared" si="77"/>
        <v>0</v>
      </c>
      <c r="L286" s="293">
        <f t="shared" si="77"/>
        <v>0</v>
      </c>
    </row>
    <row r="287" spans="1:12" s="2" customFormat="1" ht="15.75" customHeight="1">
      <c r="A287" s="222"/>
      <c r="B287" s="470" t="s">
        <v>243</v>
      </c>
      <c r="C287" s="471"/>
      <c r="D287" s="445" t="s">
        <v>244</v>
      </c>
      <c r="E287" s="292">
        <f t="shared" si="70"/>
        <v>0</v>
      </c>
      <c r="F287" s="293">
        <f>F288+F289+F290</f>
        <v>0</v>
      </c>
      <c r="G287" s="279">
        <f>G288+G289</f>
        <v>0</v>
      </c>
      <c r="H287" s="279">
        <f>H288+H289</f>
        <v>0</v>
      </c>
      <c r="I287" s="279">
        <f>I288+I289+I290</f>
        <v>0</v>
      </c>
      <c r="J287" s="279">
        <f>J288</f>
        <v>0</v>
      </c>
      <c r="K287" s="279">
        <f>K288</f>
        <v>0</v>
      </c>
      <c r="L287" s="279">
        <f>L288</f>
        <v>0</v>
      </c>
    </row>
    <row r="288" spans="1:12">
      <c r="A288" s="223"/>
      <c r="B288" s="223"/>
      <c r="C288" s="223" t="s">
        <v>245</v>
      </c>
      <c r="D288" s="233" t="s">
        <v>246</v>
      </c>
      <c r="E288" s="292">
        <f t="shared" si="70"/>
        <v>0</v>
      </c>
      <c r="F288" s="227"/>
      <c r="G288" s="223"/>
      <c r="H288" s="223"/>
      <c r="I288" s="223"/>
      <c r="J288" s="295"/>
      <c r="K288" s="295"/>
      <c r="L288" s="295"/>
    </row>
    <row r="289" spans="1:12">
      <c r="A289" s="223"/>
      <c r="B289" s="223"/>
      <c r="C289" s="223" t="s">
        <v>247</v>
      </c>
      <c r="D289" s="233" t="s">
        <v>248</v>
      </c>
      <c r="E289" s="292">
        <f t="shared" si="70"/>
        <v>0</v>
      </c>
      <c r="F289" s="227"/>
      <c r="G289" s="223"/>
      <c r="H289" s="223"/>
      <c r="I289" s="223"/>
      <c r="J289" s="295"/>
      <c r="K289" s="295"/>
      <c r="L289" s="295"/>
    </row>
    <row r="290" spans="1:12">
      <c r="A290" s="223"/>
      <c r="B290" s="223"/>
      <c r="C290" s="223" t="s">
        <v>186</v>
      </c>
      <c r="D290" s="233" t="s">
        <v>249</v>
      </c>
      <c r="E290" s="292">
        <f t="shared" si="70"/>
        <v>0</v>
      </c>
      <c r="F290" s="223"/>
      <c r="G290" s="223"/>
      <c r="H290" s="223"/>
      <c r="I290" s="223"/>
      <c r="J290" s="295"/>
      <c r="K290" s="295"/>
      <c r="L290" s="295"/>
    </row>
    <row r="291" spans="1:12">
      <c r="A291" s="223"/>
      <c r="B291" s="285" t="s">
        <v>250</v>
      </c>
      <c r="C291" s="286"/>
      <c r="D291" s="445" t="s">
        <v>251</v>
      </c>
      <c r="E291" s="292">
        <f>E292</f>
        <v>0</v>
      </c>
      <c r="F291" s="292">
        <f>F292</f>
        <v>0</v>
      </c>
      <c r="G291" s="292">
        <f t="shared" ref="G291:L291" si="78">G292</f>
        <v>0</v>
      </c>
      <c r="H291" s="292">
        <f t="shared" si="78"/>
        <v>0</v>
      </c>
      <c r="I291" s="292">
        <f t="shared" si="78"/>
        <v>0</v>
      </c>
      <c r="J291" s="292">
        <f t="shared" si="78"/>
        <v>0</v>
      </c>
      <c r="K291" s="292">
        <f t="shared" si="78"/>
        <v>0</v>
      </c>
      <c r="L291" s="292">
        <f t="shared" si="78"/>
        <v>0</v>
      </c>
    </row>
    <row r="292" spans="1:12">
      <c r="A292" s="223"/>
      <c r="B292" s="223"/>
      <c r="C292" s="223" t="s">
        <v>252</v>
      </c>
      <c r="D292" s="242" t="s">
        <v>253</v>
      </c>
      <c r="E292" s="292">
        <f>F292+G292+H292+I292</f>
        <v>0</v>
      </c>
      <c r="F292" s="223"/>
      <c r="G292" s="223"/>
      <c r="H292" s="223"/>
      <c r="I292" s="223"/>
      <c r="J292" s="295"/>
      <c r="K292" s="295"/>
      <c r="L292" s="295">
        <v>0</v>
      </c>
    </row>
    <row r="293" spans="1:12">
      <c r="D293" s="266"/>
      <c r="E293" s="296"/>
      <c r="J293" s="297"/>
      <c r="K293" s="297"/>
      <c r="L293" s="297"/>
    </row>
    <row r="295" spans="1:12" ht="15.75">
      <c r="E295" s="443" t="s">
        <v>269</v>
      </c>
      <c r="F295" s="443"/>
      <c r="G295" s="443"/>
    </row>
    <row r="296" spans="1:12" ht="15.75">
      <c r="E296" s="443" t="s">
        <v>270</v>
      </c>
      <c r="F296" s="444"/>
      <c r="G296" s="444"/>
    </row>
    <row r="297" spans="1:12" ht="15.75">
      <c r="E297" s="443" t="s">
        <v>271</v>
      </c>
      <c r="F297" s="444"/>
      <c r="G297" s="444"/>
    </row>
    <row r="300" spans="1:12">
      <c r="C300" s="452" t="s">
        <v>272</v>
      </c>
      <c r="D300" s="218"/>
      <c r="E300" s="218"/>
      <c r="F300" s="218"/>
      <c r="G300" s="218"/>
      <c r="H300" s="218"/>
      <c r="I300" s="218"/>
    </row>
    <row r="301" spans="1:12">
      <c r="C301" s="452" t="s">
        <v>273</v>
      </c>
      <c r="D301" s="218"/>
      <c r="E301" s="218"/>
      <c r="F301" s="218"/>
      <c r="G301" s="218"/>
      <c r="H301" s="218" t="s">
        <v>274</v>
      </c>
      <c r="I301" s="218"/>
    </row>
    <row r="302" spans="1:12">
      <c r="C302" s="218"/>
      <c r="D302" s="218"/>
      <c r="E302" s="218"/>
      <c r="F302" s="218"/>
      <c r="G302" s="218"/>
      <c r="H302" s="218"/>
      <c r="I302" s="218"/>
    </row>
    <row r="303" spans="1:12">
      <c r="C303" s="218"/>
      <c r="D303" s="218"/>
      <c r="E303" s="218"/>
      <c r="F303" s="218"/>
      <c r="G303" s="218"/>
      <c r="H303" s="472" t="s">
        <v>275</v>
      </c>
      <c r="I303" s="472"/>
    </row>
    <row r="304" spans="1:12">
      <c r="C304" s="218"/>
      <c r="D304" s="218"/>
      <c r="E304" s="218"/>
      <c r="F304" s="218"/>
      <c r="G304" s="218"/>
      <c r="H304" s="472" t="s">
        <v>276</v>
      </c>
      <c r="I304" s="472"/>
    </row>
    <row r="308" spans="10:10">
      <c r="J308" s="452" t="s">
        <v>277</v>
      </c>
    </row>
    <row r="309" spans="10:10">
      <c r="J309" s="452" t="s">
        <v>278</v>
      </c>
    </row>
    <row r="340" spans="10:12">
      <c r="J340" s="298"/>
      <c r="K340" s="298"/>
      <c r="L340" s="298"/>
    </row>
    <row r="355" spans="10:12">
      <c r="K355" s="298"/>
      <c r="L355" s="298"/>
    </row>
    <row r="356" spans="10:12">
      <c r="K356" s="298"/>
      <c r="L356" s="298"/>
    </row>
    <row r="365" spans="10:12">
      <c r="J365" s="298"/>
      <c r="K365" s="298"/>
      <c r="L365" s="298"/>
    </row>
    <row r="483" spans="8:12">
      <c r="H483" s="20">
        <f>1905+23.42+39.22+27.57</f>
        <v>1995.21</v>
      </c>
      <c r="J483" s="298"/>
      <c r="K483" s="298"/>
      <c r="L483" s="298"/>
    </row>
  </sheetData>
  <mergeCells count="109">
    <mergeCell ref="J10:L10"/>
    <mergeCell ref="F11:I11"/>
    <mergeCell ref="J11:J13"/>
    <mergeCell ref="K11:K13"/>
    <mergeCell ref="L11:L13"/>
    <mergeCell ref="E12:E13"/>
    <mergeCell ref="F12:F13"/>
    <mergeCell ref="G12:G13"/>
    <mergeCell ref="H12:H13"/>
    <mergeCell ref="I12:I13"/>
    <mergeCell ref="B24:C24"/>
    <mergeCell ref="A6:I6"/>
    <mergeCell ref="A7:I7"/>
    <mergeCell ref="A10:C13"/>
    <mergeCell ref="D10:D13"/>
    <mergeCell ref="E10:I10"/>
    <mergeCell ref="B41:C41"/>
    <mergeCell ref="B49:C49"/>
    <mergeCell ref="B50:C50"/>
    <mergeCell ref="B51:C51"/>
    <mergeCell ref="B55:C55"/>
    <mergeCell ref="A62:C62"/>
    <mergeCell ref="B27:C27"/>
    <mergeCell ref="B28:C28"/>
    <mergeCell ref="A30:C30"/>
    <mergeCell ref="B36:C36"/>
    <mergeCell ref="B37:C37"/>
    <mergeCell ref="B40:C40"/>
    <mergeCell ref="B73:C73"/>
    <mergeCell ref="B74:C74"/>
    <mergeCell ref="B75:C75"/>
    <mergeCell ref="B81:C81"/>
    <mergeCell ref="B82:C82"/>
    <mergeCell ref="B83:C83"/>
    <mergeCell ref="A63:C63"/>
    <mergeCell ref="A64:C64"/>
    <mergeCell ref="A65:C65"/>
    <mergeCell ref="A66:C66"/>
    <mergeCell ref="B71:C71"/>
    <mergeCell ref="B72:C72"/>
    <mergeCell ref="B96:C96"/>
    <mergeCell ref="B100:C100"/>
    <mergeCell ref="B104:C104"/>
    <mergeCell ref="B108:C108"/>
    <mergeCell ref="B112:C112"/>
    <mergeCell ref="B116:C116"/>
    <mergeCell ref="B84:C84"/>
    <mergeCell ref="B88:C88"/>
    <mergeCell ref="B92:C92"/>
    <mergeCell ref="B93:C93"/>
    <mergeCell ref="B94:C94"/>
    <mergeCell ref="A95:C95"/>
    <mergeCell ref="A142:C142"/>
    <mergeCell ref="B143:C143"/>
    <mergeCell ref="B159:C159"/>
    <mergeCell ref="B162:C162"/>
    <mergeCell ref="B163:C163"/>
    <mergeCell ref="A165:C165"/>
    <mergeCell ref="B120:C120"/>
    <mergeCell ref="B124:C124"/>
    <mergeCell ref="B128:C128"/>
    <mergeCell ref="B132:C132"/>
    <mergeCell ref="B136:C136"/>
    <mergeCell ref="A140:C140"/>
    <mergeCell ref="A191:C191"/>
    <mergeCell ref="A192:C192"/>
    <mergeCell ref="A193:C193"/>
    <mergeCell ref="A194:C194"/>
    <mergeCell ref="B199:C199"/>
    <mergeCell ref="B200:C200"/>
    <mergeCell ref="B172:C172"/>
    <mergeCell ref="B175:C175"/>
    <mergeCell ref="B176:C176"/>
    <mergeCell ref="B184:C184"/>
    <mergeCell ref="B185:C185"/>
    <mergeCell ref="B189:C189"/>
    <mergeCell ref="A216:C216"/>
    <mergeCell ref="A217:C217"/>
    <mergeCell ref="A218:C218"/>
    <mergeCell ref="B222:C222"/>
    <mergeCell ref="B223:C223"/>
    <mergeCell ref="B224:C224"/>
    <mergeCell ref="B203:C203"/>
    <mergeCell ref="B204:C204"/>
    <mergeCell ref="B205:C205"/>
    <mergeCell ref="B206:C206"/>
    <mergeCell ref="A207:C207"/>
    <mergeCell ref="A211:C211"/>
    <mergeCell ref="B244:C244"/>
    <mergeCell ref="B248:C248"/>
    <mergeCell ref="B252:C252"/>
    <mergeCell ref="B256:C256"/>
    <mergeCell ref="B260:C260"/>
    <mergeCell ref="B264:C264"/>
    <mergeCell ref="B228:C228"/>
    <mergeCell ref="B230:C230"/>
    <mergeCell ref="B234:C234"/>
    <mergeCell ref="B238:C238"/>
    <mergeCell ref="A239:C239"/>
    <mergeCell ref="B240:C240"/>
    <mergeCell ref="B287:C287"/>
    <mergeCell ref="H303:I303"/>
    <mergeCell ref="H304:I304"/>
    <mergeCell ref="B268:C268"/>
    <mergeCell ref="B272:C272"/>
    <mergeCell ref="B276:C276"/>
    <mergeCell ref="B280:C280"/>
    <mergeCell ref="A284:C284"/>
    <mergeCell ref="A286:C286"/>
  </mergeCells>
  <pageMargins left="0.34" right="0.70866141732283472" top="0.52" bottom="0.74803149606299213" header="0.31496062992125984" footer="0.31496062992125984"/>
  <pageSetup paperSize="9" scale="63" orientation="landscape" r:id="rId1"/>
  <headerFooter alignWithMargins="0"/>
  <rowBreaks count="4" manualBreakCount="4">
    <brk id="66" max="16383" man="1"/>
    <brk id="118" max="8" man="1"/>
    <brk id="180" max="16383" man="1"/>
    <brk id="23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P1904"/>
  <sheetViews>
    <sheetView tabSelected="1" view="pageBreakPreview" zoomScale="136" zoomScaleNormal="75" zoomScaleSheetLayoutView="136" workbookViewId="0">
      <selection activeCell="J1760" sqref="J1760:M1760"/>
    </sheetView>
  </sheetViews>
  <sheetFormatPr defaultRowHeight="12.75"/>
  <cols>
    <col min="1" max="1" width="1.5703125" style="35" customWidth="1"/>
    <col min="2" max="2" width="4.85546875" style="35" customWidth="1"/>
    <col min="3" max="3" width="32.140625" style="35" customWidth="1"/>
    <col min="4" max="4" width="11.28515625" style="35" customWidth="1"/>
    <col min="5" max="5" width="10.5703125" style="21" customWidth="1"/>
    <col min="6" max="6" width="9.7109375" style="35" customWidth="1"/>
    <col min="7" max="7" width="10.42578125" style="35" customWidth="1"/>
    <col min="8" max="8" width="10.140625" style="35" customWidth="1"/>
    <col min="9" max="10" width="10.28515625" style="35" customWidth="1"/>
    <col min="11" max="11" width="11.140625" style="36" customWidth="1"/>
    <col min="12" max="12" width="11" style="37" customWidth="1"/>
    <col min="13" max="13" width="11.140625" style="37" customWidth="1"/>
  </cols>
  <sheetData>
    <row r="1" spans="1:14" s="4" customFormat="1">
      <c r="A1" s="27" t="s">
        <v>0</v>
      </c>
      <c r="B1" s="27"/>
      <c r="C1" s="27"/>
      <c r="D1" s="28"/>
      <c r="E1" s="21"/>
      <c r="F1" s="21"/>
      <c r="G1" s="21"/>
      <c r="H1" s="21"/>
      <c r="I1" s="21"/>
      <c r="J1" s="21"/>
      <c r="K1" s="29"/>
      <c r="L1" s="30"/>
      <c r="M1" s="30"/>
    </row>
    <row r="2" spans="1:14" s="4" customFormat="1">
      <c r="A2" s="21" t="s">
        <v>279</v>
      </c>
      <c r="B2" s="27"/>
      <c r="C2" s="27"/>
      <c r="D2" s="21"/>
      <c r="E2" s="21"/>
      <c r="F2" s="28"/>
      <c r="G2" s="21"/>
      <c r="H2" s="21"/>
      <c r="I2" s="21"/>
      <c r="J2" s="21"/>
      <c r="K2" s="29"/>
      <c r="L2" s="30"/>
      <c r="M2" s="30"/>
    </row>
    <row r="3" spans="1:14" s="4" customFormat="1">
      <c r="A3" s="27" t="s">
        <v>2</v>
      </c>
      <c r="B3" s="31" t="s">
        <v>3</v>
      </c>
      <c r="C3" s="32"/>
      <c r="D3" s="28"/>
      <c r="E3" s="21"/>
      <c r="F3" s="21"/>
      <c r="G3" s="21"/>
      <c r="H3" s="21"/>
      <c r="I3" s="21"/>
      <c r="J3" s="21"/>
      <c r="K3" s="29"/>
      <c r="L3" s="30"/>
      <c r="M3" s="30"/>
    </row>
    <row r="4" spans="1:14" s="4" customFormat="1">
      <c r="A4" s="27"/>
      <c r="B4" s="33"/>
      <c r="C4" s="32"/>
      <c r="D4" s="28"/>
      <c r="E4" s="21"/>
      <c r="F4" s="21"/>
      <c r="G4" s="21"/>
      <c r="H4" s="21"/>
      <c r="I4" s="21"/>
      <c r="J4" s="21"/>
      <c r="K4" s="29"/>
      <c r="L4" s="30"/>
      <c r="M4" s="30"/>
    </row>
    <row r="5" spans="1:14" s="4" customFormat="1">
      <c r="A5" s="27"/>
      <c r="B5" s="33"/>
      <c r="C5" s="32"/>
      <c r="D5" s="28"/>
      <c r="E5" s="21"/>
      <c r="F5" s="21"/>
      <c r="G5" s="21"/>
      <c r="H5" s="21"/>
      <c r="I5" s="21"/>
      <c r="J5" s="21"/>
      <c r="K5" s="29"/>
      <c r="L5" s="30"/>
      <c r="M5" s="30"/>
    </row>
    <row r="6" spans="1:14" s="4" customFormat="1">
      <c r="A6" s="27"/>
      <c r="B6" s="33"/>
      <c r="C6" s="32"/>
      <c r="D6" s="28"/>
      <c r="E6" s="21"/>
      <c r="F6" s="21"/>
      <c r="G6" s="21"/>
      <c r="H6" s="21"/>
      <c r="I6" s="21"/>
      <c r="J6" s="21"/>
      <c r="K6" s="29"/>
      <c r="L6" s="30"/>
      <c r="M6" s="30"/>
    </row>
    <row r="7" spans="1:14" s="4" customFormat="1">
      <c r="A7" s="27"/>
      <c r="B7" s="33"/>
      <c r="C7" s="32"/>
      <c r="D7" s="28"/>
      <c r="E7" s="21"/>
      <c r="F7" s="21"/>
      <c r="G7" s="21"/>
      <c r="H7" s="21"/>
      <c r="I7" s="21"/>
      <c r="J7" s="21"/>
      <c r="K7" s="29"/>
      <c r="L7" s="30"/>
      <c r="M7" s="30"/>
    </row>
    <row r="8" spans="1:14">
      <c r="A8" s="519" t="s">
        <v>280</v>
      </c>
      <c r="B8" s="519"/>
      <c r="C8" s="519"/>
      <c r="D8" s="519"/>
      <c r="E8" s="519"/>
      <c r="F8" s="519"/>
      <c r="G8" s="519"/>
      <c r="H8" s="519"/>
      <c r="I8" s="519"/>
      <c r="J8" s="519"/>
      <c r="K8" s="519"/>
      <c r="L8" s="519"/>
      <c r="M8" s="519"/>
    </row>
    <row r="9" spans="1:14">
      <c r="A9" s="519" t="s">
        <v>281</v>
      </c>
      <c r="B9" s="519"/>
      <c r="C9" s="519"/>
      <c r="D9" s="519"/>
      <c r="E9" s="519"/>
      <c r="F9" s="519"/>
      <c r="G9" s="519"/>
      <c r="H9" s="519"/>
      <c r="I9" s="519"/>
      <c r="J9" s="519"/>
      <c r="K9" s="519"/>
      <c r="L9" s="519"/>
      <c r="M9" s="519"/>
    </row>
    <row r="10" spans="1:14">
      <c r="A10" s="469"/>
      <c r="B10" s="469"/>
      <c r="C10" s="469"/>
      <c r="D10" s="469"/>
      <c r="E10" s="469"/>
      <c r="F10" s="469"/>
      <c r="G10" s="469"/>
      <c r="H10" s="469"/>
      <c r="I10" s="469"/>
      <c r="J10" s="469"/>
      <c r="K10" s="469"/>
      <c r="L10" s="469"/>
      <c r="M10" s="469"/>
    </row>
    <row r="11" spans="1:14">
      <c r="A11" s="469"/>
      <c r="B11" s="469"/>
      <c r="C11" s="469"/>
      <c r="D11" s="469"/>
      <c r="E11" s="469"/>
      <c r="F11" s="469"/>
      <c r="G11" s="469"/>
      <c r="H11" s="469"/>
      <c r="I11" s="469"/>
      <c r="J11" s="469"/>
      <c r="K11" s="469"/>
      <c r="L11" s="469"/>
      <c r="M11" s="469"/>
    </row>
    <row r="12" spans="1:14">
      <c r="A12" s="469"/>
      <c r="B12" s="469"/>
      <c r="C12" s="469"/>
      <c r="D12" s="469"/>
      <c r="E12" s="469"/>
      <c r="F12" s="469"/>
      <c r="G12" s="469"/>
      <c r="H12" s="469"/>
      <c r="I12" s="469"/>
      <c r="J12" s="469"/>
      <c r="K12" s="34"/>
      <c r="L12" s="34"/>
      <c r="M12" s="34"/>
    </row>
    <row r="13" spans="1:14">
      <c r="A13" s="469"/>
      <c r="B13" s="469"/>
      <c r="C13" s="469"/>
      <c r="D13" s="469"/>
      <c r="E13" s="469"/>
      <c r="F13" s="469"/>
      <c r="G13" s="469"/>
      <c r="H13" s="469"/>
      <c r="I13" s="469"/>
    </row>
    <row r="14" spans="1:14">
      <c r="A14" s="38"/>
      <c r="B14" s="38"/>
      <c r="C14" s="38"/>
      <c r="D14" s="39"/>
      <c r="E14" s="27"/>
      <c r="F14" s="40"/>
      <c r="G14" s="41"/>
      <c r="H14" s="42"/>
      <c r="I14" s="520"/>
      <c r="J14" s="520"/>
      <c r="K14" s="43"/>
      <c r="L14" s="37" t="s">
        <v>6</v>
      </c>
      <c r="M14" s="521"/>
      <c r="N14" s="521"/>
    </row>
    <row r="15" spans="1:14" ht="15.75" customHeight="1">
      <c r="A15" s="522" t="s">
        <v>7</v>
      </c>
      <c r="B15" s="523"/>
      <c r="C15" s="524"/>
      <c r="D15" s="531" t="s">
        <v>8</v>
      </c>
      <c r="E15" s="534" t="s">
        <v>9</v>
      </c>
      <c r="F15" s="535"/>
      <c r="G15" s="535"/>
      <c r="H15" s="535"/>
      <c r="I15" s="535"/>
      <c r="J15" s="535"/>
      <c r="K15" s="536" t="s">
        <v>10</v>
      </c>
      <c r="L15" s="536"/>
      <c r="M15" s="536"/>
    </row>
    <row r="16" spans="1:14" ht="12.75" customHeight="1">
      <c r="A16" s="525"/>
      <c r="B16" s="526"/>
      <c r="C16" s="527"/>
      <c r="D16" s="532"/>
      <c r="E16" s="537" t="s">
        <v>282</v>
      </c>
      <c r="F16" s="537"/>
      <c r="G16" s="537" t="s">
        <v>12</v>
      </c>
      <c r="H16" s="537"/>
      <c r="I16" s="537"/>
      <c r="J16" s="538"/>
      <c r="K16" s="548">
        <v>2026</v>
      </c>
      <c r="L16" s="549">
        <v>2027</v>
      </c>
      <c r="M16" s="549">
        <v>2028</v>
      </c>
    </row>
    <row r="17" spans="1:14" ht="97.5" customHeight="1">
      <c r="A17" s="528"/>
      <c r="B17" s="529"/>
      <c r="C17" s="530"/>
      <c r="D17" s="533"/>
      <c r="E17" s="44" t="s">
        <v>283</v>
      </c>
      <c r="F17" s="45" t="s">
        <v>284</v>
      </c>
      <c r="G17" s="44" t="s">
        <v>285</v>
      </c>
      <c r="H17" s="44" t="s">
        <v>286</v>
      </c>
      <c r="I17" s="44" t="s">
        <v>287</v>
      </c>
      <c r="J17" s="455" t="s">
        <v>288</v>
      </c>
      <c r="K17" s="548"/>
      <c r="L17" s="549"/>
      <c r="M17" s="549"/>
      <c r="N17" s="26"/>
    </row>
    <row r="18" spans="1:14" ht="23.25" customHeight="1">
      <c r="A18" s="46"/>
      <c r="B18" s="47"/>
      <c r="C18" s="48"/>
      <c r="D18" s="48"/>
      <c r="E18" s="317">
        <f t="shared" ref="E18:E33" si="0">G18+H18+I18+J18</f>
        <v>912140.5</v>
      </c>
      <c r="F18" s="318">
        <f>F19</f>
        <v>9361.4699999999993</v>
      </c>
      <c r="G18" s="318">
        <f>G23+G24+G25+G26+G27+G32+G29+G30+G31</f>
        <v>343752</v>
      </c>
      <c r="H18" s="318">
        <f t="shared" ref="H18:J18" si="1">H23+H24+H25+H26+H27+H32+H29+H30+H31</f>
        <v>204209.5</v>
      </c>
      <c r="I18" s="318">
        <f t="shared" si="1"/>
        <v>183198</v>
      </c>
      <c r="J18" s="318">
        <f t="shared" si="1"/>
        <v>180981</v>
      </c>
      <c r="K18" s="319">
        <f t="shared" ref="K18:M18" si="2">K23+K24+K25+K26+K27+K32+K29+K30</f>
        <v>789002</v>
      </c>
      <c r="L18" s="319">
        <f t="shared" si="2"/>
        <v>790271</v>
      </c>
      <c r="M18" s="319">
        <f t="shared" si="2"/>
        <v>797537</v>
      </c>
      <c r="N18" s="26"/>
    </row>
    <row r="19" spans="1:14" s="15" customFormat="1" ht="34.5" customHeight="1">
      <c r="A19" s="550" t="s">
        <v>289</v>
      </c>
      <c r="B19" s="551"/>
      <c r="C19" s="552"/>
      <c r="D19" s="49" t="s">
        <v>290</v>
      </c>
      <c r="E19" s="50">
        <f t="shared" si="0"/>
        <v>912140.5</v>
      </c>
      <c r="F19" s="50">
        <f t="shared" ref="F19:M19" si="3">F35+F160+F185+F612+F627</f>
        <v>9361.4699999999993</v>
      </c>
      <c r="G19" s="50">
        <f t="shared" si="3"/>
        <v>343752</v>
      </c>
      <c r="H19" s="50">
        <f t="shared" si="3"/>
        <v>204209.5</v>
      </c>
      <c r="I19" s="50">
        <f t="shared" si="3"/>
        <v>183198</v>
      </c>
      <c r="J19" s="50">
        <f t="shared" si="3"/>
        <v>180981</v>
      </c>
      <c r="K19" s="50">
        <f t="shared" si="3"/>
        <v>789002</v>
      </c>
      <c r="L19" s="50">
        <f t="shared" si="3"/>
        <v>790271</v>
      </c>
      <c r="M19" s="50">
        <f t="shared" si="3"/>
        <v>797537</v>
      </c>
      <c r="N19" s="26"/>
    </row>
    <row r="20" spans="1:14" s="15" customFormat="1" ht="32.25" customHeight="1">
      <c r="A20" s="51"/>
      <c r="B20" s="52"/>
      <c r="C20" s="53" t="s">
        <v>291</v>
      </c>
      <c r="D20" s="54"/>
      <c r="E20" s="320">
        <f>E22+E29+E30+E31</f>
        <v>796663.5</v>
      </c>
      <c r="F20" s="320">
        <f t="shared" ref="F20:M20" si="4">F22+F29+F30+F31</f>
        <v>9349.7799999999988</v>
      </c>
      <c r="G20" s="320">
        <f t="shared" si="4"/>
        <v>241887</v>
      </c>
      <c r="H20" s="320">
        <f t="shared" si="4"/>
        <v>204002.5</v>
      </c>
      <c r="I20" s="320">
        <f t="shared" si="4"/>
        <v>178675</v>
      </c>
      <c r="J20" s="320">
        <f t="shared" si="4"/>
        <v>172099</v>
      </c>
      <c r="K20" s="320">
        <f t="shared" si="4"/>
        <v>788822</v>
      </c>
      <c r="L20" s="320">
        <f t="shared" si="4"/>
        <v>790091</v>
      </c>
      <c r="M20" s="320">
        <f t="shared" si="4"/>
        <v>797357</v>
      </c>
      <c r="N20" s="26"/>
    </row>
    <row r="21" spans="1:14" s="15" customFormat="1" ht="29.25" customHeight="1">
      <c r="A21" s="545" t="s">
        <v>292</v>
      </c>
      <c r="B21" s="546"/>
      <c r="C21" s="547"/>
      <c r="D21" s="439"/>
      <c r="E21" s="440">
        <f t="shared" si="0"/>
        <v>786270.5</v>
      </c>
      <c r="F21" s="440">
        <f>F39+F205+F341+F487+F635</f>
        <v>9309.32</v>
      </c>
      <c r="G21" s="440">
        <f>G39+G163+G205+G341+G487+G635+G760</f>
        <v>234528</v>
      </c>
      <c r="H21" s="440">
        <f t="shared" ref="H21:J24" si="5">H39+H163+H205+H341+H487+H635+H760</f>
        <v>200968.5</v>
      </c>
      <c r="I21" s="440">
        <f t="shared" si="5"/>
        <v>178675</v>
      </c>
      <c r="J21" s="440">
        <f t="shared" si="5"/>
        <v>172099</v>
      </c>
      <c r="K21" s="440">
        <f>K39+K163+K205+K341+K487+K635+K760</f>
        <v>788822</v>
      </c>
      <c r="L21" s="440">
        <f t="shared" ref="L21:M24" si="6">L39+L163+L205+L341+L487+L635+L760</f>
        <v>790091</v>
      </c>
      <c r="M21" s="440">
        <f t="shared" si="6"/>
        <v>797357</v>
      </c>
      <c r="N21" s="26"/>
    </row>
    <row r="22" spans="1:14" s="15" customFormat="1" ht="18.75" customHeight="1">
      <c r="A22" s="55"/>
      <c r="B22" s="539" t="s">
        <v>293</v>
      </c>
      <c r="C22" s="540"/>
      <c r="D22" s="56"/>
      <c r="E22" s="321">
        <f t="shared" si="0"/>
        <v>786393.5</v>
      </c>
      <c r="F22" s="59">
        <f>F40+F206+F342+F488+F636</f>
        <v>9309.32</v>
      </c>
      <c r="G22" s="59">
        <f>G40+G164+G206+G342+G488+G636+G761</f>
        <v>234528</v>
      </c>
      <c r="H22" s="59">
        <f t="shared" si="5"/>
        <v>201091.5</v>
      </c>
      <c r="I22" s="59">
        <f t="shared" si="5"/>
        <v>178675</v>
      </c>
      <c r="J22" s="59">
        <f t="shared" si="5"/>
        <v>172099</v>
      </c>
      <c r="K22" s="57">
        <f>K40+K164+K206+K342+K488+K636+K761</f>
        <v>788822</v>
      </c>
      <c r="L22" s="57">
        <f t="shared" si="6"/>
        <v>790091</v>
      </c>
      <c r="M22" s="57">
        <f t="shared" si="6"/>
        <v>797357</v>
      </c>
      <c r="N22" s="26"/>
    </row>
    <row r="23" spans="1:14" s="15" customFormat="1" ht="16.5" customHeight="1">
      <c r="A23" s="55"/>
      <c r="B23" s="539" t="s">
        <v>294</v>
      </c>
      <c r="C23" s="540"/>
      <c r="D23" s="56" t="s">
        <v>295</v>
      </c>
      <c r="E23" s="321">
        <f t="shared" si="0"/>
        <v>576354</v>
      </c>
      <c r="F23" s="59">
        <f>F41+F207+F343+F489+F637</f>
        <v>0</v>
      </c>
      <c r="G23" s="59">
        <f>G41+G165+G207+G343+G489+G637+G762</f>
        <v>159131</v>
      </c>
      <c r="H23" s="59">
        <f t="shared" si="5"/>
        <v>146847</v>
      </c>
      <c r="I23" s="59">
        <f t="shared" si="5"/>
        <v>132887</v>
      </c>
      <c r="J23" s="59">
        <f t="shared" si="5"/>
        <v>137489</v>
      </c>
      <c r="K23" s="57">
        <f>K41+K165+K207+K343+K489+K637+K762</f>
        <v>573544</v>
      </c>
      <c r="L23" s="57">
        <f t="shared" si="6"/>
        <v>575344</v>
      </c>
      <c r="M23" s="57">
        <f t="shared" si="6"/>
        <v>577144</v>
      </c>
      <c r="N23" s="26"/>
    </row>
    <row r="24" spans="1:14" s="15" customFormat="1" ht="16.5" customHeight="1">
      <c r="A24" s="55"/>
      <c r="B24" s="539" t="s">
        <v>296</v>
      </c>
      <c r="C24" s="540"/>
      <c r="D24" s="56" t="s">
        <v>297</v>
      </c>
      <c r="E24" s="321">
        <f t="shared" si="0"/>
        <v>209037.5</v>
      </c>
      <c r="F24" s="59">
        <f>F42+F208+F344+F490+F638</f>
        <v>9309.32</v>
      </c>
      <c r="G24" s="59">
        <f>G42+G166+G208+G344+G490+G638+G763</f>
        <v>75103</v>
      </c>
      <c r="H24" s="59">
        <f t="shared" si="5"/>
        <v>54002.5</v>
      </c>
      <c r="I24" s="59">
        <f t="shared" si="5"/>
        <v>45551</v>
      </c>
      <c r="J24" s="59">
        <f t="shared" si="5"/>
        <v>34381</v>
      </c>
      <c r="K24" s="57">
        <f>K42+K166+K208+K344+K490+K638+K763</f>
        <v>214256</v>
      </c>
      <c r="L24" s="57">
        <f t="shared" si="6"/>
        <v>213725</v>
      </c>
      <c r="M24" s="57">
        <f t="shared" si="6"/>
        <v>219191</v>
      </c>
      <c r="N24" s="26"/>
    </row>
    <row r="25" spans="1:14" s="15" customFormat="1" ht="20.25" customHeight="1">
      <c r="A25" s="55"/>
      <c r="B25" s="539" t="s">
        <v>298</v>
      </c>
      <c r="C25" s="540"/>
      <c r="D25" s="56"/>
      <c r="E25" s="321">
        <f t="shared" si="0"/>
        <v>0</v>
      </c>
      <c r="F25" s="59">
        <f>F72+F238+F374+F520</f>
        <v>0</v>
      </c>
      <c r="G25" s="59">
        <f>G793</f>
        <v>0</v>
      </c>
      <c r="H25" s="59"/>
      <c r="I25" s="59"/>
      <c r="J25" s="322">
        <v>0</v>
      </c>
      <c r="K25" s="57"/>
      <c r="L25" s="58"/>
      <c r="M25" s="58"/>
      <c r="N25" s="26"/>
    </row>
    <row r="26" spans="1:14" s="15" customFormat="1" ht="18" customHeight="1">
      <c r="A26" s="55"/>
      <c r="B26" s="541" t="s">
        <v>299</v>
      </c>
      <c r="C26" s="542"/>
      <c r="D26" s="56" t="s">
        <v>300</v>
      </c>
      <c r="E26" s="321">
        <f t="shared" si="0"/>
        <v>1002</v>
      </c>
      <c r="F26" s="59"/>
      <c r="G26" s="59">
        <f>G245+G381+G527+G675+G800+G79+G167</f>
        <v>294</v>
      </c>
      <c r="H26" s="59">
        <f t="shared" ref="H26:J26" si="7">H245+H381+H527+H675+H800+H79+H167</f>
        <v>242</v>
      </c>
      <c r="I26" s="59">
        <f t="shared" si="7"/>
        <v>237</v>
      </c>
      <c r="J26" s="59">
        <f t="shared" si="7"/>
        <v>229</v>
      </c>
      <c r="K26" s="59">
        <f t="shared" ref="K26:M26" si="8">K245+K381+K527+K675+K800+K79</f>
        <v>1022</v>
      </c>
      <c r="L26" s="59">
        <f t="shared" si="8"/>
        <v>1022</v>
      </c>
      <c r="M26" s="59">
        <f t="shared" si="8"/>
        <v>1022</v>
      </c>
      <c r="N26" s="26"/>
    </row>
    <row r="27" spans="1:14" s="15" customFormat="1" ht="27.75" customHeight="1">
      <c r="A27" s="55"/>
      <c r="B27" s="543" t="s">
        <v>301</v>
      </c>
      <c r="C27" s="544"/>
      <c r="D27" s="56" t="s">
        <v>302</v>
      </c>
      <c r="E27" s="321">
        <f t="shared" si="0"/>
        <v>-123</v>
      </c>
      <c r="F27" s="59">
        <f>F97+F264+F329+F400+F465+F546+F602+F693+F749</f>
        <v>0</v>
      </c>
      <c r="G27" s="59">
        <f>G97+G264+G329+G400+G465+G546+G602+G693+G749</f>
        <v>0</v>
      </c>
      <c r="H27" s="59">
        <f>H97+H264+H329+H400+H465+H546+H602+H693+H749</f>
        <v>-123</v>
      </c>
      <c r="I27" s="59">
        <f>I97+I264+I329+I400+I465+I546+I602+I693+I749+I819</f>
        <v>0</v>
      </c>
      <c r="J27" s="59">
        <f>J97+J264+J329+J400+J465+J546+J602+J693+J749+J819</f>
        <v>0</v>
      </c>
      <c r="K27" s="57">
        <f>K97+K264+K329+K400+K465+K546+K602+K693+K749</f>
        <v>0</v>
      </c>
      <c r="L27" s="57">
        <f>L97+L264+L329+L400+L465+L546+L602+L693+L749</f>
        <v>0</v>
      </c>
      <c r="M27" s="57">
        <f>M97+M264+M329+M400+M465+M546+M602+M693+M749</f>
        <v>0</v>
      </c>
      <c r="N27" s="26"/>
    </row>
    <row r="28" spans="1:14" s="15" customFormat="1" ht="32.25" customHeight="1">
      <c r="A28" s="545" t="s">
        <v>303</v>
      </c>
      <c r="B28" s="546"/>
      <c r="C28" s="547"/>
      <c r="D28" s="439"/>
      <c r="E28" s="440">
        <f t="shared" si="0"/>
        <v>125870</v>
      </c>
      <c r="F28" s="440">
        <f>F29+F30+F31+F32</f>
        <v>52.15</v>
      </c>
      <c r="G28" s="440">
        <f>G29+G32+G30+G31</f>
        <v>109224</v>
      </c>
      <c r="H28" s="440">
        <f t="shared" ref="H28:J28" si="9">H29+H32+H30+H31</f>
        <v>3241</v>
      </c>
      <c r="I28" s="440">
        <f t="shared" si="9"/>
        <v>4523</v>
      </c>
      <c r="J28" s="440">
        <f t="shared" si="9"/>
        <v>8882</v>
      </c>
      <c r="K28" s="440">
        <f t="shared" ref="K28:M28" si="10">K29+K32+K30</f>
        <v>180</v>
      </c>
      <c r="L28" s="440">
        <f t="shared" si="10"/>
        <v>180</v>
      </c>
      <c r="M28" s="440">
        <f t="shared" si="10"/>
        <v>180</v>
      </c>
      <c r="N28" s="26"/>
    </row>
    <row r="29" spans="1:14" s="15" customFormat="1" ht="26.25" customHeight="1">
      <c r="A29" s="55"/>
      <c r="B29" s="543" t="s">
        <v>304</v>
      </c>
      <c r="C29" s="544"/>
      <c r="D29" s="56" t="s">
        <v>305</v>
      </c>
      <c r="E29" s="321">
        <f t="shared" si="0"/>
        <v>0</v>
      </c>
      <c r="F29" s="59">
        <v>0</v>
      </c>
      <c r="G29" s="59">
        <f t="shared" ref="G29:M29" si="11">G428</f>
        <v>0</v>
      </c>
      <c r="H29" s="59">
        <f t="shared" si="11"/>
        <v>0</v>
      </c>
      <c r="I29" s="59">
        <f t="shared" si="11"/>
        <v>0</v>
      </c>
      <c r="J29" s="59">
        <f t="shared" si="11"/>
        <v>0</v>
      </c>
      <c r="K29" s="59">
        <f t="shared" si="11"/>
        <v>0</v>
      </c>
      <c r="L29" s="59">
        <f t="shared" si="11"/>
        <v>0</v>
      </c>
      <c r="M29" s="59">
        <f t="shared" si="11"/>
        <v>0</v>
      </c>
      <c r="N29" s="26"/>
    </row>
    <row r="30" spans="1:14" s="15" customFormat="1" ht="42.75" customHeight="1">
      <c r="A30" s="55"/>
      <c r="B30" s="543" t="s">
        <v>306</v>
      </c>
      <c r="C30" s="544"/>
      <c r="D30" s="56" t="s">
        <v>307</v>
      </c>
      <c r="E30" s="321">
        <f t="shared" ref="E30:M30" si="12">E278+E446</f>
        <v>0</v>
      </c>
      <c r="F30" s="438">
        <f t="shared" si="12"/>
        <v>0</v>
      </c>
      <c r="G30" s="438">
        <f t="shared" si="12"/>
        <v>0</v>
      </c>
      <c r="H30" s="438">
        <f t="shared" si="12"/>
        <v>0</v>
      </c>
      <c r="I30" s="438">
        <f t="shared" si="12"/>
        <v>0</v>
      </c>
      <c r="J30" s="438">
        <f t="shared" si="12"/>
        <v>0</v>
      </c>
      <c r="K30" s="438">
        <f t="shared" si="12"/>
        <v>0</v>
      </c>
      <c r="L30" s="438">
        <f t="shared" si="12"/>
        <v>0</v>
      </c>
      <c r="M30" s="438">
        <f t="shared" si="12"/>
        <v>0</v>
      </c>
      <c r="N30" s="26"/>
    </row>
    <row r="31" spans="1:14" s="15" customFormat="1" ht="54" customHeight="1">
      <c r="A31" s="55"/>
      <c r="B31" s="543" t="s">
        <v>308</v>
      </c>
      <c r="C31" s="544"/>
      <c r="D31" s="56" t="s">
        <v>309</v>
      </c>
      <c r="E31" s="321">
        <f>E310</f>
        <v>10270</v>
      </c>
      <c r="F31" s="438">
        <f t="shared" ref="F31:M31" si="13">F310</f>
        <v>40.46</v>
      </c>
      <c r="G31" s="438">
        <f t="shared" si="13"/>
        <v>7359</v>
      </c>
      <c r="H31" s="438">
        <f t="shared" si="13"/>
        <v>2911</v>
      </c>
      <c r="I31" s="438">
        <f t="shared" si="13"/>
        <v>0</v>
      </c>
      <c r="J31" s="438">
        <f t="shared" si="13"/>
        <v>0</v>
      </c>
      <c r="K31" s="438">
        <f t="shared" si="13"/>
        <v>0</v>
      </c>
      <c r="L31" s="438">
        <f t="shared" si="13"/>
        <v>0</v>
      </c>
      <c r="M31" s="438">
        <f t="shared" si="13"/>
        <v>0</v>
      </c>
      <c r="N31" s="26"/>
    </row>
    <row r="32" spans="1:14" s="15" customFormat="1" ht="19.5" customHeight="1">
      <c r="A32" s="55"/>
      <c r="B32" s="539" t="s">
        <v>310</v>
      </c>
      <c r="C32" s="540"/>
      <c r="D32" s="56" t="s">
        <v>311</v>
      </c>
      <c r="E32" s="321">
        <f t="shared" si="0"/>
        <v>115600</v>
      </c>
      <c r="F32" s="59">
        <f>F138+F314+F450+F587+F734</f>
        <v>11.69</v>
      </c>
      <c r="G32" s="59">
        <f t="shared" ref="G32:M32" si="14">G138+G314+G450+G587+G734+G860</f>
        <v>101865</v>
      </c>
      <c r="H32" s="59">
        <f>H138+H314+H450+H587+H734+H860</f>
        <v>330</v>
      </c>
      <c r="I32" s="59">
        <f t="shared" si="14"/>
        <v>4523</v>
      </c>
      <c r="J32" s="322">
        <f t="shared" si="14"/>
        <v>8882</v>
      </c>
      <c r="K32" s="57">
        <f t="shared" si="14"/>
        <v>180</v>
      </c>
      <c r="L32" s="57">
        <f t="shared" si="14"/>
        <v>180</v>
      </c>
      <c r="M32" s="57">
        <f t="shared" si="14"/>
        <v>180</v>
      </c>
      <c r="N32" s="26"/>
    </row>
    <row r="33" spans="1:14" s="15" customFormat="1" ht="19.5" customHeight="1">
      <c r="A33" s="55"/>
      <c r="B33" s="539" t="s">
        <v>312</v>
      </c>
      <c r="C33" s="540"/>
      <c r="D33" s="56"/>
      <c r="E33" s="321">
        <f t="shared" si="0"/>
        <v>115600</v>
      </c>
      <c r="F33" s="59">
        <f>F139+F315+F451+F588+F735</f>
        <v>11.69</v>
      </c>
      <c r="G33" s="59">
        <f>G139+G315+G451+G588+G735+G861</f>
        <v>101865</v>
      </c>
      <c r="H33" s="59">
        <f>H139+H315+H451+H588+H735+H861</f>
        <v>330</v>
      </c>
      <c r="I33" s="59">
        <f>I139+I315+I451+I588+I735+I861</f>
        <v>4523</v>
      </c>
      <c r="J33" s="322">
        <f>J139+J315+J451+J588+J735+J861</f>
        <v>8882</v>
      </c>
      <c r="K33" s="57">
        <f>K139+K315+K451+K587+K735+K861</f>
        <v>0</v>
      </c>
      <c r="L33" s="57">
        <f>L139+L315+L451+L587+L735+L861</f>
        <v>0</v>
      </c>
      <c r="M33" s="57">
        <f>M139+M315+M451+M587+M735+M861</f>
        <v>0</v>
      </c>
      <c r="N33" s="26"/>
    </row>
    <row r="34" spans="1:14" s="15" customFormat="1" ht="20.25" customHeight="1">
      <c r="A34" s="55"/>
      <c r="B34" s="565" t="s">
        <v>313</v>
      </c>
      <c r="C34" s="566"/>
      <c r="D34" s="60"/>
      <c r="E34" s="321"/>
      <c r="F34" s="59"/>
      <c r="G34" s="59"/>
      <c r="H34" s="59"/>
      <c r="I34" s="59"/>
      <c r="J34" s="322"/>
      <c r="K34" s="57"/>
      <c r="L34" s="58"/>
      <c r="M34" s="58"/>
      <c r="N34" s="26"/>
    </row>
    <row r="35" spans="1:14" s="3" customFormat="1" ht="39" customHeight="1">
      <c r="A35" s="553" t="s">
        <v>314</v>
      </c>
      <c r="B35" s="554"/>
      <c r="C35" s="555"/>
      <c r="D35" s="61" t="s">
        <v>290</v>
      </c>
      <c r="E35" s="400">
        <f>G35+H35+I35+J35</f>
        <v>3511</v>
      </c>
      <c r="F35" s="396">
        <f t="shared" ref="F35:M35" si="15">F36+F158</f>
        <v>0</v>
      </c>
      <c r="G35" s="396">
        <f t="shared" si="15"/>
        <v>906</v>
      </c>
      <c r="H35" s="396">
        <f t="shared" si="15"/>
        <v>878</v>
      </c>
      <c r="I35" s="396">
        <f t="shared" si="15"/>
        <v>876</v>
      </c>
      <c r="J35" s="398">
        <f t="shared" si="15"/>
        <v>851</v>
      </c>
      <c r="K35" s="399">
        <f t="shared" si="15"/>
        <v>3509</v>
      </c>
      <c r="L35" s="399">
        <f t="shared" si="15"/>
        <v>3509</v>
      </c>
      <c r="M35" s="399">
        <f t="shared" si="15"/>
        <v>3509</v>
      </c>
      <c r="N35" s="26"/>
    </row>
    <row r="36" spans="1:14" s="3" customFormat="1" ht="35.25" customHeight="1">
      <c r="A36" s="556" t="s">
        <v>315</v>
      </c>
      <c r="B36" s="557"/>
      <c r="C36" s="558"/>
      <c r="D36" s="62" t="s">
        <v>316</v>
      </c>
      <c r="E36" s="158">
        <f>G36+H36+I36+J36</f>
        <v>3511</v>
      </c>
      <c r="F36" s="158">
        <f t="shared" ref="F36:M36" si="16">F156</f>
        <v>0</v>
      </c>
      <c r="G36" s="158">
        <f t="shared" si="16"/>
        <v>906</v>
      </c>
      <c r="H36" s="158">
        <f t="shared" si="16"/>
        <v>878</v>
      </c>
      <c r="I36" s="158">
        <f t="shared" si="16"/>
        <v>876</v>
      </c>
      <c r="J36" s="323">
        <f t="shared" si="16"/>
        <v>851</v>
      </c>
      <c r="K36" s="158">
        <f t="shared" si="16"/>
        <v>3509</v>
      </c>
      <c r="L36" s="158">
        <f t="shared" si="16"/>
        <v>3509</v>
      </c>
      <c r="M36" s="158">
        <f t="shared" si="16"/>
        <v>3509</v>
      </c>
      <c r="N36" s="26"/>
    </row>
    <row r="37" spans="1:14" s="12" customFormat="1">
      <c r="A37" s="63"/>
      <c r="B37" s="63" t="s">
        <v>317</v>
      </c>
      <c r="C37" s="64"/>
      <c r="D37" s="65"/>
      <c r="E37" s="324">
        <f>G37+H37+I37+J37</f>
        <v>3511</v>
      </c>
      <c r="F37" s="325">
        <f>F39</f>
        <v>0</v>
      </c>
      <c r="G37" s="325">
        <f t="shared" ref="G37:M37" si="17">G39+G99</f>
        <v>906</v>
      </c>
      <c r="H37" s="325">
        <f t="shared" si="17"/>
        <v>878</v>
      </c>
      <c r="I37" s="325">
        <f t="shared" si="17"/>
        <v>876</v>
      </c>
      <c r="J37" s="325">
        <f t="shared" si="17"/>
        <v>851</v>
      </c>
      <c r="K37" s="162">
        <f t="shared" si="17"/>
        <v>3509</v>
      </c>
      <c r="L37" s="162">
        <f t="shared" si="17"/>
        <v>3509</v>
      </c>
      <c r="M37" s="162">
        <f t="shared" si="17"/>
        <v>3509</v>
      </c>
    </row>
    <row r="38" spans="1:14" s="12" customFormat="1">
      <c r="A38" s="63"/>
      <c r="B38" s="660" t="s">
        <v>318</v>
      </c>
      <c r="C38" s="661"/>
      <c r="D38" s="65"/>
      <c r="E38" s="324"/>
      <c r="F38" s="325"/>
      <c r="G38" s="325"/>
      <c r="H38" s="325"/>
      <c r="I38" s="325"/>
      <c r="J38" s="326"/>
      <c r="K38" s="162"/>
      <c r="L38" s="327"/>
      <c r="M38" s="327"/>
    </row>
    <row r="39" spans="1:14" s="6" customFormat="1" ht="15">
      <c r="A39" s="63"/>
      <c r="B39" s="63" t="s">
        <v>292</v>
      </c>
      <c r="C39" s="64"/>
      <c r="D39" s="66"/>
      <c r="E39" s="324">
        <f t="shared" ref="E39:E77" si="18">G39+H39+I39+J39</f>
        <v>3509</v>
      </c>
      <c r="F39" s="328">
        <f t="shared" ref="F39:M39" si="19">F40</f>
        <v>0</v>
      </c>
      <c r="G39" s="328">
        <f t="shared" si="19"/>
        <v>904</v>
      </c>
      <c r="H39" s="328">
        <f>H40+H97</f>
        <v>878</v>
      </c>
      <c r="I39" s="328">
        <f>I40+I97</f>
        <v>876</v>
      </c>
      <c r="J39" s="328">
        <f>J40+J97</f>
        <v>851</v>
      </c>
      <c r="K39" s="162">
        <f t="shared" si="19"/>
        <v>3509</v>
      </c>
      <c r="L39" s="162">
        <f t="shared" si="19"/>
        <v>3509</v>
      </c>
      <c r="M39" s="162">
        <f t="shared" si="19"/>
        <v>3509</v>
      </c>
    </row>
    <row r="40" spans="1:14" s="2" customFormat="1" ht="13.5">
      <c r="A40" s="67"/>
      <c r="B40" s="68" t="s">
        <v>319</v>
      </c>
      <c r="C40" s="69"/>
      <c r="D40" s="70" t="s">
        <v>320</v>
      </c>
      <c r="E40" s="317">
        <f t="shared" si="18"/>
        <v>3509</v>
      </c>
      <c r="F40" s="318"/>
      <c r="G40" s="318">
        <f t="shared" ref="G40:M40" si="20">G41+G42+G43+G48+G52+G54+G66+G72+G79</f>
        <v>904</v>
      </c>
      <c r="H40" s="318">
        <f t="shared" si="20"/>
        <v>878</v>
      </c>
      <c r="I40" s="318">
        <f t="shared" si="20"/>
        <v>876</v>
      </c>
      <c r="J40" s="329">
        <f t="shared" si="20"/>
        <v>851</v>
      </c>
      <c r="K40" s="163">
        <f t="shared" si="20"/>
        <v>3509</v>
      </c>
      <c r="L40" s="163">
        <f t="shared" si="20"/>
        <v>3509</v>
      </c>
      <c r="M40" s="163">
        <f t="shared" si="20"/>
        <v>3509</v>
      </c>
    </row>
    <row r="41" spans="1:14" s="2" customFormat="1" ht="13.5">
      <c r="A41" s="67"/>
      <c r="B41" s="68"/>
      <c r="C41" s="71" t="s">
        <v>321</v>
      </c>
      <c r="D41" s="72" t="s">
        <v>295</v>
      </c>
      <c r="E41" s="317">
        <f t="shared" si="18"/>
        <v>3100</v>
      </c>
      <c r="F41" s="318"/>
      <c r="G41" s="318">
        <v>800</v>
      </c>
      <c r="H41" s="318">
        <v>775</v>
      </c>
      <c r="I41" s="318">
        <v>775</v>
      </c>
      <c r="J41" s="330">
        <v>750</v>
      </c>
      <c r="K41" s="75">
        <v>3100</v>
      </c>
      <c r="L41" s="76">
        <v>3100</v>
      </c>
      <c r="M41" s="76">
        <v>3100</v>
      </c>
    </row>
    <row r="42" spans="1:14" s="2" customFormat="1">
      <c r="A42" s="67"/>
      <c r="B42" s="73"/>
      <c r="C42" s="467" t="s">
        <v>322</v>
      </c>
      <c r="D42" s="74" t="s">
        <v>297</v>
      </c>
      <c r="E42" s="317">
        <f t="shared" si="18"/>
        <v>404</v>
      </c>
      <c r="F42" s="318"/>
      <c r="G42" s="318">
        <v>101</v>
      </c>
      <c r="H42" s="318">
        <v>101</v>
      </c>
      <c r="I42" s="318">
        <v>101</v>
      </c>
      <c r="J42" s="330">
        <v>101</v>
      </c>
      <c r="K42" s="75">
        <v>404</v>
      </c>
      <c r="L42" s="76">
        <v>404</v>
      </c>
      <c r="M42" s="76">
        <v>404</v>
      </c>
    </row>
    <row r="43" spans="1:14" s="2" customFormat="1" hidden="1">
      <c r="A43" s="67"/>
      <c r="B43" s="77" t="s">
        <v>323</v>
      </c>
      <c r="C43" s="71"/>
      <c r="D43" s="74" t="s">
        <v>324</v>
      </c>
      <c r="E43" s="317">
        <f t="shared" si="18"/>
        <v>0</v>
      </c>
      <c r="F43" s="318">
        <f t="shared" ref="F43:M43" si="21">F44+F45+F46</f>
        <v>0</v>
      </c>
      <c r="G43" s="318">
        <f t="shared" si="21"/>
        <v>0</v>
      </c>
      <c r="H43" s="318">
        <f t="shared" si="21"/>
        <v>0</v>
      </c>
      <c r="I43" s="318">
        <f t="shared" si="21"/>
        <v>0</v>
      </c>
      <c r="J43" s="329">
        <f t="shared" si="21"/>
        <v>0</v>
      </c>
      <c r="K43" s="163">
        <f t="shared" si="21"/>
        <v>0</v>
      </c>
      <c r="L43" s="163">
        <f t="shared" si="21"/>
        <v>0</v>
      </c>
      <c r="M43" s="163">
        <f t="shared" si="21"/>
        <v>0</v>
      </c>
    </row>
    <row r="44" spans="1:14" s="2" customFormat="1" hidden="1">
      <c r="A44" s="67"/>
      <c r="B44" s="78" t="s">
        <v>325</v>
      </c>
      <c r="C44" s="71"/>
      <c r="D44" s="74" t="s">
        <v>326</v>
      </c>
      <c r="E44" s="317">
        <f t="shared" si="18"/>
        <v>0</v>
      </c>
      <c r="F44" s="318"/>
      <c r="G44" s="318"/>
      <c r="H44" s="318"/>
      <c r="I44" s="318"/>
      <c r="J44" s="330"/>
      <c r="K44" s="75"/>
      <c r="L44" s="76"/>
      <c r="M44" s="76"/>
    </row>
    <row r="45" spans="1:14" s="2" customFormat="1" hidden="1">
      <c r="A45" s="67"/>
      <c r="B45" s="79" t="s">
        <v>327</v>
      </c>
      <c r="C45" s="79"/>
      <c r="D45" s="80" t="s">
        <v>328</v>
      </c>
      <c r="E45" s="317">
        <f t="shared" si="18"/>
        <v>0</v>
      </c>
      <c r="F45" s="318"/>
      <c r="G45" s="318"/>
      <c r="H45" s="318"/>
      <c r="I45" s="318"/>
      <c r="J45" s="330"/>
      <c r="K45" s="75"/>
      <c r="L45" s="76"/>
      <c r="M45" s="76"/>
    </row>
    <row r="46" spans="1:14" s="2" customFormat="1" hidden="1">
      <c r="A46" s="67"/>
      <c r="B46" s="78" t="s">
        <v>329</v>
      </c>
      <c r="C46" s="81"/>
      <c r="D46" s="74" t="s">
        <v>330</v>
      </c>
      <c r="E46" s="317">
        <f t="shared" si="18"/>
        <v>0</v>
      </c>
      <c r="F46" s="318"/>
      <c r="G46" s="318"/>
      <c r="H46" s="318"/>
      <c r="I46" s="318"/>
      <c r="J46" s="330"/>
      <c r="K46" s="75"/>
      <c r="L46" s="76"/>
      <c r="M46" s="76"/>
    </row>
    <row r="47" spans="1:14" s="2" customFormat="1" hidden="1">
      <c r="A47" s="67"/>
      <c r="B47" s="78"/>
      <c r="C47" s="81"/>
      <c r="D47" s="74"/>
      <c r="E47" s="317">
        <f t="shared" si="18"/>
        <v>0</v>
      </c>
      <c r="F47" s="318"/>
      <c r="G47" s="318"/>
      <c r="H47" s="318"/>
      <c r="I47" s="318"/>
      <c r="J47" s="330"/>
      <c r="K47" s="75"/>
      <c r="L47" s="76"/>
      <c r="M47" s="76"/>
    </row>
    <row r="48" spans="1:14" s="2" customFormat="1" hidden="1">
      <c r="A48" s="67"/>
      <c r="B48" s="78" t="s">
        <v>331</v>
      </c>
      <c r="C48" s="81"/>
      <c r="D48" s="74" t="s">
        <v>332</v>
      </c>
      <c r="E48" s="317">
        <f t="shared" si="18"/>
        <v>0</v>
      </c>
      <c r="F48" s="318">
        <f t="shared" ref="F48:M48" si="22">F49+F50+F51</f>
        <v>0</v>
      </c>
      <c r="G48" s="318">
        <f t="shared" si="22"/>
        <v>0</v>
      </c>
      <c r="H48" s="318">
        <f t="shared" si="22"/>
        <v>0</v>
      </c>
      <c r="I48" s="318">
        <f t="shared" si="22"/>
        <v>0</v>
      </c>
      <c r="J48" s="329">
        <f t="shared" si="22"/>
        <v>0</v>
      </c>
      <c r="K48" s="163">
        <f t="shared" si="22"/>
        <v>0</v>
      </c>
      <c r="L48" s="163">
        <f t="shared" si="22"/>
        <v>0</v>
      </c>
      <c r="M48" s="163">
        <f t="shared" si="22"/>
        <v>0</v>
      </c>
    </row>
    <row r="49" spans="1:13" s="2" customFormat="1" ht="25.5" hidden="1">
      <c r="A49" s="67"/>
      <c r="B49" s="78"/>
      <c r="C49" s="81" t="s">
        <v>333</v>
      </c>
      <c r="D49" s="74" t="s">
        <v>334</v>
      </c>
      <c r="E49" s="317">
        <f t="shared" si="18"/>
        <v>0</v>
      </c>
      <c r="F49" s="318"/>
      <c r="G49" s="318"/>
      <c r="H49" s="318"/>
      <c r="I49" s="318"/>
      <c r="J49" s="330"/>
      <c r="K49" s="75"/>
      <c r="L49" s="76"/>
      <c r="M49" s="76"/>
    </row>
    <row r="50" spans="1:13" s="2" customFormat="1" hidden="1">
      <c r="A50" s="67"/>
      <c r="B50" s="78"/>
      <c r="C50" s="82" t="s">
        <v>335</v>
      </c>
      <c r="D50" s="83" t="s">
        <v>336</v>
      </c>
      <c r="E50" s="317">
        <f t="shared" si="18"/>
        <v>0</v>
      </c>
      <c r="F50" s="318"/>
      <c r="G50" s="318"/>
      <c r="H50" s="318"/>
      <c r="I50" s="318"/>
      <c r="J50" s="330"/>
      <c r="K50" s="75"/>
      <c r="L50" s="76"/>
      <c r="M50" s="76"/>
    </row>
    <row r="51" spans="1:13" s="2" customFormat="1" ht="13.5" hidden="1">
      <c r="A51" s="67"/>
      <c r="B51" s="69"/>
      <c r="C51" s="71" t="s">
        <v>337</v>
      </c>
      <c r="D51" s="70" t="s">
        <v>338</v>
      </c>
      <c r="E51" s="317">
        <f t="shared" si="18"/>
        <v>0</v>
      </c>
      <c r="F51" s="318"/>
      <c r="G51" s="318"/>
      <c r="H51" s="318"/>
      <c r="I51" s="318"/>
      <c r="J51" s="330"/>
      <c r="K51" s="75"/>
      <c r="L51" s="76"/>
      <c r="M51" s="76"/>
    </row>
    <row r="52" spans="1:13" s="2" customFormat="1" hidden="1">
      <c r="A52" s="67"/>
      <c r="B52" s="71" t="s">
        <v>339</v>
      </c>
      <c r="C52" s="84"/>
      <c r="D52" s="46" t="s">
        <v>340</v>
      </c>
      <c r="E52" s="317">
        <f t="shared" si="18"/>
        <v>0</v>
      </c>
      <c r="F52" s="318">
        <f t="shared" ref="F52:M52" si="23">F53</f>
        <v>0</v>
      </c>
      <c r="G52" s="318">
        <f t="shared" si="23"/>
        <v>0</v>
      </c>
      <c r="H52" s="318">
        <f t="shared" si="23"/>
        <v>0</v>
      </c>
      <c r="I52" s="318">
        <f t="shared" si="23"/>
        <v>0</v>
      </c>
      <c r="J52" s="329">
        <f t="shared" si="23"/>
        <v>0</v>
      </c>
      <c r="K52" s="163">
        <f t="shared" si="23"/>
        <v>0</v>
      </c>
      <c r="L52" s="163">
        <f t="shared" si="23"/>
        <v>0</v>
      </c>
      <c r="M52" s="163">
        <f t="shared" si="23"/>
        <v>0</v>
      </c>
    </row>
    <row r="53" spans="1:13" s="2" customFormat="1" ht="0.75" hidden="1" customHeight="1">
      <c r="A53" s="67"/>
      <c r="B53" s="78" t="s">
        <v>341</v>
      </c>
      <c r="C53" s="85"/>
      <c r="D53" s="46" t="s">
        <v>342</v>
      </c>
      <c r="E53" s="317">
        <f t="shared" si="18"/>
        <v>0</v>
      </c>
      <c r="F53" s="318"/>
      <c r="G53" s="318"/>
      <c r="H53" s="318"/>
      <c r="I53" s="318"/>
      <c r="J53" s="330"/>
      <c r="K53" s="75"/>
      <c r="L53" s="76"/>
      <c r="M53" s="76"/>
    </row>
    <row r="54" spans="1:13" s="2" customFormat="1" ht="38.25" hidden="1">
      <c r="A54" s="67"/>
      <c r="B54" s="78"/>
      <c r="C54" s="81" t="s">
        <v>343</v>
      </c>
      <c r="D54" s="46" t="s">
        <v>344</v>
      </c>
      <c r="E54" s="317">
        <f t="shared" si="18"/>
        <v>0</v>
      </c>
      <c r="F54" s="318">
        <f t="shared" ref="F54:M54" si="24">F55</f>
        <v>0</v>
      </c>
      <c r="G54" s="318">
        <f t="shared" si="24"/>
        <v>0</v>
      </c>
      <c r="H54" s="318">
        <f t="shared" si="24"/>
        <v>0</v>
      </c>
      <c r="I54" s="318">
        <f t="shared" si="24"/>
        <v>0</v>
      </c>
      <c r="J54" s="329">
        <f t="shared" si="24"/>
        <v>0</v>
      </c>
      <c r="K54" s="163">
        <f t="shared" si="24"/>
        <v>0</v>
      </c>
      <c r="L54" s="163">
        <f t="shared" si="24"/>
        <v>0</v>
      </c>
      <c r="M54" s="163">
        <f t="shared" si="24"/>
        <v>0</v>
      </c>
    </row>
    <row r="55" spans="1:13" s="2" customFormat="1" ht="46.5" hidden="1" customHeight="1">
      <c r="A55" s="67"/>
      <c r="B55" s="559" t="s">
        <v>345</v>
      </c>
      <c r="C55" s="560"/>
      <c r="D55" s="80" t="s">
        <v>346</v>
      </c>
      <c r="E55" s="317">
        <f t="shared" si="18"/>
        <v>0</v>
      </c>
      <c r="F55" s="318">
        <f t="shared" ref="F55:M55" si="25">F56+F57+F58+F59+F60+F61+F62+F63+F64+F65</f>
        <v>0</v>
      </c>
      <c r="G55" s="318">
        <f t="shared" si="25"/>
        <v>0</v>
      </c>
      <c r="H55" s="318">
        <f t="shared" si="25"/>
        <v>0</v>
      </c>
      <c r="I55" s="318">
        <f t="shared" si="25"/>
        <v>0</v>
      </c>
      <c r="J55" s="329">
        <f t="shared" si="25"/>
        <v>0</v>
      </c>
      <c r="K55" s="163">
        <f t="shared" si="25"/>
        <v>0</v>
      </c>
      <c r="L55" s="163">
        <f t="shared" si="25"/>
        <v>0</v>
      </c>
      <c r="M55" s="163">
        <f t="shared" si="25"/>
        <v>0</v>
      </c>
    </row>
    <row r="56" spans="1:13" s="2" customFormat="1" ht="1.5" hidden="1" customHeight="1">
      <c r="A56" s="67"/>
      <c r="B56" s="78"/>
      <c r="C56" s="82" t="s">
        <v>347</v>
      </c>
      <c r="D56" s="80" t="s">
        <v>348</v>
      </c>
      <c r="E56" s="317">
        <f t="shared" si="18"/>
        <v>0</v>
      </c>
      <c r="F56" s="318"/>
      <c r="G56" s="318"/>
      <c r="H56" s="318"/>
      <c r="I56" s="318"/>
      <c r="J56" s="330"/>
      <c r="K56" s="75"/>
      <c r="L56" s="76"/>
      <c r="M56" s="76"/>
    </row>
    <row r="57" spans="1:13" s="2" customFormat="1" ht="13.5" hidden="1">
      <c r="A57" s="67"/>
      <c r="B57" s="86"/>
      <c r="C57" s="87" t="s">
        <v>349</v>
      </c>
      <c r="D57" s="70" t="s">
        <v>350</v>
      </c>
      <c r="E57" s="317">
        <f t="shared" si="18"/>
        <v>0</v>
      </c>
      <c r="F57" s="318"/>
      <c r="G57" s="318"/>
      <c r="H57" s="318"/>
      <c r="I57" s="318"/>
      <c r="J57" s="330"/>
      <c r="K57" s="75"/>
      <c r="L57" s="76"/>
      <c r="M57" s="76"/>
    </row>
    <row r="58" spans="1:13" s="2" customFormat="1" hidden="1">
      <c r="A58" s="67"/>
      <c r="B58" s="461"/>
      <c r="C58" s="48" t="s">
        <v>351</v>
      </c>
      <c r="D58" s="80" t="s">
        <v>352</v>
      </c>
      <c r="E58" s="317">
        <f t="shared" si="18"/>
        <v>0</v>
      </c>
      <c r="F58" s="318"/>
      <c r="G58" s="318"/>
      <c r="H58" s="318"/>
      <c r="I58" s="318"/>
      <c r="J58" s="330"/>
      <c r="K58" s="75"/>
      <c r="L58" s="76"/>
      <c r="M58" s="76"/>
    </row>
    <row r="59" spans="1:13" s="2" customFormat="1" hidden="1">
      <c r="A59" s="67"/>
      <c r="B59" s="78"/>
      <c r="C59" s="71" t="s">
        <v>353</v>
      </c>
      <c r="D59" s="74" t="s">
        <v>354</v>
      </c>
      <c r="E59" s="317">
        <f t="shared" si="18"/>
        <v>0</v>
      </c>
      <c r="F59" s="318"/>
      <c r="G59" s="318"/>
      <c r="H59" s="318"/>
      <c r="I59" s="318"/>
      <c r="J59" s="330"/>
      <c r="K59" s="75"/>
      <c r="L59" s="76"/>
      <c r="M59" s="76"/>
    </row>
    <row r="60" spans="1:13" s="2" customFormat="1" hidden="1">
      <c r="A60" s="67"/>
      <c r="B60" s="78"/>
      <c r="C60" s="82" t="s">
        <v>355</v>
      </c>
      <c r="D60" s="74" t="s">
        <v>356</v>
      </c>
      <c r="E60" s="317">
        <f t="shared" si="18"/>
        <v>0</v>
      </c>
      <c r="F60" s="318"/>
      <c r="G60" s="318"/>
      <c r="H60" s="318"/>
      <c r="I60" s="318"/>
      <c r="J60" s="330"/>
      <c r="K60" s="75"/>
      <c r="L60" s="76"/>
      <c r="M60" s="76"/>
    </row>
    <row r="61" spans="1:13" s="2" customFormat="1" ht="51" hidden="1">
      <c r="A61" s="67"/>
      <c r="B61" s="78"/>
      <c r="C61" s="81" t="s">
        <v>357</v>
      </c>
      <c r="D61" s="74" t="s">
        <v>358</v>
      </c>
      <c r="E61" s="317">
        <f t="shared" si="18"/>
        <v>0</v>
      </c>
      <c r="F61" s="318"/>
      <c r="G61" s="318"/>
      <c r="H61" s="318"/>
      <c r="I61" s="318"/>
      <c r="J61" s="330"/>
      <c r="K61" s="75"/>
      <c r="L61" s="76"/>
      <c r="M61" s="76"/>
    </row>
    <row r="62" spans="1:13" s="2" customFormat="1" ht="38.25" hidden="1">
      <c r="A62" s="67"/>
      <c r="B62" s="78"/>
      <c r="C62" s="81" t="s">
        <v>359</v>
      </c>
      <c r="D62" s="74" t="s">
        <v>360</v>
      </c>
      <c r="E62" s="317">
        <f t="shared" si="18"/>
        <v>0</v>
      </c>
      <c r="F62" s="318"/>
      <c r="G62" s="318"/>
      <c r="H62" s="318"/>
      <c r="I62" s="318"/>
      <c r="J62" s="330"/>
      <c r="K62" s="75"/>
      <c r="L62" s="76"/>
      <c r="M62" s="76"/>
    </row>
    <row r="63" spans="1:13" s="2" customFormat="1" ht="38.25" hidden="1">
      <c r="A63" s="67"/>
      <c r="B63" s="82"/>
      <c r="C63" s="81" t="s">
        <v>361</v>
      </c>
      <c r="D63" s="74" t="s">
        <v>362</v>
      </c>
      <c r="E63" s="317">
        <f t="shared" si="18"/>
        <v>0</v>
      </c>
      <c r="F63" s="318"/>
      <c r="G63" s="318"/>
      <c r="H63" s="318"/>
      <c r="I63" s="318"/>
      <c r="J63" s="330"/>
      <c r="K63" s="75"/>
      <c r="L63" s="76"/>
      <c r="M63" s="76"/>
    </row>
    <row r="64" spans="1:13" s="2" customFormat="1" ht="38.25" hidden="1">
      <c r="A64" s="67"/>
      <c r="B64" s="82"/>
      <c r="C64" s="81" t="s">
        <v>363</v>
      </c>
      <c r="D64" s="74" t="s">
        <v>364</v>
      </c>
      <c r="E64" s="317">
        <f t="shared" si="18"/>
        <v>0</v>
      </c>
      <c r="F64" s="318"/>
      <c r="G64" s="318"/>
      <c r="H64" s="318"/>
      <c r="I64" s="318"/>
      <c r="J64" s="330"/>
      <c r="K64" s="75"/>
      <c r="L64" s="76"/>
      <c r="M64" s="76"/>
    </row>
    <row r="65" spans="1:13" s="2" customFormat="1" ht="25.5" hidden="1">
      <c r="A65" s="67"/>
      <c r="B65" s="82"/>
      <c r="C65" s="81" t="s">
        <v>365</v>
      </c>
      <c r="D65" s="74" t="s">
        <v>366</v>
      </c>
      <c r="E65" s="317">
        <f t="shared" si="18"/>
        <v>0</v>
      </c>
      <c r="F65" s="318"/>
      <c r="G65" s="318"/>
      <c r="H65" s="318"/>
      <c r="I65" s="318"/>
      <c r="J65" s="330"/>
      <c r="K65" s="75"/>
      <c r="L65" s="76"/>
      <c r="M65" s="76"/>
    </row>
    <row r="66" spans="1:13" s="2" customFormat="1" hidden="1">
      <c r="A66" s="67"/>
      <c r="B66" s="82"/>
      <c r="C66" s="88" t="s">
        <v>367</v>
      </c>
      <c r="D66" s="89" t="s">
        <v>368</v>
      </c>
      <c r="E66" s="317">
        <f t="shared" si="18"/>
        <v>0</v>
      </c>
      <c r="F66" s="318">
        <f>F67+F69</f>
        <v>0</v>
      </c>
      <c r="G66" s="318">
        <f>G67+G69</f>
        <v>0</v>
      </c>
      <c r="H66" s="318">
        <f>H67+H69</f>
        <v>0</v>
      </c>
      <c r="I66" s="318">
        <f>I67+I69</f>
        <v>0</v>
      </c>
      <c r="J66" s="329">
        <f>J67+J69</f>
        <v>0</v>
      </c>
      <c r="K66" s="163"/>
      <c r="L66" s="76"/>
      <c r="M66" s="76"/>
    </row>
    <row r="67" spans="1:13" s="2" customFormat="1" hidden="1">
      <c r="A67" s="67"/>
      <c r="B67" s="82" t="s">
        <v>369</v>
      </c>
      <c r="C67" s="81" t="s">
        <v>370</v>
      </c>
      <c r="D67" s="74" t="s">
        <v>371</v>
      </c>
      <c r="E67" s="317">
        <f t="shared" si="18"/>
        <v>0</v>
      </c>
      <c r="F67" s="318">
        <f>F68</f>
        <v>0</v>
      </c>
      <c r="G67" s="318">
        <f>G68</f>
        <v>0</v>
      </c>
      <c r="H67" s="318">
        <f>H68</f>
        <v>0</v>
      </c>
      <c r="I67" s="318">
        <f>I68</f>
        <v>0</v>
      </c>
      <c r="J67" s="329">
        <f>J68</f>
        <v>0</v>
      </c>
      <c r="K67" s="163"/>
      <c r="L67" s="76"/>
      <c r="M67" s="76"/>
    </row>
    <row r="68" spans="1:13" s="2" customFormat="1" hidden="1">
      <c r="A68" s="67"/>
      <c r="B68" s="82"/>
      <c r="C68" s="88" t="s">
        <v>372</v>
      </c>
      <c r="D68" s="74" t="s">
        <v>373</v>
      </c>
      <c r="E68" s="317">
        <f t="shared" si="18"/>
        <v>0</v>
      </c>
      <c r="F68" s="318"/>
      <c r="G68" s="318"/>
      <c r="H68" s="318"/>
      <c r="I68" s="318"/>
      <c r="J68" s="330"/>
      <c r="K68" s="75"/>
      <c r="L68" s="76"/>
      <c r="M68" s="76"/>
    </row>
    <row r="69" spans="1:13" s="2" customFormat="1" hidden="1">
      <c r="A69" s="67"/>
      <c r="B69" s="90" t="s">
        <v>374</v>
      </c>
      <c r="C69" s="91"/>
      <c r="D69" s="72" t="s">
        <v>375</v>
      </c>
      <c r="E69" s="317">
        <f t="shared" si="18"/>
        <v>0</v>
      </c>
      <c r="F69" s="318">
        <f>F70+F71</f>
        <v>0</v>
      </c>
      <c r="G69" s="318">
        <f>G70+G71</f>
        <v>0</v>
      </c>
      <c r="H69" s="318">
        <f>H70+H71</f>
        <v>0</v>
      </c>
      <c r="I69" s="318">
        <f>I70+I71</f>
        <v>0</v>
      </c>
      <c r="J69" s="329">
        <f>J70+J71</f>
        <v>0</v>
      </c>
      <c r="K69" s="163"/>
      <c r="L69" s="76"/>
      <c r="M69" s="76"/>
    </row>
    <row r="70" spans="1:13" s="2" customFormat="1" ht="25.5" hidden="1">
      <c r="A70" s="67"/>
      <c r="B70" s="90"/>
      <c r="C70" s="91" t="s">
        <v>376</v>
      </c>
      <c r="D70" s="72" t="s">
        <v>377</v>
      </c>
      <c r="E70" s="317">
        <f t="shared" si="18"/>
        <v>0</v>
      </c>
      <c r="F70" s="318"/>
      <c r="G70" s="318"/>
      <c r="H70" s="318"/>
      <c r="I70" s="318"/>
      <c r="J70" s="330"/>
      <c r="K70" s="75"/>
      <c r="L70" s="76"/>
      <c r="M70" s="76"/>
    </row>
    <row r="71" spans="1:13" s="2" customFormat="1" ht="13.5" hidden="1">
      <c r="A71" s="67"/>
      <c r="B71" s="69"/>
      <c r="C71" s="69" t="s">
        <v>378</v>
      </c>
      <c r="D71" s="70" t="s">
        <v>379</v>
      </c>
      <c r="E71" s="317">
        <f t="shared" si="18"/>
        <v>0</v>
      </c>
      <c r="F71" s="318"/>
      <c r="G71" s="318"/>
      <c r="H71" s="318"/>
      <c r="I71" s="318"/>
      <c r="J71" s="330"/>
      <c r="K71" s="75"/>
      <c r="L71" s="76"/>
      <c r="M71" s="76"/>
    </row>
    <row r="72" spans="1:13" s="2" customFormat="1" hidden="1">
      <c r="A72" s="67"/>
      <c r="B72" s="71" t="s">
        <v>380</v>
      </c>
      <c r="C72" s="78"/>
      <c r="D72" s="80" t="s">
        <v>381</v>
      </c>
      <c r="E72" s="317">
        <f t="shared" si="18"/>
        <v>0</v>
      </c>
      <c r="F72" s="318">
        <f t="shared" ref="F72:M72" si="26">F73</f>
        <v>0</v>
      </c>
      <c r="G72" s="318">
        <f t="shared" si="26"/>
        <v>0</v>
      </c>
      <c r="H72" s="318">
        <f t="shared" si="26"/>
        <v>0</v>
      </c>
      <c r="I72" s="318">
        <f t="shared" si="26"/>
        <v>0</v>
      </c>
      <c r="J72" s="329">
        <f t="shared" si="26"/>
        <v>0</v>
      </c>
      <c r="K72" s="163">
        <f t="shared" si="26"/>
        <v>0</v>
      </c>
      <c r="L72" s="163">
        <f t="shared" si="26"/>
        <v>0</v>
      </c>
      <c r="M72" s="163">
        <f t="shared" si="26"/>
        <v>0</v>
      </c>
    </row>
    <row r="73" spans="1:13" s="2" customFormat="1" ht="0.75" hidden="1" customHeight="1">
      <c r="A73" s="67"/>
      <c r="B73" s="92" t="s">
        <v>382</v>
      </c>
      <c r="C73" s="71"/>
      <c r="D73" s="74" t="s">
        <v>383</v>
      </c>
      <c r="E73" s="317">
        <f t="shared" si="18"/>
        <v>0</v>
      </c>
      <c r="F73" s="318">
        <f>F74+F75+F76+F77</f>
        <v>0</v>
      </c>
      <c r="G73" s="318">
        <f>G74+G75+G76+G77</f>
        <v>0</v>
      </c>
      <c r="H73" s="318">
        <f>H74+H75+H76+H77</f>
        <v>0</v>
      </c>
      <c r="I73" s="318">
        <f>I74+I75+I76+I77</f>
        <v>0</v>
      </c>
      <c r="J73" s="329">
        <f>J74+J75+J76+J77</f>
        <v>0</v>
      </c>
      <c r="K73" s="163"/>
      <c r="L73" s="76"/>
      <c r="M73" s="76"/>
    </row>
    <row r="74" spans="1:13" s="2" customFormat="1" hidden="1">
      <c r="A74" s="67"/>
      <c r="B74" s="92"/>
      <c r="C74" s="71" t="s">
        <v>384</v>
      </c>
      <c r="D74" s="74" t="s">
        <v>385</v>
      </c>
      <c r="E74" s="317">
        <f t="shared" si="18"/>
        <v>0</v>
      </c>
      <c r="F74" s="318"/>
      <c r="G74" s="318"/>
      <c r="H74" s="318"/>
      <c r="I74" s="318"/>
      <c r="J74" s="330"/>
      <c r="K74" s="75"/>
      <c r="L74" s="76"/>
      <c r="M74" s="76"/>
    </row>
    <row r="75" spans="1:13" s="2" customFormat="1" hidden="1">
      <c r="A75" s="67"/>
      <c r="B75" s="78"/>
      <c r="C75" s="82" t="s">
        <v>386</v>
      </c>
      <c r="D75" s="80" t="s">
        <v>387</v>
      </c>
      <c r="E75" s="317">
        <f t="shared" si="18"/>
        <v>0</v>
      </c>
      <c r="F75" s="318"/>
      <c r="G75" s="318"/>
      <c r="H75" s="318"/>
      <c r="I75" s="318"/>
      <c r="J75" s="330"/>
      <c r="K75" s="75"/>
      <c r="L75" s="76"/>
      <c r="M75" s="76"/>
    </row>
    <row r="76" spans="1:13" s="2" customFormat="1" hidden="1">
      <c r="A76" s="67"/>
      <c r="B76" s="93"/>
      <c r="C76" s="82" t="s">
        <v>388</v>
      </c>
      <c r="D76" s="80" t="s">
        <v>389</v>
      </c>
      <c r="E76" s="317">
        <f t="shared" si="18"/>
        <v>0</v>
      </c>
      <c r="F76" s="318"/>
      <c r="G76" s="318"/>
      <c r="H76" s="318"/>
      <c r="I76" s="318"/>
      <c r="J76" s="330"/>
      <c r="K76" s="75"/>
      <c r="L76" s="76"/>
      <c r="M76" s="76"/>
    </row>
    <row r="77" spans="1:13" s="2" customFormat="1" hidden="1">
      <c r="A77" s="67"/>
      <c r="B77" s="78"/>
      <c r="C77" s="94" t="s">
        <v>390</v>
      </c>
      <c r="D77" s="74" t="s">
        <v>391</v>
      </c>
      <c r="E77" s="317">
        <f t="shared" si="18"/>
        <v>0</v>
      </c>
      <c r="F77" s="318"/>
      <c r="G77" s="318"/>
      <c r="H77" s="318"/>
      <c r="I77" s="318"/>
      <c r="J77" s="330"/>
      <c r="K77" s="75"/>
      <c r="L77" s="76"/>
      <c r="M77" s="76"/>
    </row>
    <row r="78" spans="1:13" s="2" customFormat="1" hidden="1">
      <c r="A78" s="67"/>
      <c r="B78" s="77"/>
      <c r="C78" s="94"/>
      <c r="D78" s="74"/>
      <c r="E78" s="317"/>
      <c r="F78" s="318"/>
      <c r="G78" s="318"/>
      <c r="H78" s="318"/>
      <c r="I78" s="318"/>
      <c r="J78" s="330"/>
      <c r="K78" s="75"/>
      <c r="L78" s="76"/>
      <c r="M78" s="76"/>
    </row>
    <row r="79" spans="1:13" s="2" customFormat="1" ht="20.25" customHeight="1">
      <c r="A79" s="67"/>
      <c r="B79" s="73" t="s">
        <v>392</v>
      </c>
      <c r="C79" s="94"/>
      <c r="D79" s="74" t="s">
        <v>300</v>
      </c>
      <c r="E79" s="317">
        <f t="shared" ref="E79:E92" si="27">G79+H79+I79+J79</f>
        <v>5</v>
      </c>
      <c r="F79" s="318"/>
      <c r="G79" s="318">
        <f>G85</f>
        <v>3</v>
      </c>
      <c r="H79" s="318">
        <f t="shared" ref="H79:I79" si="28">H85</f>
        <v>2</v>
      </c>
      <c r="I79" s="318">
        <f t="shared" si="28"/>
        <v>0</v>
      </c>
      <c r="J79" s="330">
        <f>J85</f>
        <v>0</v>
      </c>
      <c r="K79" s="330">
        <f t="shared" ref="K79:M79" si="29">K85</f>
        <v>5</v>
      </c>
      <c r="L79" s="330">
        <f t="shared" si="29"/>
        <v>5</v>
      </c>
      <c r="M79" s="330">
        <f t="shared" si="29"/>
        <v>5</v>
      </c>
    </row>
    <row r="80" spans="1:13" s="2" customFormat="1">
      <c r="A80" s="67"/>
      <c r="B80" s="73" t="s">
        <v>393</v>
      </c>
      <c r="C80" s="94"/>
      <c r="D80" s="74" t="s">
        <v>394</v>
      </c>
      <c r="E80" s="318">
        <f t="shared" si="27"/>
        <v>0</v>
      </c>
      <c r="F80" s="318"/>
      <c r="G80" s="318"/>
      <c r="H80" s="318"/>
      <c r="I80" s="318"/>
      <c r="J80" s="330"/>
      <c r="K80" s="75"/>
      <c r="L80" s="76"/>
      <c r="M80" s="76"/>
    </row>
    <row r="81" spans="1:13" s="2" customFormat="1">
      <c r="A81" s="67"/>
      <c r="B81" s="73" t="s">
        <v>395</v>
      </c>
      <c r="C81" s="94"/>
      <c r="D81" s="95" t="s">
        <v>396</v>
      </c>
      <c r="E81" s="318">
        <f t="shared" si="27"/>
        <v>0</v>
      </c>
      <c r="F81" s="318"/>
      <c r="G81" s="318"/>
      <c r="H81" s="318"/>
      <c r="I81" s="318"/>
      <c r="J81" s="330"/>
      <c r="K81" s="75"/>
      <c r="L81" s="76"/>
      <c r="M81" s="76"/>
    </row>
    <row r="82" spans="1:13" s="2" customFormat="1">
      <c r="A82" s="67"/>
      <c r="B82" s="103" t="s">
        <v>397</v>
      </c>
      <c r="C82" s="164"/>
      <c r="D82" s="72" t="s">
        <v>398</v>
      </c>
      <c r="E82" s="318">
        <f t="shared" si="27"/>
        <v>0</v>
      </c>
      <c r="F82" s="318"/>
      <c r="G82" s="318"/>
      <c r="H82" s="318"/>
      <c r="I82" s="318"/>
      <c r="J82" s="330"/>
      <c r="K82" s="75"/>
      <c r="L82" s="76"/>
      <c r="M82" s="76"/>
    </row>
    <row r="83" spans="1:13" s="2" customFormat="1">
      <c r="A83" s="67"/>
      <c r="B83" s="71" t="s">
        <v>399</v>
      </c>
      <c r="C83" s="82"/>
      <c r="D83" s="74" t="s">
        <v>400</v>
      </c>
      <c r="E83" s="318">
        <f t="shared" si="27"/>
        <v>0</v>
      </c>
      <c r="F83" s="318"/>
      <c r="G83" s="318"/>
      <c r="H83" s="318"/>
      <c r="I83" s="318"/>
      <c r="J83" s="330"/>
      <c r="K83" s="75"/>
      <c r="L83" s="76"/>
      <c r="M83" s="76"/>
    </row>
    <row r="84" spans="1:13" s="2" customFormat="1">
      <c r="A84" s="67"/>
      <c r="B84" s="82" t="s">
        <v>401</v>
      </c>
      <c r="C84" s="82"/>
      <c r="D84" s="74" t="s">
        <v>402</v>
      </c>
      <c r="E84" s="318">
        <f t="shared" si="27"/>
        <v>0</v>
      </c>
      <c r="F84" s="318"/>
      <c r="G84" s="318"/>
      <c r="H84" s="318"/>
      <c r="I84" s="318"/>
      <c r="J84" s="330"/>
      <c r="K84" s="75"/>
      <c r="L84" s="76"/>
      <c r="M84" s="76"/>
    </row>
    <row r="85" spans="1:13" s="2" customFormat="1">
      <c r="A85" s="67"/>
      <c r="B85" s="83" t="s">
        <v>403</v>
      </c>
      <c r="C85" s="165"/>
      <c r="D85" s="74" t="s">
        <v>404</v>
      </c>
      <c r="E85" s="318">
        <f t="shared" si="27"/>
        <v>5</v>
      </c>
      <c r="F85" s="318"/>
      <c r="G85" s="318">
        <v>3</v>
      </c>
      <c r="H85" s="318">
        <v>2</v>
      </c>
      <c r="I85" s="318">
        <v>0</v>
      </c>
      <c r="J85" s="330"/>
      <c r="K85" s="75">
        <v>5</v>
      </c>
      <c r="L85" s="76">
        <v>5</v>
      </c>
      <c r="M85" s="76">
        <v>5</v>
      </c>
    </row>
    <row r="86" spans="1:13" s="2" customFormat="1">
      <c r="A86" s="67"/>
      <c r="B86" s="83" t="s">
        <v>405</v>
      </c>
      <c r="C86" s="165"/>
      <c r="D86" s="74" t="s">
        <v>406</v>
      </c>
      <c r="E86" s="318">
        <f t="shared" si="27"/>
        <v>0</v>
      </c>
      <c r="F86" s="318"/>
      <c r="G86" s="318"/>
      <c r="H86" s="318"/>
      <c r="I86" s="318"/>
      <c r="J86" s="330"/>
      <c r="K86" s="75"/>
      <c r="L86" s="76"/>
      <c r="M86" s="76"/>
    </row>
    <row r="87" spans="1:13" s="2" customFormat="1">
      <c r="A87" s="67"/>
      <c r="B87" s="82" t="s">
        <v>407</v>
      </c>
      <c r="C87" s="82"/>
      <c r="D87" s="74" t="s">
        <v>408</v>
      </c>
      <c r="E87" s="318">
        <f t="shared" si="27"/>
        <v>0</v>
      </c>
      <c r="F87" s="318"/>
      <c r="G87" s="318"/>
      <c r="H87" s="318"/>
      <c r="I87" s="318"/>
      <c r="J87" s="330"/>
      <c r="K87" s="75"/>
      <c r="L87" s="76"/>
      <c r="M87" s="76"/>
    </row>
    <row r="88" spans="1:13" s="2" customFormat="1">
      <c r="A88" s="67"/>
      <c r="B88" s="82" t="s">
        <v>409</v>
      </c>
      <c r="C88" s="82"/>
      <c r="D88" s="74" t="s">
        <v>410</v>
      </c>
      <c r="E88" s="318">
        <f t="shared" si="27"/>
        <v>0</v>
      </c>
      <c r="F88" s="318"/>
      <c r="G88" s="318"/>
      <c r="H88" s="318"/>
      <c r="I88" s="318"/>
      <c r="J88" s="330"/>
      <c r="K88" s="75"/>
      <c r="L88" s="76"/>
      <c r="M88" s="76"/>
    </row>
    <row r="89" spans="1:13" s="2" customFormat="1">
      <c r="A89" s="67"/>
      <c r="B89" s="82" t="s">
        <v>411</v>
      </c>
      <c r="C89" s="82"/>
      <c r="D89" s="74" t="s">
        <v>412</v>
      </c>
      <c r="E89" s="318">
        <f t="shared" si="27"/>
        <v>0</v>
      </c>
      <c r="F89" s="318">
        <f>F90+F94</f>
        <v>0</v>
      </c>
      <c r="G89" s="318">
        <f>G90+G94</f>
        <v>0</v>
      </c>
      <c r="H89" s="318">
        <f>H90+H94</f>
        <v>0</v>
      </c>
      <c r="I89" s="318">
        <f>I90+I94</f>
        <v>0</v>
      </c>
      <c r="J89" s="329">
        <f>J90+J94</f>
        <v>0</v>
      </c>
      <c r="K89" s="163"/>
      <c r="L89" s="76"/>
      <c r="M89" s="76"/>
    </row>
    <row r="90" spans="1:13" s="2" customFormat="1">
      <c r="A90" s="67"/>
      <c r="B90" s="82" t="s">
        <v>413</v>
      </c>
      <c r="C90" s="82"/>
      <c r="D90" s="74" t="s">
        <v>414</v>
      </c>
      <c r="E90" s="318">
        <f t="shared" si="27"/>
        <v>0</v>
      </c>
      <c r="F90" s="318">
        <f t="shared" ref="F90:M90" si="30">F91+F92</f>
        <v>0</v>
      </c>
      <c r="G90" s="318">
        <f t="shared" si="30"/>
        <v>0</v>
      </c>
      <c r="H90" s="318">
        <f t="shared" si="30"/>
        <v>0</v>
      </c>
      <c r="I90" s="318">
        <f t="shared" si="30"/>
        <v>0</v>
      </c>
      <c r="J90" s="329">
        <f t="shared" si="30"/>
        <v>0</v>
      </c>
      <c r="K90" s="163">
        <f t="shared" si="30"/>
        <v>0</v>
      </c>
      <c r="L90" s="163">
        <f t="shared" si="30"/>
        <v>0</v>
      </c>
      <c r="M90" s="163">
        <f t="shared" si="30"/>
        <v>0</v>
      </c>
    </row>
    <row r="91" spans="1:13" s="2" customFormat="1" ht="38.25">
      <c r="A91" s="67"/>
      <c r="B91" s="92"/>
      <c r="C91" s="91" t="s">
        <v>415</v>
      </c>
      <c r="D91" s="74" t="s">
        <v>416</v>
      </c>
      <c r="E91" s="318">
        <f t="shared" si="27"/>
        <v>0</v>
      </c>
      <c r="F91" s="318"/>
      <c r="G91" s="318"/>
      <c r="H91" s="318"/>
      <c r="I91" s="318"/>
      <c r="J91" s="330"/>
      <c r="K91" s="75"/>
      <c r="L91" s="76"/>
      <c r="M91" s="76"/>
    </row>
    <row r="92" spans="1:13" s="2" customFormat="1">
      <c r="A92" s="67"/>
      <c r="B92" s="99" t="s">
        <v>417</v>
      </c>
      <c r="C92" s="100"/>
      <c r="D92" s="74" t="s">
        <v>418</v>
      </c>
      <c r="E92" s="317">
        <f t="shared" si="27"/>
        <v>0</v>
      </c>
      <c r="F92" s="318"/>
      <c r="G92" s="318"/>
      <c r="H92" s="318"/>
      <c r="I92" s="318"/>
      <c r="J92" s="330"/>
      <c r="K92" s="75"/>
      <c r="L92" s="76"/>
      <c r="M92" s="76"/>
    </row>
    <row r="93" spans="1:13" s="2" customFormat="1" ht="13.5">
      <c r="A93" s="67"/>
      <c r="B93" s="101"/>
      <c r="C93" s="69"/>
      <c r="D93" s="70"/>
      <c r="E93" s="317"/>
      <c r="F93" s="318"/>
      <c r="G93" s="318"/>
      <c r="H93" s="318"/>
      <c r="I93" s="318"/>
      <c r="J93" s="330"/>
      <c r="K93" s="75"/>
      <c r="L93" s="76"/>
      <c r="M93" s="76"/>
    </row>
    <row r="94" spans="1:13" s="2" customFormat="1">
      <c r="A94" s="67"/>
      <c r="B94" s="74" t="s">
        <v>419</v>
      </c>
      <c r="C94" s="102"/>
      <c r="D94" s="80" t="s">
        <v>420</v>
      </c>
      <c r="E94" s="317">
        <f t="shared" ref="E94:E99" si="31">G94+H94+I94+J94</f>
        <v>0</v>
      </c>
      <c r="F94" s="318">
        <f t="shared" ref="F94:M94" si="32">F95+F96</f>
        <v>0</v>
      </c>
      <c r="G94" s="318">
        <f t="shared" si="32"/>
        <v>0</v>
      </c>
      <c r="H94" s="318">
        <f t="shared" si="32"/>
        <v>0</v>
      </c>
      <c r="I94" s="318">
        <f t="shared" si="32"/>
        <v>0</v>
      </c>
      <c r="J94" s="329">
        <f t="shared" si="32"/>
        <v>0</v>
      </c>
      <c r="K94" s="163">
        <f t="shared" si="32"/>
        <v>0</v>
      </c>
      <c r="L94" s="163">
        <f t="shared" si="32"/>
        <v>0</v>
      </c>
      <c r="M94" s="163">
        <f t="shared" si="32"/>
        <v>0</v>
      </c>
    </row>
    <row r="95" spans="1:13" s="2" customFormat="1">
      <c r="A95" s="67"/>
      <c r="B95" s="79" t="s">
        <v>421</v>
      </c>
      <c r="C95" s="79"/>
      <c r="D95" s="80" t="s">
        <v>422</v>
      </c>
      <c r="E95" s="317">
        <f t="shared" si="31"/>
        <v>0</v>
      </c>
      <c r="F95" s="318"/>
      <c r="G95" s="318"/>
      <c r="H95" s="318"/>
      <c r="I95" s="318"/>
      <c r="J95" s="330"/>
      <c r="K95" s="75"/>
      <c r="L95" s="76"/>
      <c r="M95" s="76"/>
    </row>
    <row r="96" spans="1:13" s="2" customFormat="1">
      <c r="A96" s="67"/>
      <c r="B96" s="78" t="s">
        <v>423</v>
      </c>
      <c r="C96" s="81"/>
      <c r="D96" s="74" t="s">
        <v>424</v>
      </c>
      <c r="E96" s="317">
        <f t="shared" si="31"/>
        <v>0</v>
      </c>
      <c r="F96" s="318"/>
      <c r="G96" s="318"/>
      <c r="H96" s="318"/>
      <c r="I96" s="318"/>
      <c r="J96" s="330"/>
      <c r="K96" s="75"/>
      <c r="L96" s="76"/>
      <c r="M96" s="76"/>
    </row>
    <row r="97" spans="1:13" s="2" customFormat="1">
      <c r="A97" s="67"/>
      <c r="B97" s="71" t="s">
        <v>425</v>
      </c>
      <c r="C97" s="82"/>
      <c r="D97" s="74" t="s">
        <v>426</v>
      </c>
      <c r="E97" s="317">
        <f t="shared" si="31"/>
        <v>0</v>
      </c>
      <c r="F97" s="318">
        <f t="shared" ref="F97:M97" si="33">F98</f>
        <v>0</v>
      </c>
      <c r="G97" s="318">
        <f t="shared" si="33"/>
        <v>0</v>
      </c>
      <c r="H97" s="318">
        <f t="shared" si="33"/>
        <v>0</v>
      </c>
      <c r="I97" s="318">
        <f t="shared" si="33"/>
        <v>0</v>
      </c>
      <c r="J97" s="329">
        <f t="shared" si="33"/>
        <v>0</v>
      </c>
      <c r="K97" s="163">
        <f t="shared" si="33"/>
        <v>0</v>
      </c>
      <c r="L97" s="163">
        <f t="shared" si="33"/>
        <v>0</v>
      </c>
      <c r="M97" s="163">
        <f t="shared" si="33"/>
        <v>0</v>
      </c>
    </row>
    <row r="98" spans="1:13" s="2" customFormat="1" ht="28.5" customHeight="1">
      <c r="A98" s="67"/>
      <c r="B98" s="561" t="s">
        <v>427</v>
      </c>
      <c r="C98" s="562"/>
      <c r="D98" s="74" t="s">
        <v>428</v>
      </c>
      <c r="E98" s="317">
        <f t="shared" si="31"/>
        <v>0</v>
      </c>
      <c r="F98" s="318"/>
      <c r="G98" s="318"/>
      <c r="H98" s="318"/>
      <c r="I98" s="318"/>
      <c r="J98" s="330"/>
      <c r="K98" s="75"/>
      <c r="L98" s="76"/>
      <c r="M98" s="76"/>
    </row>
    <row r="99" spans="1:13" s="12" customFormat="1">
      <c r="A99" s="563" t="s">
        <v>303</v>
      </c>
      <c r="B99" s="564"/>
      <c r="C99" s="564"/>
      <c r="D99" s="66"/>
      <c r="E99" s="324">
        <f t="shared" si="31"/>
        <v>2</v>
      </c>
      <c r="F99" s="328"/>
      <c r="G99" s="328">
        <f t="shared" ref="G99:M99" si="34">G138</f>
        <v>2</v>
      </c>
      <c r="H99" s="328">
        <f t="shared" si="34"/>
        <v>0</v>
      </c>
      <c r="I99" s="328">
        <f t="shared" si="34"/>
        <v>0</v>
      </c>
      <c r="J99" s="328">
        <f t="shared" si="34"/>
        <v>0</v>
      </c>
      <c r="K99" s="331">
        <f t="shared" si="34"/>
        <v>0</v>
      </c>
      <c r="L99" s="331">
        <f t="shared" si="34"/>
        <v>0</v>
      </c>
      <c r="M99" s="331">
        <f t="shared" si="34"/>
        <v>0</v>
      </c>
    </row>
    <row r="100" spans="1:13" s="12" customFormat="1" hidden="1">
      <c r="A100" s="457"/>
      <c r="B100" s="573" t="s">
        <v>429</v>
      </c>
      <c r="C100" s="574"/>
      <c r="D100" s="66"/>
      <c r="E100" s="324"/>
      <c r="F100" s="328"/>
      <c r="G100" s="328"/>
      <c r="H100" s="328"/>
      <c r="I100" s="328"/>
      <c r="J100" s="326"/>
      <c r="K100" s="331"/>
      <c r="L100" s="332"/>
      <c r="M100" s="332"/>
    </row>
    <row r="101" spans="1:13" s="2" customFormat="1" ht="12" hidden="1" customHeight="1">
      <c r="A101" s="67"/>
      <c r="B101" s="103" t="s">
        <v>430</v>
      </c>
      <c r="C101" s="96"/>
      <c r="D101" s="70" t="s">
        <v>431</v>
      </c>
      <c r="E101" s="317">
        <f t="shared" ref="E101:E110" si="35">G101+H101+I101+J101</f>
        <v>0</v>
      </c>
      <c r="F101" s="318">
        <f t="shared" ref="F101:M101" si="36">F102</f>
        <v>0</v>
      </c>
      <c r="G101" s="318">
        <f t="shared" si="36"/>
        <v>0</v>
      </c>
      <c r="H101" s="318">
        <f t="shared" si="36"/>
        <v>0</v>
      </c>
      <c r="I101" s="318">
        <f t="shared" si="36"/>
        <v>0</v>
      </c>
      <c r="J101" s="329">
        <f t="shared" si="36"/>
        <v>0</v>
      </c>
      <c r="K101" s="163">
        <f t="shared" si="36"/>
        <v>0</v>
      </c>
      <c r="L101" s="163">
        <f t="shared" si="36"/>
        <v>0</v>
      </c>
      <c r="M101" s="163">
        <f t="shared" si="36"/>
        <v>0</v>
      </c>
    </row>
    <row r="102" spans="1:13" s="2" customFormat="1" ht="12.75" hidden="1" customHeight="1">
      <c r="A102" s="67"/>
      <c r="B102" s="78" t="s">
        <v>432</v>
      </c>
      <c r="C102" s="82"/>
      <c r="D102" s="80" t="s">
        <v>433</v>
      </c>
      <c r="E102" s="317">
        <f t="shared" si="35"/>
        <v>0</v>
      </c>
      <c r="F102" s="318">
        <f>F103+F104+F105+F106+F107+F108+F109+F110</f>
        <v>0</v>
      </c>
      <c r="G102" s="318">
        <f>G103+G104+G105+G106+G107+G108+G109+G110</f>
        <v>0</v>
      </c>
      <c r="H102" s="318">
        <f>H103+H104+H105+H106+H107+H108+H109+H110</f>
        <v>0</v>
      </c>
      <c r="I102" s="318">
        <f>I103+I104+I105+I106+I107+I108+I109+I110</f>
        <v>0</v>
      </c>
      <c r="J102" s="329">
        <f>J103+J104+J105+J106+J107+J108+J109+J110</f>
        <v>0</v>
      </c>
      <c r="K102" s="163"/>
      <c r="L102" s="76"/>
      <c r="M102" s="76"/>
    </row>
    <row r="103" spans="1:13" s="2" customFormat="1" ht="0.75" hidden="1" customHeight="1">
      <c r="A103" s="67"/>
      <c r="B103" s="96"/>
      <c r="C103" s="104" t="s">
        <v>434</v>
      </c>
      <c r="D103" s="70" t="s">
        <v>435</v>
      </c>
      <c r="E103" s="317">
        <f t="shared" si="35"/>
        <v>0</v>
      </c>
      <c r="F103" s="318"/>
      <c r="G103" s="318"/>
      <c r="H103" s="318"/>
      <c r="I103" s="318"/>
      <c r="J103" s="330"/>
      <c r="K103" s="75"/>
      <c r="L103" s="76"/>
      <c r="M103" s="76"/>
    </row>
    <row r="104" spans="1:13" s="2" customFormat="1" ht="29.25" hidden="1" customHeight="1">
      <c r="A104" s="67"/>
      <c r="B104" s="96"/>
      <c r="C104" s="105" t="s">
        <v>436</v>
      </c>
      <c r="D104" s="106" t="s">
        <v>437</v>
      </c>
      <c r="E104" s="317">
        <f t="shared" si="35"/>
        <v>0</v>
      </c>
      <c r="F104" s="318"/>
      <c r="G104" s="318"/>
      <c r="H104" s="318"/>
      <c r="I104" s="318"/>
      <c r="J104" s="330"/>
      <c r="K104" s="75"/>
      <c r="L104" s="76"/>
      <c r="M104" s="76"/>
    </row>
    <row r="105" spans="1:13" s="2" customFormat="1" ht="29.25" hidden="1" customHeight="1">
      <c r="A105" s="67"/>
      <c r="B105" s="96"/>
      <c r="C105" s="105" t="s">
        <v>438</v>
      </c>
      <c r="D105" s="106" t="s">
        <v>439</v>
      </c>
      <c r="E105" s="317">
        <f t="shared" si="35"/>
        <v>0</v>
      </c>
      <c r="F105" s="318"/>
      <c r="G105" s="318"/>
      <c r="H105" s="318"/>
      <c r="I105" s="318"/>
      <c r="J105" s="330"/>
      <c r="K105" s="75"/>
      <c r="L105" s="76"/>
      <c r="M105" s="76"/>
    </row>
    <row r="106" spans="1:13" s="2" customFormat="1" ht="28.5" hidden="1" customHeight="1">
      <c r="A106" s="67"/>
      <c r="B106" s="96"/>
      <c r="C106" s="104" t="s">
        <v>440</v>
      </c>
      <c r="D106" s="70" t="s">
        <v>441</v>
      </c>
      <c r="E106" s="317">
        <f t="shared" si="35"/>
        <v>0</v>
      </c>
      <c r="F106" s="318"/>
      <c r="G106" s="318"/>
      <c r="H106" s="318"/>
      <c r="I106" s="318"/>
      <c r="J106" s="330"/>
      <c r="K106" s="75"/>
      <c r="L106" s="76"/>
      <c r="M106" s="76"/>
    </row>
    <row r="107" spans="1:13" s="2" customFormat="1" ht="44.25" hidden="1" customHeight="1">
      <c r="A107" s="67"/>
      <c r="B107" s="92"/>
      <c r="C107" s="107" t="s">
        <v>442</v>
      </c>
      <c r="D107" s="95" t="s">
        <v>443</v>
      </c>
      <c r="E107" s="317">
        <f t="shared" si="35"/>
        <v>0</v>
      </c>
      <c r="F107" s="318"/>
      <c r="G107" s="318"/>
      <c r="H107" s="318"/>
      <c r="I107" s="318"/>
      <c r="J107" s="330"/>
      <c r="K107" s="75"/>
      <c r="L107" s="76"/>
      <c r="M107" s="76"/>
    </row>
    <row r="108" spans="1:13" s="2" customFormat="1" ht="29.25" hidden="1" customHeight="1">
      <c r="A108" s="67"/>
      <c r="B108" s="108"/>
      <c r="C108" s="109" t="s">
        <v>444</v>
      </c>
      <c r="D108" s="110" t="s">
        <v>445</v>
      </c>
      <c r="E108" s="317">
        <f t="shared" si="35"/>
        <v>0</v>
      </c>
      <c r="F108" s="318"/>
      <c r="G108" s="318"/>
      <c r="H108" s="318"/>
      <c r="I108" s="318"/>
      <c r="J108" s="330"/>
      <c r="K108" s="75"/>
      <c r="L108" s="76"/>
      <c r="M108" s="76"/>
    </row>
    <row r="109" spans="1:13" s="2" customFormat="1" ht="29.25" hidden="1" customHeight="1">
      <c r="A109" s="67"/>
      <c r="B109" s="111"/>
      <c r="C109" s="112" t="s">
        <v>446</v>
      </c>
      <c r="D109" s="113" t="s">
        <v>447</v>
      </c>
      <c r="E109" s="317">
        <f t="shared" si="35"/>
        <v>0</v>
      </c>
      <c r="F109" s="318"/>
      <c r="G109" s="318"/>
      <c r="H109" s="318"/>
      <c r="I109" s="318"/>
      <c r="J109" s="330"/>
      <c r="K109" s="75"/>
      <c r="L109" s="76"/>
      <c r="M109" s="76"/>
    </row>
    <row r="110" spans="1:13" s="2" customFormat="1" ht="18.75" hidden="1" customHeight="1">
      <c r="A110" s="67"/>
      <c r="B110" s="114"/>
      <c r="C110" s="115" t="s">
        <v>448</v>
      </c>
      <c r="D110" s="116" t="s">
        <v>449</v>
      </c>
      <c r="E110" s="317">
        <f t="shared" si="35"/>
        <v>0</v>
      </c>
      <c r="F110" s="318"/>
      <c r="G110" s="318"/>
      <c r="H110" s="318"/>
      <c r="I110" s="318"/>
      <c r="J110" s="330"/>
      <c r="K110" s="75"/>
      <c r="L110" s="76"/>
      <c r="M110" s="76"/>
    </row>
    <row r="111" spans="1:13" s="2" customFormat="1" ht="12.75" hidden="1" customHeight="1">
      <c r="A111" s="67"/>
      <c r="B111" s="117"/>
      <c r="C111" s="118"/>
      <c r="D111" s="119"/>
      <c r="E111" s="317"/>
      <c r="F111" s="318"/>
      <c r="G111" s="318"/>
      <c r="H111" s="318"/>
      <c r="I111" s="318"/>
      <c r="J111" s="330"/>
      <c r="K111" s="75"/>
      <c r="L111" s="76"/>
      <c r="M111" s="76"/>
    </row>
    <row r="112" spans="1:13" s="2" customFormat="1" ht="15.75" hidden="1" customHeight="1">
      <c r="A112" s="67"/>
      <c r="B112" s="71" t="s">
        <v>450</v>
      </c>
      <c r="C112" s="78"/>
      <c r="D112" s="80" t="s">
        <v>451</v>
      </c>
      <c r="E112" s="317">
        <f t="shared" ref="E112:E120" si="37">G112+H112+I112+J112</f>
        <v>0</v>
      </c>
      <c r="F112" s="318">
        <f t="shared" ref="F112:M112" si="38">F113</f>
        <v>0</v>
      </c>
      <c r="G112" s="318">
        <f t="shared" si="38"/>
        <v>0</v>
      </c>
      <c r="H112" s="318">
        <f t="shared" si="38"/>
        <v>0</v>
      </c>
      <c r="I112" s="318">
        <f t="shared" si="38"/>
        <v>0</v>
      </c>
      <c r="J112" s="329">
        <f t="shared" si="38"/>
        <v>0</v>
      </c>
      <c r="K112" s="163">
        <f t="shared" si="38"/>
        <v>0</v>
      </c>
      <c r="L112" s="163">
        <f t="shared" si="38"/>
        <v>0</v>
      </c>
      <c r="M112" s="163">
        <f t="shared" si="38"/>
        <v>0</v>
      </c>
    </row>
    <row r="113" spans="1:13" s="2" customFormat="1" ht="12.75" hidden="1" customHeight="1">
      <c r="A113" s="67"/>
      <c r="B113" s="82" t="s">
        <v>452</v>
      </c>
      <c r="C113" s="82"/>
      <c r="D113" s="74" t="s">
        <v>371</v>
      </c>
      <c r="E113" s="317">
        <f t="shared" si="37"/>
        <v>0</v>
      </c>
      <c r="F113" s="318">
        <f>F117+F118+F119+F120+F121+F122+F123</f>
        <v>0</v>
      </c>
      <c r="G113" s="318">
        <f>G117+G118+G119+G120+G121+G122+G123</f>
        <v>0</v>
      </c>
      <c r="H113" s="318">
        <f>H117+H118+H119+H120+H121+H122+H123</f>
        <v>0</v>
      </c>
      <c r="I113" s="318">
        <f>I117+I118+I119+I120+I121+I122+I123</f>
        <v>0</v>
      </c>
      <c r="J113" s="329">
        <f>J117+J118+J119+J120+J121+J122+J123</f>
        <v>0</v>
      </c>
      <c r="K113" s="163"/>
      <c r="L113" s="76"/>
      <c r="M113" s="76"/>
    </row>
    <row r="114" spans="1:13" s="2" customFormat="1" ht="12.75" hidden="1" customHeight="1">
      <c r="A114" s="67"/>
      <c r="B114" s="120"/>
      <c r="C114" s="121" t="s">
        <v>453</v>
      </c>
      <c r="D114" s="122" t="s">
        <v>454</v>
      </c>
      <c r="E114" s="317">
        <f t="shared" si="37"/>
        <v>0</v>
      </c>
      <c r="F114" s="318"/>
      <c r="G114" s="318"/>
      <c r="H114" s="318"/>
      <c r="I114" s="318"/>
      <c r="J114" s="330"/>
      <c r="K114" s="75"/>
      <c r="L114" s="76"/>
      <c r="M114" s="76"/>
    </row>
    <row r="115" spans="1:13" s="2" customFormat="1" ht="12.75" hidden="1" customHeight="1">
      <c r="A115" s="67"/>
      <c r="B115" s="120"/>
      <c r="C115" s="121" t="s">
        <v>455</v>
      </c>
      <c r="D115" s="122" t="s">
        <v>456</v>
      </c>
      <c r="E115" s="317">
        <f t="shared" si="37"/>
        <v>0</v>
      </c>
      <c r="F115" s="318"/>
      <c r="G115" s="318"/>
      <c r="H115" s="318"/>
      <c r="I115" s="318"/>
      <c r="J115" s="330"/>
      <c r="K115" s="75"/>
      <c r="L115" s="76"/>
      <c r="M115" s="76"/>
    </row>
    <row r="116" spans="1:13" s="2" customFormat="1" ht="12.75" hidden="1" customHeight="1">
      <c r="A116" s="67"/>
      <c r="B116" s="120"/>
      <c r="C116" s="121" t="s">
        <v>457</v>
      </c>
      <c r="D116" s="122" t="s">
        <v>458</v>
      </c>
      <c r="E116" s="317">
        <f t="shared" si="37"/>
        <v>0</v>
      </c>
      <c r="F116" s="318"/>
      <c r="G116" s="318"/>
      <c r="H116" s="318"/>
      <c r="I116" s="318"/>
      <c r="J116" s="330"/>
      <c r="K116" s="75"/>
      <c r="L116" s="76"/>
      <c r="M116" s="76"/>
    </row>
    <row r="117" spans="1:13" s="2" customFormat="1" ht="12.75" hidden="1" customHeight="1">
      <c r="A117" s="67"/>
      <c r="B117" s="79"/>
      <c r="C117" s="82" t="s">
        <v>459</v>
      </c>
      <c r="D117" s="74" t="s">
        <v>460</v>
      </c>
      <c r="E117" s="317">
        <f t="shared" si="37"/>
        <v>0</v>
      </c>
      <c r="F117" s="318"/>
      <c r="G117" s="318"/>
      <c r="H117" s="318"/>
      <c r="I117" s="318"/>
      <c r="J117" s="330"/>
      <c r="K117" s="75"/>
      <c r="L117" s="76"/>
      <c r="M117" s="76"/>
    </row>
    <row r="118" spans="1:13" s="2" customFormat="1" ht="12.75" hidden="1" customHeight="1">
      <c r="A118" s="67"/>
      <c r="B118" s="79"/>
      <c r="C118" s="82" t="s">
        <v>461</v>
      </c>
      <c r="D118" s="74" t="s">
        <v>462</v>
      </c>
      <c r="E118" s="317">
        <f t="shared" si="37"/>
        <v>0</v>
      </c>
      <c r="F118" s="318"/>
      <c r="G118" s="318"/>
      <c r="H118" s="318"/>
      <c r="I118" s="318"/>
      <c r="J118" s="330"/>
      <c r="K118" s="75"/>
      <c r="L118" s="76"/>
      <c r="M118" s="76"/>
    </row>
    <row r="119" spans="1:13" s="2" customFormat="1" ht="12.75" hidden="1" customHeight="1">
      <c r="A119" s="67"/>
      <c r="B119" s="79"/>
      <c r="C119" s="82" t="s">
        <v>463</v>
      </c>
      <c r="D119" s="74" t="s">
        <v>464</v>
      </c>
      <c r="E119" s="317">
        <f t="shared" si="37"/>
        <v>0</v>
      </c>
      <c r="F119" s="318"/>
      <c r="G119" s="318"/>
      <c r="H119" s="318"/>
      <c r="I119" s="318"/>
      <c r="J119" s="330"/>
      <c r="K119" s="75"/>
      <c r="L119" s="76"/>
      <c r="M119" s="76"/>
    </row>
    <row r="120" spans="1:13" s="2" customFormat="1" ht="12.75" hidden="1" customHeight="1">
      <c r="A120" s="67"/>
      <c r="B120" s="79"/>
      <c r="C120" s="82" t="s">
        <v>465</v>
      </c>
      <c r="D120" s="74" t="s">
        <v>466</v>
      </c>
      <c r="E120" s="317">
        <f t="shared" si="37"/>
        <v>0</v>
      </c>
      <c r="F120" s="318"/>
      <c r="G120" s="318"/>
      <c r="H120" s="318"/>
      <c r="I120" s="318"/>
      <c r="J120" s="330"/>
      <c r="K120" s="75"/>
      <c r="L120" s="76"/>
      <c r="M120" s="76"/>
    </row>
    <row r="121" spans="1:13" s="2" customFormat="1" ht="12.75" hidden="1" customHeight="1">
      <c r="A121" s="67"/>
      <c r="B121" s="79"/>
      <c r="C121" s="82"/>
      <c r="D121" s="74"/>
      <c r="E121" s="317"/>
      <c r="F121" s="318"/>
      <c r="G121" s="318"/>
      <c r="H121" s="318"/>
      <c r="I121" s="318"/>
      <c r="J121" s="330"/>
      <c r="K121" s="75"/>
      <c r="L121" s="76"/>
      <c r="M121" s="76"/>
    </row>
    <row r="122" spans="1:13" s="2" customFormat="1" ht="12.75" hidden="1" customHeight="1">
      <c r="A122" s="67"/>
      <c r="B122" s="79"/>
      <c r="C122" s="82" t="s">
        <v>467</v>
      </c>
      <c r="D122" s="74" t="s">
        <v>468</v>
      </c>
      <c r="E122" s="317">
        <f>G122+H122+I122+J122</f>
        <v>0</v>
      </c>
      <c r="F122" s="318"/>
      <c r="G122" s="318"/>
      <c r="H122" s="318"/>
      <c r="I122" s="318"/>
      <c r="J122" s="330"/>
      <c r="K122" s="75"/>
      <c r="L122" s="76"/>
      <c r="M122" s="76"/>
    </row>
    <row r="123" spans="1:13" s="2" customFormat="1" ht="12.75" hidden="1" customHeight="1">
      <c r="A123" s="67"/>
      <c r="B123" s="79"/>
      <c r="C123" s="82" t="s">
        <v>469</v>
      </c>
      <c r="D123" s="74" t="s">
        <v>470</v>
      </c>
      <c r="E123" s="317">
        <f>G123+H123+I123+J123</f>
        <v>0</v>
      </c>
      <c r="F123" s="318"/>
      <c r="G123" s="318"/>
      <c r="H123" s="318"/>
      <c r="I123" s="318"/>
      <c r="J123" s="330"/>
      <c r="K123" s="75"/>
      <c r="L123" s="76"/>
      <c r="M123" s="76"/>
    </row>
    <row r="124" spans="1:13" s="2" customFormat="1" ht="12.75" hidden="1" customHeight="1">
      <c r="A124" s="67"/>
      <c r="B124" s="78"/>
      <c r="C124" s="71"/>
      <c r="D124" s="74"/>
      <c r="E124" s="317"/>
      <c r="F124" s="318"/>
      <c r="G124" s="318"/>
      <c r="H124" s="318"/>
      <c r="I124" s="318"/>
      <c r="J124" s="330"/>
      <c r="K124" s="75"/>
      <c r="L124" s="76"/>
      <c r="M124" s="76"/>
    </row>
    <row r="125" spans="1:13" s="2" customFormat="1" ht="17.25" hidden="1" customHeight="1">
      <c r="A125" s="67"/>
      <c r="B125" s="71" t="s">
        <v>471</v>
      </c>
      <c r="C125" s="71"/>
      <c r="D125" s="74" t="s">
        <v>305</v>
      </c>
      <c r="E125" s="317">
        <f t="shared" ref="E125:E136" si="39">G125+H125+I125+J125</f>
        <v>0</v>
      </c>
      <c r="F125" s="318">
        <f t="shared" ref="F125:M125" si="40">F126+F127+F128+F129+F130+F131+F132+F133+F134+F135+F136</f>
        <v>0</v>
      </c>
      <c r="G125" s="318">
        <f t="shared" si="40"/>
        <v>0</v>
      </c>
      <c r="H125" s="318">
        <f t="shared" si="40"/>
        <v>0</v>
      </c>
      <c r="I125" s="318">
        <f t="shared" si="40"/>
        <v>0</v>
      </c>
      <c r="J125" s="329">
        <f t="shared" si="40"/>
        <v>0</v>
      </c>
      <c r="K125" s="163">
        <f t="shared" si="40"/>
        <v>0</v>
      </c>
      <c r="L125" s="163">
        <f t="shared" si="40"/>
        <v>0</v>
      </c>
      <c r="M125" s="163">
        <f t="shared" si="40"/>
        <v>0</v>
      </c>
    </row>
    <row r="126" spans="1:13" s="2" customFormat="1" ht="12.75" hidden="1" customHeight="1">
      <c r="A126" s="67"/>
      <c r="B126" s="78" t="s">
        <v>472</v>
      </c>
      <c r="C126" s="71"/>
      <c r="D126" s="74" t="s">
        <v>473</v>
      </c>
      <c r="E126" s="317">
        <f t="shared" si="39"/>
        <v>0</v>
      </c>
      <c r="F126" s="318"/>
      <c r="G126" s="318"/>
      <c r="H126" s="318"/>
      <c r="I126" s="318"/>
      <c r="J126" s="330"/>
      <c r="K126" s="75"/>
      <c r="L126" s="76"/>
      <c r="M126" s="76"/>
    </row>
    <row r="127" spans="1:13" s="2" customFormat="1" ht="12.75" hidden="1" customHeight="1">
      <c r="A127" s="67"/>
      <c r="B127" s="78" t="s">
        <v>474</v>
      </c>
      <c r="C127" s="82"/>
      <c r="D127" s="74" t="s">
        <v>475</v>
      </c>
      <c r="E127" s="317">
        <f t="shared" si="39"/>
        <v>0</v>
      </c>
      <c r="F127" s="318"/>
      <c r="G127" s="318"/>
      <c r="H127" s="318"/>
      <c r="I127" s="318"/>
      <c r="J127" s="330"/>
      <c r="K127" s="75"/>
      <c r="L127" s="76"/>
      <c r="M127" s="76"/>
    </row>
    <row r="128" spans="1:13" s="2" customFormat="1" ht="12.75" hidden="1" customHeight="1">
      <c r="A128" s="67"/>
      <c r="B128" s="78" t="s">
        <v>476</v>
      </c>
      <c r="C128" s="71"/>
      <c r="D128" s="74" t="s">
        <v>477</v>
      </c>
      <c r="E128" s="317">
        <f t="shared" si="39"/>
        <v>0</v>
      </c>
      <c r="F128" s="318"/>
      <c r="G128" s="318"/>
      <c r="H128" s="318"/>
      <c r="I128" s="318"/>
      <c r="J128" s="330"/>
      <c r="K128" s="75"/>
      <c r="L128" s="76"/>
      <c r="M128" s="76"/>
    </row>
    <row r="129" spans="1:13" s="2" customFormat="1" ht="12.75" hidden="1" customHeight="1">
      <c r="A129" s="67"/>
      <c r="B129" s="78" t="s">
        <v>478</v>
      </c>
      <c r="C129" s="73"/>
      <c r="D129" s="74" t="s">
        <v>479</v>
      </c>
      <c r="E129" s="317">
        <f t="shared" si="39"/>
        <v>0</v>
      </c>
      <c r="F129" s="318"/>
      <c r="G129" s="318"/>
      <c r="H129" s="318"/>
      <c r="I129" s="318"/>
      <c r="J129" s="330"/>
      <c r="K129" s="75"/>
      <c r="L129" s="76"/>
      <c r="M129" s="76"/>
    </row>
    <row r="130" spans="1:13" s="2" customFormat="1" ht="12.75" hidden="1" customHeight="1">
      <c r="A130" s="67"/>
      <c r="B130" s="77" t="s">
        <v>480</v>
      </c>
      <c r="C130" s="467"/>
      <c r="D130" s="74" t="s">
        <v>481</v>
      </c>
      <c r="E130" s="317">
        <f t="shared" si="39"/>
        <v>0</v>
      </c>
      <c r="F130" s="318"/>
      <c r="G130" s="318"/>
      <c r="H130" s="318"/>
      <c r="I130" s="318"/>
      <c r="J130" s="330"/>
      <c r="K130" s="75"/>
      <c r="L130" s="76"/>
      <c r="M130" s="76"/>
    </row>
    <row r="131" spans="1:13" s="2" customFormat="1" ht="12.75" hidden="1" customHeight="1">
      <c r="A131" s="67"/>
      <c r="B131" s="123" t="s">
        <v>482</v>
      </c>
      <c r="C131" s="82"/>
      <c r="D131" s="80" t="s">
        <v>483</v>
      </c>
      <c r="E131" s="317">
        <f t="shared" si="39"/>
        <v>0</v>
      </c>
      <c r="F131" s="318"/>
      <c r="G131" s="318"/>
      <c r="H131" s="318"/>
      <c r="I131" s="318"/>
      <c r="J131" s="330"/>
      <c r="K131" s="75"/>
      <c r="L131" s="76"/>
      <c r="M131" s="76"/>
    </row>
    <row r="132" spans="1:13" s="2" customFormat="1" ht="12.75" hidden="1" customHeight="1">
      <c r="A132" s="67"/>
      <c r="B132" s="77" t="s">
        <v>484</v>
      </c>
      <c r="C132" s="71"/>
      <c r="D132" s="74" t="s">
        <v>485</v>
      </c>
      <c r="E132" s="317">
        <f t="shared" si="39"/>
        <v>0</v>
      </c>
      <c r="F132" s="318"/>
      <c r="G132" s="318"/>
      <c r="H132" s="318"/>
      <c r="I132" s="318"/>
      <c r="J132" s="330"/>
      <c r="K132" s="75"/>
      <c r="L132" s="76"/>
      <c r="M132" s="76"/>
    </row>
    <row r="133" spans="1:13" s="2" customFormat="1" ht="12.75" hidden="1" customHeight="1">
      <c r="A133" s="67"/>
      <c r="B133" s="77" t="s">
        <v>486</v>
      </c>
      <c r="C133" s="71"/>
      <c r="D133" s="74" t="s">
        <v>487</v>
      </c>
      <c r="E133" s="317">
        <f t="shared" si="39"/>
        <v>0</v>
      </c>
      <c r="F133" s="318"/>
      <c r="G133" s="318"/>
      <c r="H133" s="318"/>
      <c r="I133" s="318"/>
      <c r="J133" s="330"/>
      <c r="K133" s="75"/>
      <c r="L133" s="76"/>
      <c r="M133" s="76"/>
    </row>
    <row r="134" spans="1:13" s="2" customFormat="1" ht="12.75" hidden="1" customHeight="1">
      <c r="A134" s="67"/>
      <c r="B134" s="78" t="s">
        <v>488</v>
      </c>
      <c r="C134" s="79"/>
      <c r="D134" s="80" t="s">
        <v>489</v>
      </c>
      <c r="E134" s="317">
        <f t="shared" si="39"/>
        <v>0</v>
      </c>
      <c r="F134" s="318"/>
      <c r="G134" s="318"/>
      <c r="H134" s="318"/>
      <c r="I134" s="318"/>
      <c r="J134" s="330"/>
      <c r="K134" s="75"/>
      <c r="L134" s="76"/>
      <c r="M134" s="76"/>
    </row>
    <row r="135" spans="1:13" s="2" customFormat="1" ht="12.75" hidden="1" customHeight="1">
      <c r="A135" s="67"/>
      <c r="B135" s="77" t="s">
        <v>490</v>
      </c>
      <c r="C135" s="71"/>
      <c r="D135" s="74" t="s">
        <v>491</v>
      </c>
      <c r="E135" s="317">
        <f t="shared" si="39"/>
        <v>0</v>
      </c>
      <c r="F135" s="318"/>
      <c r="G135" s="318"/>
      <c r="H135" s="318"/>
      <c r="I135" s="318"/>
      <c r="J135" s="330"/>
      <c r="K135" s="75"/>
      <c r="L135" s="76"/>
      <c r="M135" s="76"/>
    </row>
    <row r="136" spans="1:13" s="2" customFormat="1" ht="0.75" customHeight="1">
      <c r="A136" s="67"/>
      <c r="B136" s="124" t="s">
        <v>492</v>
      </c>
      <c r="C136" s="79"/>
      <c r="D136" s="80" t="s">
        <v>493</v>
      </c>
      <c r="E136" s="317">
        <f t="shared" si="39"/>
        <v>0</v>
      </c>
      <c r="F136" s="318"/>
      <c r="G136" s="318"/>
      <c r="H136" s="318"/>
      <c r="I136" s="318"/>
      <c r="J136" s="330"/>
      <c r="K136" s="75"/>
      <c r="L136" s="76"/>
      <c r="M136" s="76"/>
    </row>
    <row r="137" spans="1:13" s="2" customFormat="1" ht="0.75" hidden="1" customHeight="1">
      <c r="A137" s="67"/>
      <c r="B137" s="77"/>
      <c r="C137" s="71"/>
      <c r="D137" s="74"/>
      <c r="E137" s="317"/>
      <c r="F137" s="318"/>
      <c r="G137" s="318"/>
      <c r="H137" s="318"/>
      <c r="I137" s="318"/>
      <c r="J137" s="330"/>
      <c r="K137" s="75"/>
      <c r="L137" s="76"/>
      <c r="M137" s="76"/>
    </row>
    <row r="138" spans="1:13" s="2" customFormat="1" ht="15.75" customHeight="1">
      <c r="A138" s="67"/>
      <c r="B138" s="79" t="s">
        <v>494</v>
      </c>
      <c r="C138" s="79"/>
      <c r="D138" s="80" t="s">
        <v>311</v>
      </c>
      <c r="E138" s="317">
        <f t="shared" ref="E138:E147" si="41">G138+H138+I138+J138</f>
        <v>2</v>
      </c>
      <c r="F138" s="318">
        <f t="shared" ref="F138:M138" si="42">F139+F149</f>
        <v>0</v>
      </c>
      <c r="G138" s="318">
        <f t="shared" si="42"/>
        <v>2</v>
      </c>
      <c r="H138" s="318">
        <f t="shared" si="42"/>
        <v>0</v>
      </c>
      <c r="I138" s="318">
        <f t="shared" si="42"/>
        <v>0</v>
      </c>
      <c r="J138" s="329">
        <f t="shared" si="42"/>
        <v>0</v>
      </c>
      <c r="K138" s="163">
        <f t="shared" si="42"/>
        <v>0</v>
      </c>
      <c r="L138" s="163">
        <f t="shared" si="42"/>
        <v>0</v>
      </c>
      <c r="M138" s="163">
        <f t="shared" si="42"/>
        <v>0</v>
      </c>
    </row>
    <row r="139" spans="1:13" s="2" customFormat="1" ht="12.75" customHeight="1">
      <c r="A139" s="67"/>
      <c r="B139" s="73" t="s">
        <v>495</v>
      </c>
      <c r="C139" s="71"/>
      <c r="D139" s="74" t="s">
        <v>496</v>
      </c>
      <c r="E139" s="317">
        <f t="shared" si="41"/>
        <v>2</v>
      </c>
      <c r="F139" s="318">
        <f>F140+F145+F147</f>
        <v>0</v>
      </c>
      <c r="G139" s="318">
        <f>G140+G145+G147</f>
        <v>2</v>
      </c>
      <c r="H139" s="318">
        <f>H140+H145+H147</f>
        <v>0</v>
      </c>
      <c r="I139" s="318">
        <f>I140+I145+I147</f>
        <v>0</v>
      </c>
      <c r="J139" s="329">
        <f>J140+J145+J147</f>
        <v>0</v>
      </c>
      <c r="K139" s="163"/>
      <c r="L139" s="163"/>
      <c r="M139" s="163"/>
    </row>
    <row r="140" spans="1:13" s="2" customFormat="1" ht="12.75" customHeight="1">
      <c r="A140" s="67"/>
      <c r="B140" s="73" t="s">
        <v>497</v>
      </c>
      <c r="C140" s="71"/>
      <c r="D140" s="74" t="s">
        <v>498</v>
      </c>
      <c r="E140" s="318">
        <f t="shared" si="41"/>
        <v>2</v>
      </c>
      <c r="F140" s="318">
        <f t="shared" ref="F140:M140" si="43">F141+F142+F143+F144</f>
        <v>0</v>
      </c>
      <c r="G140" s="318">
        <f t="shared" si="43"/>
        <v>2</v>
      </c>
      <c r="H140" s="318">
        <f t="shared" si="43"/>
        <v>0</v>
      </c>
      <c r="I140" s="318">
        <f t="shared" si="43"/>
        <v>0</v>
      </c>
      <c r="J140" s="329">
        <f t="shared" si="43"/>
        <v>0</v>
      </c>
      <c r="K140" s="163">
        <f t="shared" si="43"/>
        <v>0</v>
      </c>
      <c r="L140" s="163">
        <f t="shared" si="43"/>
        <v>0</v>
      </c>
      <c r="M140" s="163">
        <f t="shared" si="43"/>
        <v>0</v>
      </c>
    </row>
    <row r="141" spans="1:13" s="2" customFormat="1" ht="12.75" customHeight="1">
      <c r="A141" s="67"/>
      <c r="B141" s="71"/>
      <c r="C141" s="71" t="s">
        <v>499</v>
      </c>
      <c r="D141" s="74" t="s">
        <v>500</v>
      </c>
      <c r="E141" s="318">
        <f t="shared" si="41"/>
        <v>0</v>
      </c>
      <c r="F141" s="318"/>
      <c r="G141" s="318"/>
      <c r="H141" s="318"/>
      <c r="I141" s="318"/>
      <c r="J141" s="330"/>
      <c r="K141" s="75"/>
      <c r="L141" s="76"/>
      <c r="M141" s="76"/>
    </row>
    <row r="142" spans="1:13" s="2" customFormat="1" ht="12.75" customHeight="1">
      <c r="A142" s="67"/>
      <c r="B142" s="71"/>
      <c r="C142" s="71" t="s">
        <v>501</v>
      </c>
      <c r="D142" s="74" t="s">
        <v>502</v>
      </c>
      <c r="E142" s="318">
        <f t="shared" si="41"/>
        <v>0</v>
      </c>
      <c r="F142" s="318"/>
      <c r="G142" s="318"/>
      <c r="H142" s="318"/>
      <c r="I142" s="318"/>
      <c r="J142" s="330"/>
      <c r="K142" s="75"/>
      <c r="L142" s="76"/>
      <c r="M142" s="76"/>
    </row>
    <row r="143" spans="1:13" s="2" customFormat="1" ht="12.75" customHeight="1">
      <c r="A143" s="67"/>
      <c r="B143" s="71"/>
      <c r="C143" s="82" t="s">
        <v>503</v>
      </c>
      <c r="D143" s="74" t="s">
        <v>504</v>
      </c>
      <c r="E143" s="318">
        <f t="shared" si="41"/>
        <v>0</v>
      </c>
      <c r="F143" s="318"/>
      <c r="G143" s="318"/>
      <c r="H143" s="318"/>
      <c r="I143" s="318"/>
      <c r="J143" s="330"/>
      <c r="K143" s="75"/>
      <c r="L143" s="76"/>
      <c r="M143" s="76"/>
    </row>
    <row r="144" spans="1:13" s="2" customFormat="1" ht="12.75" customHeight="1">
      <c r="A144" s="67"/>
      <c r="B144" s="71"/>
      <c r="C144" s="82" t="s">
        <v>505</v>
      </c>
      <c r="D144" s="74" t="s">
        <v>506</v>
      </c>
      <c r="E144" s="318">
        <f t="shared" si="41"/>
        <v>2</v>
      </c>
      <c r="F144" s="318"/>
      <c r="G144" s="318">
        <v>2</v>
      </c>
      <c r="H144" s="318">
        <v>0</v>
      </c>
      <c r="I144" s="318"/>
      <c r="J144" s="330"/>
      <c r="K144" s="75"/>
      <c r="L144" s="76"/>
      <c r="M144" s="76"/>
    </row>
    <row r="145" spans="1:13" s="2" customFormat="1" ht="12.75" customHeight="1">
      <c r="A145" s="67"/>
      <c r="B145" s="71" t="s">
        <v>507</v>
      </c>
      <c r="C145" s="82"/>
      <c r="D145" s="74" t="s">
        <v>508</v>
      </c>
      <c r="E145" s="318">
        <f t="shared" si="41"/>
        <v>0</v>
      </c>
      <c r="F145" s="318">
        <f t="shared" ref="F145:M145" si="44">F146</f>
        <v>0</v>
      </c>
      <c r="G145" s="318">
        <f t="shared" si="44"/>
        <v>0</v>
      </c>
      <c r="H145" s="318">
        <f t="shared" si="44"/>
        <v>0</v>
      </c>
      <c r="I145" s="318">
        <f t="shared" si="44"/>
        <v>0</v>
      </c>
      <c r="J145" s="329">
        <f t="shared" si="44"/>
        <v>0</v>
      </c>
      <c r="K145" s="163">
        <f t="shared" si="44"/>
        <v>0</v>
      </c>
      <c r="L145" s="163">
        <f t="shared" si="44"/>
        <v>0</v>
      </c>
      <c r="M145" s="163">
        <f t="shared" si="44"/>
        <v>0</v>
      </c>
    </row>
    <row r="146" spans="1:13" s="2" customFormat="1" ht="12.75" customHeight="1">
      <c r="A146" s="67"/>
      <c r="B146" s="71"/>
      <c r="C146" s="82" t="s">
        <v>509</v>
      </c>
      <c r="D146" s="74" t="s">
        <v>510</v>
      </c>
      <c r="E146" s="318">
        <f t="shared" si="41"/>
        <v>0</v>
      </c>
      <c r="F146" s="318"/>
      <c r="G146" s="318"/>
      <c r="H146" s="318"/>
      <c r="I146" s="318"/>
      <c r="J146" s="330"/>
      <c r="K146" s="75"/>
      <c r="L146" s="76"/>
      <c r="M146" s="76"/>
    </row>
    <row r="147" spans="1:13" s="2" customFormat="1" ht="12.75" customHeight="1">
      <c r="A147" s="67"/>
      <c r="B147" s="71" t="s">
        <v>511</v>
      </c>
      <c r="C147" s="82"/>
      <c r="D147" s="74" t="s">
        <v>512</v>
      </c>
      <c r="E147" s="318">
        <f t="shared" si="41"/>
        <v>0</v>
      </c>
      <c r="F147" s="318"/>
      <c r="G147" s="318"/>
      <c r="H147" s="318"/>
      <c r="I147" s="318"/>
      <c r="J147" s="330"/>
      <c r="K147" s="75"/>
      <c r="L147" s="76"/>
      <c r="M147" s="76"/>
    </row>
    <row r="148" spans="1:13" s="2" customFormat="1" ht="12.75" hidden="1" customHeight="1">
      <c r="A148" s="67"/>
      <c r="B148" s="71"/>
      <c r="C148" s="82"/>
      <c r="D148" s="74"/>
      <c r="E148" s="318"/>
      <c r="F148" s="318"/>
      <c r="G148" s="318"/>
      <c r="H148" s="318"/>
      <c r="I148" s="318"/>
      <c r="J148" s="330"/>
      <c r="K148" s="75"/>
      <c r="L148" s="76"/>
      <c r="M148" s="76"/>
    </row>
    <row r="149" spans="1:13" s="2" customFormat="1" ht="12.75" hidden="1" customHeight="1">
      <c r="A149" s="67"/>
      <c r="B149" s="71" t="s">
        <v>513</v>
      </c>
      <c r="C149" s="82"/>
      <c r="D149" s="74" t="s">
        <v>514</v>
      </c>
      <c r="E149" s="318">
        <f>G149+H149+I149+J149</f>
        <v>0</v>
      </c>
      <c r="F149" s="318">
        <f t="shared" ref="F149:M150" si="45">F150</f>
        <v>0</v>
      </c>
      <c r="G149" s="318">
        <f t="shared" si="45"/>
        <v>0</v>
      </c>
      <c r="H149" s="318">
        <f t="shared" si="45"/>
        <v>0</v>
      </c>
      <c r="I149" s="318">
        <f t="shared" si="45"/>
        <v>0</v>
      </c>
      <c r="J149" s="329">
        <f t="shared" si="45"/>
        <v>0</v>
      </c>
      <c r="K149" s="163">
        <f t="shared" si="45"/>
        <v>0</v>
      </c>
      <c r="L149" s="163">
        <f t="shared" si="45"/>
        <v>0</v>
      </c>
      <c r="M149" s="163">
        <f t="shared" si="45"/>
        <v>0</v>
      </c>
    </row>
    <row r="150" spans="1:13" s="2" customFormat="1" ht="12.75" hidden="1" customHeight="1">
      <c r="A150" s="67"/>
      <c r="B150" s="128" t="s">
        <v>515</v>
      </c>
      <c r="C150" s="169"/>
      <c r="D150" s="74" t="s">
        <v>516</v>
      </c>
      <c r="E150" s="318">
        <f>G150+H150+I150+J150</f>
        <v>0</v>
      </c>
      <c r="F150" s="318">
        <f t="shared" si="45"/>
        <v>0</v>
      </c>
      <c r="G150" s="318">
        <f t="shared" si="45"/>
        <v>0</v>
      </c>
      <c r="H150" s="318">
        <f t="shared" si="45"/>
        <v>0</v>
      </c>
      <c r="I150" s="318">
        <f t="shared" si="45"/>
        <v>0</v>
      </c>
      <c r="J150" s="329">
        <f t="shared" si="45"/>
        <v>0</v>
      </c>
      <c r="K150" s="163">
        <f t="shared" si="45"/>
        <v>0</v>
      </c>
      <c r="L150" s="163">
        <f t="shared" si="45"/>
        <v>0</v>
      </c>
      <c r="M150" s="163">
        <f t="shared" si="45"/>
        <v>0</v>
      </c>
    </row>
    <row r="151" spans="1:13" s="2" customFormat="1" ht="12.75" hidden="1" customHeight="1">
      <c r="A151" s="67"/>
      <c r="B151" s="71"/>
      <c r="C151" s="82" t="s">
        <v>517</v>
      </c>
      <c r="D151" s="74" t="s">
        <v>518</v>
      </c>
      <c r="E151" s="318">
        <f>G151+H151+I151+J151</f>
        <v>0</v>
      </c>
      <c r="F151" s="318"/>
      <c r="G151" s="318"/>
      <c r="H151" s="318"/>
      <c r="I151" s="318"/>
      <c r="J151" s="330"/>
      <c r="K151" s="75"/>
      <c r="L151" s="76"/>
      <c r="M151" s="76"/>
    </row>
    <row r="152" spans="1:13" s="2" customFormat="1" ht="12.75" hidden="1" customHeight="1">
      <c r="A152" s="67"/>
      <c r="B152" s="71"/>
      <c r="C152" s="82"/>
      <c r="D152" s="74"/>
      <c r="E152" s="318"/>
      <c r="F152" s="318"/>
      <c r="G152" s="318"/>
      <c r="H152" s="318"/>
      <c r="I152" s="318"/>
      <c r="J152" s="330"/>
      <c r="K152" s="75"/>
      <c r="L152" s="76"/>
      <c r="M152" s="76"/>
    </row>
    <row r="153" spans="1:13" s="2" customFormat="1" ht="12.75" hidden="1" customHeight="1">
      <c r="A153" s="67"/>
      <c r="B153" s="71" t="s">
        <v>519</v>
      </c>
      <c r="C153" s="82"/>
      <c r="D153" s="74" t="s">
        <v>426</v>
      </c>
      <c r="E153" s="318">
        <f>G153+H153+I153+J153</f>
        <v>0</v>
      </c>
      <c r="F153" s="318">
        <f t="shared" ref="F153:M153" si="46">F154</f>
        <v>0</v>
      </c>
      <c r="G153" s="318">
        <f t="shared" si="46"/>
        <v>0</v>
      </c>
      <c r="H153" s="318">
        <f t="shared" si="46"/>
        <v>0</v>
      </c>
      <c r="I153" s="318">
        <f t="shared" si="46"/>
        <v>0</v>
      </c>
      <c r="J153" s="329">
        <f t="shared" si="46"/>
        <v>0</v>
      </c>
      <c r="K153" s="163">
        <f t="shared" si="46"/>
        <v>0</v>
      </c>
      <c r="L153" s="163">
        <f t="shared" si="46"/>
        <v>0</v>
      </c>
      <c r="M153" s="163">
        <f t="shared" si="46"/>
        <v>0</v>
      </c>
    </row>
    <row r="154" spans="1:13" s="2" customFormat="1" ht="12.75" hidden="1" customHeight="1">
      <c r="A154" s="67"/>
      <c r="B154" s="71" t="s">
        <v>427</v>
      </c>
      <c r="C154" s="82"/>
      <c r="D154" s="74" t="s">
        <v>428</v>
      </c>
      <c r="E154" s="318">
        <f>G154+H154+I154+J154</f>
        <v>0</v>
      </c>
      <c r="F154" s="318"/>
      <c r="G154" s="318"/>
      <c r="H154" s="318"/>
      <c r="I154" s="318"/>
      <c r="J154" s="330"/>
      <c r="K154" s="75"/>
      <c r="L154" s="76"/>
      <c r="M154" s="76"/>
    </row>
    <row r="155" spans="1:13">
      <c r="A155" s="127" t="s">
        <v>520</v>
      </c>
      <c r="B155" s="127"/>
      <c r="C155" s="127"/>
      <c r="D155" s="128"/>
      <c r="E155" s="317">
        <f>E156</f>
        <v>3511</v>
      </c>
      <c r="F155" s="333"/>
      <c r="G155" s="333">
        <f t="shared" ref="G155:M155" si="47">G156</f>
        <v>906</v>
      </c>
      <c r="H155" s="333">
        <f t="shared" si="47"/>
        <v>878</v>
      </c>
      <c r="I155" s="333">
        <f t="shared" si="47"/>
        <v>876</v>
      </c>
      <c r="J155" s="333">
        <f t="shared" si="47"/>
        <v>851</v>
      </c>
      <c r="K155" s="333">
        <f t="shared" si="47"/>
        <v>3509</v>
      </c>
      <c r="L155" s="333">
        <f t="shared" si="47"/>
        <v>3509</v>
      </c>
      <c r="M155" s="333">
        <f t="shared" si="47"/>
        <v>3509</v>
      </c>
    </row>
    <row r="156" spans="1:13" ht="24.75" customHeight="1">
      <c r="A156" s="129"/>
      <c r="B156" s="575" t="s">
        <v>521</v>
      </c>
      <c r="C156" s="576"/>
      <c r="D156" s="131" t="s">
        <v>522</v>
      </c>
      <c r="E156" s="317">
        <f>G156+H156+I156+J156</f>
        <v>3511</v>
      </c>
      <c r="F156" s="333"/>
      <c r="G156" s="333">
        <v>906</v>
      </c>
      <c r="H156" s="333">
        <v>878</v>
      </c>
      <c r="I156" s="333">
        <v>876</v>
      </c>
      <c r="J156" s="330">
        <v>851</v>
      </c>
      <c r="K156" s="75">
        <v>3509</v>
      </c>
      <c r="L156" s="76">
        <v>3509</v>
      </c>
      <c r="M156" s="76">
        <v>3509</v>
      </c>
    </row>
    <row r="157" spans="1:13" ht="19.5" customHeight="1">
      <c r="A157" s="129"/>
      <c r="B157" s="577" t="s">
        <v>523</v>
      </c>
      <c r="C157" s="578"/>
      <c r="D157" s="131" t="s">
        <v>524</v>
      </c>
      <c r="E157" s="317"/>
      <c r="F157" s="333"/>
      <c r="G157" s="333"/>
      <c r="H157" s="333"/>
      <c r="I157" s="333"/>
      <c r="J157" s="330"/>
      <c r="K157" s="75"/>
      <c r="L157" s="76"/>
      <c r="M157" s="76"/>
    </row>
    <row r="158" spans="1:13" ht="14.25" customHeight="1">
      <c r="A158" s="132" t="s">
        <v>525</v>
      </c>
      <c r="B158" s="133"/>
      <c r="C158" s="133"/>
      <c r="D158" s="125" t="s">
        <v>526</v>
      </c>
      <c r="E158" s="317">
        <f>G158+H158+I158+J158</f>
        <v>0</v>
      </c>
      <c r="F158" s="333"/>
      <c r="G158" s="333"/>
      <c r="H158" s="333"/>
      <c r="I158" s="333"/>
      <c r="J158" s="330"/>
      <c r="K158" s="75"/>
      <c r="L158" s="76"/>
      <c r="M158" s="76"/>
    </row>
    <row r="159" spans="1:13" ht="14.25" customHeight="1">
      <c r="A159" s="132"/>
      <c r="B159" s="133"/>
      <c r="C159" s="133"/>
      <c r="D159" s="125"/>
      <c r="E159" s="317"/>
      <c r="F159" s="333"/>
      <c r="G159" s="333"/>
      <c r="H159" s="333"/>
      <c r="I159" s="333"/>
      <c r="J159" s="330"/>
      <c r="K159" s="75"/>
      <c r="L159" s="76"/>
      <c r="M159" s="76"/>
    </row>
    <row r="160" spans="1:13" s="3" customFormat="1" ht="47.25" customHeight="1">
      <c r="A160" s="579" t="s">
        <v>527</v>
      </c>
      <c r="B160" s="580"/>
      <c r="C160" s="581"/>
      <c r="D160" s="355" t="s">
        <v>528</v>
      </c>
      <c r="E160" s="400">
        <f>G160+H160+I160+J160</f>
        <v>26166</v>
      </c>
      <c r="F160" s="396">
        <f t="shared" ref="F160:M160" si="48">F161</f>
        <v>0</v>
      </c>
      <c r="G160" s="396">
        <f t="shared" si="48"/>
        <v>7754</v>
      </c>
      <c r="H160" s="396">
        <f t="shared" si="48"/>
        <v>6579</v>
      </c>
      <c r="I160" s="396">
        <f t="shared" si="48"/>
        <v>6113</v>
      </c>
      <c r="J160" s="398">
        <f t="shared" si="48"/>
        <v>5720</v>
      </c>
      <c r="K160" s="399">
        <f t="shared" si="48"/>
        <v>28035</v>
      </c>
      <c r="L160" s="399">
        <f t="shared" si="48"/>
        <v>29995</v>
      </c>
      <c r="M160" s="399">
        <f t="shared" si="48"/>
        <v>31955</v>
      </c>
    </row>
    <row r="161" spans="1:13" ht="42" customHeight="1">
      <c r="A161" s="556" t="s">
        <v>529</v>
      </c>
      <c r="B161" s="557"/>
      <c r="C161" s="558"/>
      <c r="D161" s="62" t="s">
        <v>530</v>
      </c>
      <c r="E161" s="158">
        <f>E180</f>
        <v>26166</v>
      </c>
      <c r="F161" s="158">
        <f t="shared" ref="F161:M161" si="49">F181+F184</f>
        <v>0</v>
      </c>
      <c r="G161" s="158">
        <f t="shared" si="49"/>
        <v>7754</v>
      </c>
      <c r="H161" s="158">
        <f t="shared" si="49"/>
        <v>6579</v>
      </c>
      <c r="I161" s="158">
        <f t="shared" si="49"/>
        <v>6113</v>
      </c>
      <c r="J161" s="323">
        <f t="shared" si="49"/>
        <v>5720</v>
      </c>
      <c r="K161" s="158">
        <f t="shared" si="49"/>
        <v>28035</v>
      </c>
      <c r="L161" s="158">
        <f t="shared" si="49"/>
        <v>29995</v>
      </c>
      <c r="M161" s="158">
        <f t="shared" si="49"/>
        <v>31955</v>
      </c>
    </row>
    <row r="162" spans="1:13" ht="27" customHeight="1">
      <c r="A162" s="134"/>
      <c r="B162" s="582" t="s">
        <v>317</v>
      </c>
      <c r="C162" s="583"/>
      <c r="D162" s="135"/>
      <c r="E162" s="317">
        <f>E163</f>
        <v>26166</v>
      </c>
      <c r="F162" s="317">
        <f t="shared" ref="F162:J163" si="50">F163</f>
        <v>0</v>
      </c>
      <c r="G162" s="317">
        <f t="shared" si="50"/>
        <v>7754</v>
      </c>
      <c r="H162" s="317">
        <f t="shared" si="50"/>
        <v>6579</v>
      </c>
      <c r="I162" s="317">
        <f t="shared" si="50"/>
        <v>6113</v>
      </c>
      <c r="J162" s="317">
        <f t="shared" si="50"/>
        <v>5720</v>
      </c>
      <c r="K162" s="75">
        <f>K163+K169</f>
        <v>28035</v>
      </c>
      <c r="L162" s="75">
        <f t="shared" ref="L162:M162" si="51">L163+L169</f>
        <v>29995</v>
      </c>
      <c r="M162" s="75">
        <f t="shared" si="51"/>
        <v>31955</v>
      </c>
    </row>
    <row r="163" spans="1:13" ht="16.5" customHeight="1">
      <c r="A163" s="134"/>
      <c r="B163" s="567" t="s">
        <v>292</v>
      </c>
      <c r="C163" s="568"/>
      <c r="D163" s="135"/>
      <c r="E163" s="317">
        <f>E164</f>
        <v>26166</v>
      </c>
      <c r="F163" s="317">
        <f t="shared" si="50"/>
        <v>0</v>
      </c>
      <c r="G163" s="317">
        <f t="shared" si="50"/>
        <v>7754</v>
      </c>
      <c r="H163" s="317">
        <f t="shared" si="50"/>
        <v>6579</v>
      </c>
      <c r="I163" s="317">
        <f t="shared" si="50"/>
        <v>6113</v>
      </c>
      <c r="J163" s="317">
        <f t="shared" si="50"/>
        <v>5720</v>
      </c>
      <c r="K163" s="75">
        <f>K164</f>
        <v>28035</v>
      </c>
      <c r="L163" s="75">
        <f t="shared" ref="L163:M163" si="52">L164</f>
        <v>29995</v>
      </c>
      <c r="M163" s="75">
        <f t="shared" si="52"/>
        <v>31955</v>
      </c>
    </row>
    <row r="164" spans="1:13" ht="30" customHeight="1">
      <c r="A164" s="134"/>
      <c r="B164" s="569" t="s">
        <v>531</v>
      </c>
      <c r="C164" s="570"/>
      <c r="D164" s="70" t="s">
        <v>320</v>
      </c>
      <c r="E164" s="317">
        <f>E165+E166+E167</f>
        <v>26166</v>
      </c>
      <c r="F164" s="317">
        <f t="shared" ref="F164:J164" si="53">F165+F166+F167</f>
        <v>0</v>
      </c>
      <c r="G164" s="317">
        <f t="shared" si="53"/>
        <v>7754</v>
      </c>
      <c r="H164" s="317">
        <f t="shared" si="53"/>
        <v>6579</v>
      </c>
      <c r="I164" s="317">
        <f t="shared" si="53"/>
        <v>6113</v>
      </c>
      <c r="J164" s="317">
        <f t="shared" si="53"/>
        <v>5720</v>
      </c>
      <c r="K164" s="75">
        <f>K165+K166+K167</f>
        <v>28035</v>
      </c>
      <c r="L164" s="75">
        <f t="shared" ref="L164:M164" si="54">L165+L166+L167</f>
        <v>29995</v>
      </c>
      <c r="M164" s="75">
        <f t="shared" si="54"/>
        <v>31955</v>
      </c>
    </row>
    <row r="165" spans="1:13" ht="27.75" customHeight="1">
      <c r="A165" s="134"/>
      <c r="B165" s="462"/>
      <c r="C165" s="463" t="s">
        <v>321</v>
      </c>
      <c r="D165" s="72" t="s">
        <v>295</v>
      </c>
      <c r="E165" s="317">
        <f>G165+H165+I165+J165</f>
        <v>24773</v>
      </c>
      <c r="F165" s="333"/>
      <c r="G165" s="333">
        <v>7187</v>
      </c>
      <c r="H165" s="333">
        <f>5952+300</f>
        <v>6252</v>
      </c>
      <c r="I165" s="333">
        <v>5833</v>
      </c>
      <c r="J165" s="330">
        <v>5501</v>
      </c>
      <c r="K165" s="75">
        <v>26800</v>
      </c>
      <c r="L165" s="75">
        <v>28600</v>
      </c>
      <c r="M165" s="75">
        <v>30400</v>
      </c>
    </row>
    <row r="166" spans="1:13" ht="19.5" customHeight="1">
      <c r="A166" s="134"/>
      <c r="B166" s="462"/>
      <c r="C166" s="463" t="s">
        <v>322</v>
      </c>
      <c r="D166" s="74" t="s">
        <v>297</v>
      </c>
      <c r="E166" s="317">
        <f>G166+H166+I166+J166</f>
        <v>1363</v>
      </c>
      <c r="F166" s="333"/>
      <c r="G166" s="333">
        <v>537</v>
      </c>
      <c r="H166" s="333">
        <v>327</v>
      </c>
      <c r="I166" s="333">
        <v>280</v>
      </c>
      <c r="J166" s="330">
        <v>219</v>
      </c>
      <c r="K166" s="75">
        <v>1235</v>
      </c>
      <c r="L166" s="75">
        <v>1395</v>
      </c>
      <c r="M166" s="75">
        <v>1555</v>
      </c>
    </row>
    <row r="167" spans="1:13" ht="36" customHeight="1">
      <c r="A167" s="134"/>
      <c r="B167" s="571" t="s">
        <v>392</v>
      </c>
      <c r="C167" s="572"/>
      <c r="D167" s="135">
        <v>59</v>
      </c>
      <c r="E167" s="317">
        <f>G167+H167+I167+J167</f>
        <v>30</v>
      </c>
      <c r="F167" s="333"/>
      <c r="G167" s="333">
        <f>G168</f>
        <v>30</v>
      </c>
      <c r="H167" s="333">
        <f t="shared" ref="H167:J167" si="55">H168</f>
        <v>0</v>
      </c>
      <c r="I167" s="333">
        <f t="shared" si="55"/>
        <v>0</v>
      </c>
      <c r="J167" s="333">
        <f t="shared" si="55"/>
        <v>0</v>
      </c>
      <c r="K167" s="75">
        <f>K168</f>
        <v>0</v>
      </c>
      <c r="L167" s="75">
        <f t="shared" ref="L167:M167" si="56">L168</f>
        <v>0</v>
      </c>
      <c r="M167" s="75">
        <f t="shared" si="56"/>
        <v>0</v>
      </c>
    </row>
    <row r="168" spans="1:13" ht="27" customHeight="1">
      <c r="A168" s="134"/>
      <c r="B168" s="462"/>
      <c r="C168" s="463" t="s">
        <v>532</v>
      </c>
      <c r="D168" s="131" t="s">
        <v>533</v>
      </c>
      <c r="E168" s="317">
        <f>G168+H168+I168+J168</f>
        <v>30</v>
      </c>
      <c r="F168" s="333"/>
      <c r="G168" s="333">
        <v>30</v>
      </c>
      <c r="H168" s="333"/>
      <c r="I168" s="333"/>
      <c r="J168" s="330"/>
      <c r="K168" s="75">
        <v>0</v>
      </c>
      <c r="L168" s="75">
        <v>0</v>
      </c>
      <c r="M168" s="75">
        <v>0</v>
      </c>
    </row>
    <row r="169" spans="1:13" ht="18" customHeight="1">
      <c r="A169" s="134"/>
      <c r="B169" s="468"/>
      <c r="C169" s="465" t="s">
        <v>303</v>
      </c>
      <c r="D169" s="135"/>
      <c r="E169" s="317"/>
      <c r="F169" s="333"/>
      <c r="G169" s="333"/>
      <c r="H169" s="333"/>
      <c r="I169" s="333"/>
      <c r="J169" s="330"/>
      <c r="K169" s="75"/>
      <c r="L169" s="75"/>
      <c r="M169" s="75"/>
    </row>
    <row r="170" spans="1:13" ht="19.5" customHeight="1">
      <c r="A170" s="134"/>
      <c r="B170" s="569" t="s">
        <v>494</v>
      </c>
      <c r="C170" s="570"/>
      <c r="D170" s="74" t="s">
        <v>311</v>
      </c>
      <c r="E170" s="317"/>
      <c r="F170" s="333"/>
      <c r="G170" s="333"/>
      <c r="H170" s="333"/>
      <c r="I170" s="333"/>
      <c r="J170" s="330"/>
      <c r="K170" s="75"/>
      <c r="L170" s="75"/>
      <c r="M170" s="75"/>
    </row>
    <row r="171" spans="1:13" ht="27.75" customHeight="1">
      <c r="A171" s="134"/>
      <c r="B171" s="569" t="s">
        <v>534</v>
      </c>
      <c r="C171" s="570"/>
      <c r="D171" s="74" t="s">
        <v>496</v>
      </c>
      <c r="E171" s="317"/>
      <c r="F171" s="333"/>
      <c r="G171" s="333"/>
      <c r="H171" s="333"/>
      <c r="I171" s="333"/>
      <c r="J171" s="330"/>
      <c r="K171" s="75"/>
      <c r="L171" s="75"/>
      <c r="M171" s="75"/>
    </row>
    <row r="172" spans="1:13" ht="24" customHeight="1">
      <c r="A172" s="134"/>
      <c r="B172" s="569" t="s">
        <v>535</v>
      </c>
      <c r="C172" s="570"/>
      <c r="D172" s="74" t="s">
        <v>498</v>
      </c>
      <c r="E172" s="317"/>
      <c r="F172" s="333"/>
      <c r="G172" s="333"/>
      <c r="H172" s="333"/>
      <c r="I172" s="333"/>
      <c r="J172" s="330"/>
      <c r="K172" s="75"/>
      <c r="L172" s="75"/>
      <c r="M172" s="75"/>
    </row>
    <row r="173" spans="1:13" ht="18.75" customHeight="1">
      <c r="A173" s="134"/>
      <c r="B173" s="462"/>
      <c r="C173" s="463" t="s">
        <v>499</v>
      </c>
      <c r="D173" s="74" t="s">
        <v>500</v>
      </c>
      <c r="E173" s="317"/>
      <c r="F173" s="333"/>
      <c r="G173" s="333"/>
      <c r="H173" s="333"/>
      <c r="I173" s="333"/>
      <c r="J173" s="330"/>
      <c r="K173" s="75"/>
      <c r="L173" s="75"/>
      <c r="M173" s="75"/>
    </row>
    <row r="174" spans="1:13" ht="27" customHeight="1">
      <c r="A174" s="134"/>
      <c r="B174" s="462"/>
      <c r="C174" s="463" t="s">
        <v>501</v>
      </c>
      <c r="D174" s="74" t="s">
        <v>502</v>
      </c>
      <c r="E174" s="317"/>
      <c r="F174" s="333"/>
      <c r="G174" s="333"/>
      <c r="H174" s="333"/>
      <c r="I174" s="333"/>
      <c r="J174" s="330"/>
      <c r="K174" s="75"/>
      <c r="L174" s="75"/>
      <c r="M174" s="75"/>
    </row>
    <row r="175" spans="1:13" ht="27.75" customHeight="1">
      <c r="A175" s="134"/>
      <c r="B175" s="468"/>
      <c r="C175" s="463" t="s">
        <v>503</v>
      </c>
      <c r="D175" s="74" t="s">
        <v>504</v>
      </c>
      <c r="E175" s="317"/>
      <c r="F175" s="333"/>
      <c r="G175" s="333"/>
      <c r="H175" s="333"/>
      <c r="I175" s="333"/>
      <c r="J175" s="330"/>
      <c r="K175" s="75"/>
      <c r="L175" s="75"/>
      <c r="M175" s="75"/>
    </row>
    <row r="176" spans="1:13" ht="17.25" customHeight="1">
      <c r="A176" s="134"/>
      <c r="B176" s="468"/>
      <c r="C176" s="463" t="s">
        <v>536</v>
      </c>
      <c r="D176" s="74" t="s">
        <v>506</v>
      </c>
      <c r="E176" s="317"/>
      <c r="F176" s="333"/>
      <c r="G176" s="333"/>
      <c r="H176" s="333"/>
      <c r="I176" s="333"/>
      <c r="J176" s="330"/>
      <c r="K176" s="75"/>
      <c r="L176" s="75"/>
      <c r="M176" s="75"/>
    </row>
    <row r="177" spans="1:14" ht="18" customHeight="1">
      <c r="A177" s="134"/>
      <c r="B177" s="468"/>
      <c r="C177" s="463" t="s">
        <v>507</v>
      </c>
      <c r="D177" s="74" t="s">
        <v>508</v>
      </c>
      <c r="E177" s="317"/>
      <c r="F177" s="333"/>
      <c r="G177" s="333"/>
      <c r="H177" s="333"/>
      <c r="I177" s="333"/>
      <c r="J177" s="330"/>
      <c r="K177" s="75"/>
      <c r="L177" s="75"/>
      <c r="M177" s="75"/>
    </row>
    <row r="178" spans="1:14" ht="18.75" customHeight="1">
      <c r="A178" s="134"/>
      <c r="B178" s="468"/>
      <c r="C178" s="463" t="s">
        <v>509</v>
      </c>
      <c r="D178" s="74" t="s">
        <v>510</v>
      </c>
      <c r="E178" s="317"/>
      <c r="F178" s="333"/>
      <c r="G178" s="333"/>
      <c r="H178" s="333"/>
      <c r="I178" s="333"/>
      <c r="J178" s="330"/>
      <c r="K178" s="75"/>
      <c r="L178" s="75"/>
      <c r="M178" s="75"/>
    </row>
    <row r="179" spans="1:14" ht="16.5" customHeight="1">
      <c r="A179" s="134"/>
      <c r="B179" s="468"/>
      <c r="C179" s="463" t="s">
        <v>511</v>
      </c>
      <c r="D179" s="74" t="s">
        <v>512</v>
      </c>
      <c r="E179" s="317"/>
      <c r="F179" s="333"/>
      <c r="G179" s="333"/>
      <c r="H179" s="333"/>
      <c r="I179" s="333"/>
      <c r="J179" s="330"/>
      <c r="K179" s="75"/>
      <c r="L179" s="75"/>
      <c r="M179" s="75"/>
    </row>
    <row r="180" spans="1:14" ht="18.75" customHeight="1">
      <c r="A180" s="127" t="s">
        <v>520</v>
      </c>
      <c r="B180" s="354"/>
      <c r="C180" s="354"/>
      <c r="D180" s="128"/>
      <c r="E180" s="317">
        <f>E181+E183+E184</f>
        <v>26166</v>
      </c>
      <c r="F180" s="317">
        <f t="shared" ref="F180:J180" si="57">F181+F183+F184</f>
        <v>0</v>
      </c>
      <c r="G180" s="317">
        <f t="shared" si="57"/>
        <v>7754</v>
      </c>
      <c r="H180" s="317">
        <f t="shared" si="57"/>
        <v>6579</v>
      </c>
      <c r="I180" s="317">
        <f t="shared" si="57"/>
        <v>6113</v>
      </c>
      <c r="J180" s="317">
        <f t="shared" si="57"/>
        <v>5720</v>
      </c>
      <c r="K180" s="75">
        <f>K181+K184</f>
        <v>28035</v>
      </c>
      <c r="L180" s="75">
        <f t="shared" ref="L180:M180" si="58">L181+L184</f>
        <v>29995</v>
      </c>
      <c r="M180" s="75">
        <f t="shared" si="58"/>
        <v>31955</v>
      </c>
    </row>
    <row r="181" spans="1:14" ht="14.25" customHeight="1">
      <c r="A181" s="130"/>
      <c r="B181" s="136" t="s">
        <v>537</v>
      </c>
      <c r="C181" s="130"/>
      <c r="D181" s="128" t="s">
        <v>538</v>
      </c>
      <c r="E181" s="317">
        <f>G181+H181+I181+J181</f>
        <v>0</v>
      </c>
      <c r="F181" s="333">
        <f t="shared" ref="F181:M181" si="59">F182</f>
        <v>0</v>
      </c>
      <c r="G181" s="333">
        <f t="shared" si="59"/>
        <v>0</v>
      </c>
      <c r="H181" s="333">
        <f t="shared" si="59"/>
        <v>0</v>
      </c>
      <c r="I181" s="333">
        <f t="shared" si="59"/>
        <v>0</v>
      </c>
      <c r="J181" s="330">
        <f t="shared" si="59"/>
        <v>0</v>
      </c>
      <c r="K181" s="75">
        <f t="shared" si="59"/>
        <v>0</v>
      </c>
      <c r="L181" s="75">
        <f t="shared" si="59"/>
        <v>0</v>
      </c>
      <c r="M181" s="75">
        <f t="shared" si="59"/>
        <v>0</v>
      </c>
    </row>
    <row r="182" spans="1:14" ht="14.25" customHeight="1">
      <c r="A182" s="130"/>
      <c r="B182" s="136"/>
      <c r="C182" s="137" t="s">
        <v>539</v>
      </c>
      <c r="D182" s="138" t="s">
        <v>540</v>
      </c>
      <c r="E182" s="317">
        <f>G182+H182+I182+J182</f>
        <v>0</v>
      </c>
      <c r="F182" s="333"/>
      <c r="G182" s="333"/>
      <c r="H182" s="333"/>
      <c r="I182" s="333"/>
      <c r="J182" s="330"/>
      <c r="K182" s="75"/>
      <c r="L182" s="76"/>
      <c r="M182" s="76"/>
    </row>
    <row r="183" spans="1:14" ht="14.25" customHeight="1">
      <c r="A183" s="130"/>
      <c r="B183" s="590" t="s">
        <v>541</v>
      </c>
      <c r="C183" s="591"/>
      <c r="D183" s="128" t="s">
        <v>542</v>
      </c>
      <c r="E183" s="317"/>
      <c r="F183" s="333"/>
      <c r="G183" s="333"/>
      <c r="H183" s="333"/>
      <c r="I183" s="333"/>
      <c r="J183" s="330"/>
      <c r="K183" s="75"/>
      <c r="L183" s="76"/>
      <c r="M183" s="76"/>
    </row>
    <row r="184" spans="1:14" ht="27.75" customHeight="1">
      <c r="A184" s="130"/>
      <c r="B184" s="592" t="s">
        <v>543</v>
      </c>
      <c r="C184" s="593"/>
      <c r="D184" s="128" t="s">
        <v>544</v>
      </c>
      <c r="E184" s="317">
        <f>G184+H184+I184+J184</f>
        <v>26166</v>
      </c>
      <c r="F184" s="333"/>
      <c r="G184" s="333">
        <v>7754</v>
      </c>
      <c r="H184" s="333">
        <f>6279+300</f>
        <v>6579</v>
      </c>
      <c r="I184" s="333">
        <v>6113</v>
      </c>
      <c r="J184" s="330">
        <v>5720</v>
      </c>
      <c r="K184" s="75">
        <v>28035</v>
      </c>
      <c r="L184" s="76">
        <v>29995</v>
      </c>
      <c r="M184" s="76">
        <v>31955</v>
      </c>
    </row>
    <row r="185" spans="1:14" s="3" customFormat="1" ht="50.25" customHeight="1">
      <c r="A185" s="553" t="s">
        <v>545</v>
      </c>
      <c r="B185" s="554"/>
      <c r="C185" s="555"/>
      <c r="D185" s="355" t="s">
        <v>546</v>
      </c>
      <c r="E185" s="400">
        <f>G185+H185+I185+J185</f>
        <v>882463.5</v>
      </c>
      <c r="F185" s="396">
        <f t="shared" ref="F185:M185" si="60">F186+F202+F338+F484</f>
        <v>9361.4699999999993</v>
      </c>
      <c r="G185" s="396">
        <f t="shared" si="60"/>
        <v>335092</v>
      </c>
      <c r="H185" s="396">
        <f t="shared" si="60"/>
        <v>196752.5</v>
      </c>
      <c r="I185" s="396">
        <f t="shared" si="60"/>
        <v>176209</v>
      </c>
      <c r="J185" s="398">
        <f t="shared" si="60"/>
        <v>174410</v>
      </c>
      <c r="K185" s="398">
        <f t="shared" si="60"/>
        <v>757458</v>
      </c>
      <c r="L185" s="398">
        <f t="shared" si="60"/>
        <v>756767</v>
      </c>
      <c r="M185" s="398">
        <f t="shared" si="60"/>
        <v>762073</v>
      </c>
      <c r="N185" s="26"/>
    </row>
    <row r="186" spans="1:14" s="3" customFormat="1" ht="40.5" customHeight="1">
      <c r="A186" s="594" t="s">
        <v>547</v>
      </c>
      <c r="B186" s="595"/>
      <c r="C186" s="596"/>
      <c r="D186" s="356" t="s">
        <v>548</v>
      </c>
      <c r="E186" s="357">
        <f>G186+H186+I186+J186</f>
        <v>0</v>
      </c>
      <c r="F186" s="358">
        <f t="shared" ref="F186:M186" si="61">F188+F191+F195+F196+F198+F201</f>
        <v>0</v>
      </c>
      <c r="G186" s="358">
        <f t="shared" si="61"/>
        <v>0</v>
      </c>
      <c r="H186" s="358">
        <f t="shared" si="61"/>
        <v>0</v>
      </c>
      <c r="I186" s="358">
        <f t="shared" si="61"/>
        <v>0</v>
      </c>
      <c r="J186" s="359">
        <f t="shared" si="61"/>
        <v>0</v>
      </c>
      <c r="K186" s="360">
        <f t="shared" si="61"/>
        <v>0</v>
      </c>
      <c r="L186" s="360">
        <f t="shared" si="61"/>
        <v>0</v>
      </c>
      <c r="M186" s="360">
        <f t="shared" si="61"/>
        <v>0</v>
      </c>
      <c r="N186" s="26"/>
    </row>
    <row r="187" spans="1:14" ht="14.25" hidden="1" customHeight="1">
      <c r="A187" s="127" t="s">
        <v>520</v>
      </c>
      <c r="B187" s="127"/>
      <c r="C187" s="127"/>
      <c r="D187" s="142"/>
      <c r="E187" s="317"/>
      <c r="F187" s="333"/>
      <c r="G187" s="333"/>
      <c r="H187" s="333"/>
      <c r="I187" s="333"/>
      <c r="J187" s="330"/>
      <c r="K187" s="75"/>
      <c r="L187" s="76"/>
      <c r="M187" s="76"/>
    </row>
    <row r="188" spans="1:14" ht="14.25" hidden="1" customHeight="1">
      <c r="A188" s="130"/>
      <c r="B188" s="143" t="s">
        <v>549</v>
      </c>
      <c r="C188" s="144"/>
      <c r="D188" s="131" t="s">
        <v>550</v>
      </c>
      <c r="E188" s="317">
        <f t="shared" ref="E188:E203" si="62">G188+H188+I188+J188</f>
        <v>0</v>
      </c>
      <c r="F188" s="333">
        <f>F189+F190</f>
        <v>0</v>
      </c>
      <c r="G188" s="333">
        <f>G189+G190</f>
        <v>0</v>
      </c>
      <c r="H188" s="333">
        <f>H189+H190</f>
        <v>0</v>
      </c>
      <c r="I188" s="333">
        <f>I189+I190</f>
        <v>0</v>
      </c>
      <c r="J188" s="330">
        <f>J189+J190</f>
        <v>0</v>
      </c>
      <c r="K188" s="75"/>
      <c r="L188" s="76"/>
      <c r="M188" s="76"/>
    </row>
    <row r="189" spans="1:14" ht="14.25" hidden="1" customHeight="1">
      <c r="A189" s="130"/>
      <c r="B189" s="143"/>
      <c r="C189" s="143" t="s">
        <v>551</v>
      </c>
      <c r="D189" s="145" t="s">
        <v>552</v>
      </c>
      <c r="E189" s="317">
        <f t="shared" si="62"/>
        <v>0</v>
      </c>
      <c r="F189" s="333"/>
      <c r="G189" s="333"/>
      <c r="H189" s="333"/>
      <c r="I189" s="333"/>
      <c r="J189" s="330"/>
      <c r="K189" s="75"/>
      <c r="L189" s="76"/>
      <c r="M189" s="76"/>
    </row>
    <row r="190" spans="1:14" ht="14.25" hidden="1" customHeight="1">
      <c r="A190" s="130"/>
      <c r="B190" s="143"/>
      <c r="C190" s="143" t="s">
        <v>553</v>
      </c>
      <c r="D190" s="145" t="s">
        <v>554</v>
      </c>
      <c r="E190" s="317">
        <f t="shared" si="62"/>
        <v>0</v>
      </c>
      <c r="F190" s="333"/>
      <c r="G190" s="333"/>
      <c r="H190" s="333"/>
      <c r="I190" s="333"/>
      <c r="J190" s="330"/>
      <c r="K190" s="75"/>
      <c r="L190" s="76"/>
      <c r="M190" s="76"/>
    </row>
    <row r="191" spans="1:14" ht="14.25" hidden="1" customHeight="1">
      <c r="A191" s="130"/>
      <c r="B191" s="143" t="s">
        <v>555</v>
      </c>
      <c r="C191" s="146"/>
      <c r="D191" s="131" t="s">
        <v>556</v>
      </c>
      <c r="E191" s="317">
        <f t="shared" si="62"/>
        <v>0</v>
      </c>
      <c r="F191" s="333">
        <f>SUM(F192:F194)</f>
        <v>0</v>
      </c>
      <c r="G191" s="333">
        <f>SUM(G192:G194)</f>
        <v>0</v>
      </c>
      <c r="H191" s="333">
        <f>SUM(H192:H194)</f>
        <v>0</v>
      </c>
      <c r="I191" s="333">
        <f>SUM(I192:I194)</f>
        <v>0</v>
      </c>
      <c r="J191" s="330">
        <f>SUM(J192:J194)</f>
        <v>0</v>
      </c>
      <c r="K191" s="75"/>
      <c r="L191" s="76"/>
      <c r="M191" s="76"/>
    </row>
    <row r="192" spans="1:14" ht="14.25" hidden="1" customHeight="1">
      <c r="A192" s="130"/>
      <c r="B192" s="143"/>
      <c r="C192" s="137" t="s">
        <v>557</v>
      </c>
      <c r="D192" s="145" t="s">
        <v>558</v>
      </c>
      <c r="E192" s="317">
        <f t="shared" si="62"/>
        <v>0</v>
      </c>
      <c r="F192" s="333"/>
      <c r="G192" s="333"/>
      <c r="H192" s="333"/>
      <c r="I192" s="333"/>
      <c r="J192" s="330"/>
      <c r="K192" s="75"/>
      <c r="L192" s="76"/>
      <c r="M192" s="76"/>
    </row>
    <row r="193" spans="1:13" ht="14.25" hidden="1" customHeight="1">
      <c r="A193" s="130"/>
      <c r="B193" s="143"/>
      <c r="C193" s="137" t="s">
        <v>559</v>
      </c>
      <c r="D193" s="145" t="s">
        <v>560</v>
      </c>
      <c r="E193" s="317">
        <f t="shared" si="62"/>
        <v>0</v>
      </c>
      <c r="F193" s="333"/>
      <c r="G193" s="333"/>
      <c r="H193" s="333"/>
      <c r="I193" s="333"/>
      <c r="J193" s="330"/>
      <c r="K193" s="75"/>
      <c r="L193" s="76"/>
      <c r="M193" s="76"/>
    </row>
    <row r="194" spans="1:13" ht="14.25" hidden="1" customHeight="1">
      <c r="A194" s="130"/>
      <c r="B194" s="143"/>
      <c r="C194" s="48" t="s">
        <v>561</v>
      </c>
      <c r="D194" s="145" t="s">
        <v>562</v>
      </c>
      <c r="E194" s="317">
        <f t="shared" si="62"/>
        <v>0</v>
      </c>
      <c r="F194" s="333"/>
      <c r="G194" s="333"/>
      <c r="H194" s="333"/>
      <c r="I194" s="333"/>
      <c r="J194" s="330"/>
      <c r="K194" s="75"/>
      <c r="L194" s="76"/>
      <c r="M194" s="76"/>
    </row>
    <row r="195" spans="1:13" ht="14.25" hidden="1" customHeight="1">
      <c r="A195" s="130"/>
      <c r="B195" s="137" t="s">
        <v>563</v>
      </c>
      <c r="C195" s="137"/>
      <c r="D195" s="131" t="s">
        <v>564</v>
      </c>
      <c r="E195" s="317">
        <f t="shared" si="62"/>
        <v>0</v>
      </c>
      <c r="F195" s="333"/>
      <c r="G195" s="333"/>
      <c r="H195" s="333"/>
      <c r="I195" s="333"/>
      <c r="J195" s="330"/>
      <c r="K195" s="75"/>
      <c r="L195" s="76"/>
      <c r="M195" s="76"/>
    </row>
    <row r="196" spans="1:13" ht="14.25" hidden="1" customHeight="1">
      <c r="A196" s="130"/>
      <c r="B196" s="137" t="s">
        <v>565</v>
      </c>
      <c r="C196" s="47"/>
      <c r="D196" s="131" t="s">
        <v>566</v>
      </c>
      <c r="E196" s="317">
        <f t="shared" si="62"/>
        <v>0</v>
      </c>
      <c r="F196" s="333">
        <f>F197</f>
        <v>0</v>
      </c>
      <c r="G196" s="333">
        <f>G197</f>
        <v>0</v>
      </c>
      <c r="H196" s="333">
        <f>H197</f>
        <v>0</v>
      </c>
      <c r="I196" s="333">
        <f>I197</f>
        <v>0</v>
      </c>
      <c r="J196" s="330">
        <f>J197</f>
        <v>0</v>
      </c>
      <c r="K196" s="75"/>
      <c r="L196" s="76"/>
      <c r="M196" s="76"/>
    </row>
    <row r="197" spans="1:13" ht="14.25" hidden="1" customHeight="1">
      <c r="A197" s="130"/>
      <c r="B197" s="137"/>
      <c r="C197" s="137" t="s">
        <v>567</v>
      </c>
      <c r="D197" s="145" t="s">
        <v>568</v>
      </c>
      <c r="E197" s="317">
        <f t="shared" si="62"/>
        <v>0</v>
      </c>
      <c r="F197" s="333"/>
      <c r="G197" s="333"/>
      <c r="H197" s="333"/>
      <c r="I197" s="333"/>
      <c r="J197" s="330"/>
      <c r="K197" s="75"/>
      <c r="L197" s="76"/>
      <c r="M197" s="76"/>
    </row>
    <row r="198" spans="1:13" ht="14.25" hidden="1" customHeight="1">
      <c r="A198" s="130"/>
      <c r="B198" s="137" t="s">
        <v>569</v>
      </c>
      <c r="C198" s="137"/>
      <c r="D198" s="131" t="s">
        <v>570</v>
      </c>
      <c r="E198" s="317">
        <f t="shared" si="62"/>
        <v>0</v>
      </c>
      <c r="F198" s="333">
        <f>F199+F200</f>
        <v>0</v>
      </c>
      <c r="G198" s="333">
        <f>G199+G200</f>
        <v>0</v>
      </c>
      <c r="H198" s="333">
        <f>H199+H200</f>
        <v>0</v>
      </c>
      <c r="I198" s="333">
        <f>I199+I200</f>
        <v>0</v>
      </c>
      <c r="J198" s="330">
        <f>J199+J200</f>
        <v>0</v>
      </c>
      <c r="K198" s="75"/>
      <c r="L198" s="76"/>
      <c r="M198" s="76"/>
    </row>
    <row r="199" spans="1:13" ht="14.25" hidden="1" customHeight="1">
      <c r="A199" s="130"/>
      <c r="B199" s="137"/>
      <c r="C199" s="143" t="s">
        <v>571</v>
      </c>
      <c r="D199" s="145" t="s">
        <v>572</v>
      </c>
      <c r="E199" s="317">
        <f t="shared" si="62"/>
        <v>0</v>
      </c>
      <c r="F199" s="333"/>
      <c r="G199" s="333"/>
      <c r="H199" s="333"/>
      <c r="I199" s="333"/>
      <c r="J199" s="330"/>
      <c r="K199" s="75"/>
      <c r="L199" s="76"/>
      <c r="M199" s="76"/>
    </row>
    <row r="200" spans="1:13" s="5" customFormat="1" ht="14.25" hidden="1" customHeight="1">
      <c r="A200" s="130"/>
      <c r="B200" s="137"/>
      <c r="C200" s="137" t="s">
        <v>573</v>
      </c>
      <c r="D200" s="145" t="s">
        <v>574</v>
      </c>
      <c r="E200" s="317">
        <f t="shared" si="62"/>
        <v>0</v>
      </c>
      <c r="F200" s="333"/>
      <c r="G200" s="333"/>
      <c r="H200" s="333"/>
      <c r="I200" s="333"/>
      <c r="J200" s="330"/>
      <c r="K200" s="75"/>
      <c r="L200" s="76"/>
      <c r="M200" s="76"/>
    </row>
    <row r="201" spans="1:13" ht="6" hidden="1" customHeight="1">
      <c r="A201" s="130"/>
      <c r="B201" s="48" t="s">
        <v>575</v>
      </c>
      <c r="C201" s="48"/>
      <c r="D201" s="131" t="s">
        <v>576</v>
      </c>
      <c r="E201" s="317">
        <f t="shared" si="62"/>
        <v>0</v>
      </c>
      <c r="F201" s="333"/>
      <c r="G201" s="333"/>
      <c r="H201" s="333"/>
      <c r="I201" s="333"/>
      <c r="J201" s="330"/>
      <c r="K201" s="75"/>
      <c r="L201" s="76"/>
      <c r="M201" s="76"/>
    </row>
    <row r="202" spans="1:13" ht="44.25" customHeight="1">
      <c r="A202" s="556" t="s">
        <v>577</v>
      </c>
      <c r="B202" s="557"/>
      <c r="C202" s="558"/>
      <c r="D202" s="147" t="s">
        <v>578</v>
      </c>
      <c r="E202" s="158">
        <f>E203</f>
        <v>741958.5</v>
      </c>
      <c r="F202" s="158">
        <f>F331</f>
        <v>9361.4699999999993</v>
      </c>
      <c r="G202" s="158">
        <f t="shared" ref="G202:J202" si="63">G331</f>
        <v>251479</v>
      </c>
      <c r="H202" s="158">
        <f t="shared" si="63"/>
        <v>179469.5</v>
      </c>
      <c r="I202" s="158">
        <f t="shared" si="63"/>
        <v>154248</v>
      </c>
      <c r="J202" s="158">
        <f t="shared" si="63"/>
        <v>156762</v>
      </c>
      <c r="K202" s="158">
        <f t="shared" ref="K202:M202" si="64">K203</f>
        <v>686803</v>
      </c>
      <c r="L202" s="158">
        <f t="shared" si="64"/>
        <v>686803</v>
      </c>
      <c r="M202" s="158">
        <f t="shared" si="64"/>
        <v>692003</v>
      </c>
    </row>
    <row r="203" spans="1:13" s="16" customFormat="1" ht="28.5" customHeight="1">
      <c r="A203" s="299"/>
      <c r="B203" s="597" t="s">
        <v>317</v>
      </c>
      <c r="C203" s="598"/>
      <c r="D203" s="300"/>
      <c r="E203" s="334">
        <f t="shared" si="62"/>
        <v>741958.5</v>
      </c>
      <c r="F203" s="335">
        <f>F204</f>
        <v>9361.4699999999993</v>
      </c>
      <c r="G203" s="335">
        <f t="shared" ref="G203:M204" si="65">G205+G266</f>
        <v>251479</v>
      </c>
      <c r="H203" s="335">
        <f t="shared" si="65"/>
        <v>179469.5</v>
      </c>
      <c r="I203" s="335">
        <f t="shared" si="65"/>
        <v>154248</v>
      </c>
      <c r="J203" s="335">
        <f t="shared" si="65"/>
        <v>156762</v>
      </c>
      <c r="K203" s="336">
        <f t="shared" si="65"/>
        <v>686803</v>
      </c>
      <c r="L203" s="336">
        <f t="shared" si="65"/>
        <v>686803</v>
      </c>
      <c r="M203" s="336">
        <f t="shared" si="65"/>
        <v>692003</v>
      </c>
    </row>
    <row r="204" spans="1:13" s="16" customFormat="1" ht="14.25" customHeight="1">
      <c r="A204" s="299"/>
      <c r="B204" s="662" t="s">
        <v>318</v>
      </c>
      <c r="C204" s="663"/>
      <c r="D204" s="300"/>
      <c r="E204" s="334">
        <f>E206+E267</f>
        <v>685885.5</v>
      </c>
      <c r="F204" s="337">
        <f>F205+F266</f>
        <v>9361.4699999999993</v>
      </c>
      <c r="G204" s="337">
        <f t="shared" si="65"/>
        <v>209640</v>
      </c>
      <c r="H204" s="337">
        <f t="shared" si="65"/>
        <v>176652.5</v>
      </c>
      <c r="I204" s="337">
        <f t="shared" si="65"/>
        <v>150913</v>
      </c>
      <c r="J204" s="338">
        <f t="shared" si="65"/>
        <v>148680</v>
      </c>
      <c r="K204" s="339">
        <f t="shared" si="65"/>
        <v>686803</v>
      </c>
      <c r="L204" s="339">
        <f t="shared" si="65"/>
        <v>686803</v>
      </c>
      <c r="M204" s="339">
        <f t="shared" si="65"/>
        <v>692003</v>
      </c>
    </row>
    <row r="205" spans="1:13" s="316" customFormat="1" ht="14.25" customHeight="1">
      <c r="A205" s="148"/>
      <c r="B205" s="148" t="s">
        <v>292</v>
      </c>
      <c r="C205" s="315"/>
      <c r="D205" s="149"/>
      <c r="E205" s="337">
        <f t="shared" ref="E205:E212" si="66">G205+H205+I205+J205</f>
        <v>685762.5</v>
      </c>
      <c r="F205" s="337">
        <f t="shared" ref="F205:M205" si="67">F206</f>
        <v>9309.32</v>
      </c>
      <c r="G205" s="337">
        <f>G206+G264</f>
        <v>209640</v>
      </c>
      <c r="H205" s="337">
        <f>H206+H264</f>
        <v>176529.5</v>
      </c>
      <c r="I205" s="337">
        <f>I206+I264</f>
        <v>150913</v>
      </c>
      <c r="J205" s="337">
        <f>J206+J264</f>
        <v>148680</v>
      </c>
      <c r="K205" s="339">
        <f t="shared" si="67"/>
        <v>686803</v>
      </c>
      <c r="L205" s="339">
        <f t="shared" si="67"/>
        <v>686803</v>
      </c>
      <c r="M205" s="339">
        <f t="shared" si="67"/>
        <v>692003</v>
      </c>
    </row>
    <row r="206" spans="1:13" s="2" customFormat="1">
      <c r="A206" s="466"/>
      <c r="B206" s="103" t="s">
        <v>579</v>
      </c>
      <c r="C206" s="301"/>
      <c r="D206" s="72" t="s">
        <v>320</v>
      </c>
      <c r="E206" s="318">
        <f t="shared" si="66"/>
        <v>685885.5</v>
      </c>
      <c r="F206" s="318">
        <f t="shared" ref="F206:M206" si="68">F207+F208+F209+F214+F218+F220+F232+F238+F245</f>
        <v>9309.32</v>
      </c>
      <c r="G206" s="318">
        <f t="shared" si="68"/>
        <v>209640</v>
      </c>
      <c r="H206" s="318">
        <f t="shared" si="68"/>
        <v>176652.5</v>
      </c>
      <c r="I206" s="318">
        <f t="shared" si="68"/>
        <v>150913</v>
      </c>
      <c r="J206" s="329">
        <f t="shared" si="68"/>
        <v>148680</v>
      </c>
      <c r="K206" s="163">
        <f t="shared" si="68"/>
        <v>686803</v>
      </c>
      <c r="L206" s="163">
        <f t="shared" si="68"/>
        <v>686803</v>
      </c>
      <c r="M206" s="163">
        <f t="shared" si="68"/>
        <v>692003</v>
      </c>
    </row>
    <row r="207" spans="1:13" s="2" customFormat="1">
      <c r="A207" s="466"/>
      <c r="B207" s="103"/>
      <c r="C207" s="71" t="s">
        <v>321</v>
      </c>
      <c r="D207" s="72" t="s">
        <v>295</v>
      </c>
      <c r="E207" s="318">
        <f t="shared" si="66"/>
        <v>500961</v>
      </c>
      <c r="F207" s="318"/>
      <c r="G207" s="318">
        <v>139424</v>
      </c>
      <c r="H207" s="318">
        <f>127757+25+123</f>
        <v>127905</v>
      </c>
      <c r="I207" s="318">
        <f>114149+77</f>
        <v>114226</v>
      </c>
      <c r="J207" s="330">
        <f>119332+74</f>
        <v>119406</v>
      </c>
      <c r="K207" s="75">
        <f>495144+295</f>
        <v>495439</v>
      </c>
      <c r="L207" s="75">
        <f>495144+295</f>
        <v>495439</v>
      </c>
      <c r="M207" s="75">
        <f>495144+295</f>
        <v>495439</v>
      </c>
    </row>
    <row r="208" spans="1:13" s="2" customFormat="1">
      <c r="A208" s="466"/>
      <c r="B208" s="73"/>
      <c r="C208" s="467" t="s">
        <v>322</v>
      </c>
      <c r="D208" s="74" t="s">
        <v>297</v>
      </c>
      <c r="E208" s="318">
        <f t="shared" si="66"/>
        <v>184452.5</v>
      </c>
      <c r="F208" s="318">
        <v>9309.32</v>
      </c>
      <c r="G208" s="318">
        <v>70075</v>
      </c>
      <c r="H208" s="318">
        <f>48584+23.5+25</f>
        <v>48632.5</v>
      </c>
      <c r="I208" s="318">
        <f>36575+2</f>
        <v>36577</v>
      </c>
      <c r="J208" s="330">
        <f>29167+1</f>
        <v>29168</v>
      </c>
      <c r="K208" s="75">
        <f>190837+5</f>
        <v>190842</v>
      </c>
      <c r="L208" s="75">
        <f>190837+5</f>
        <v>190842</v>
      </c>
      <c r="M208" s="76">
        <f>196037+5</f>
        <v>196042</v>
      </c>
    </row>
    <row r="209" spans="1:13" s="2" customFormat="1">
      <c r="A209" s="466"/>
      <c r="B209" s="73" t="s">
        <v>323</v>
      </c>
      <c r="C209" s="71"/>
      <c r="D209" s="74" t="s">
        <v>324</v>
      </c>
      <c r="E209" s="318">
        <f t="shared" si="66"/>
        <v>0</v>
      </c>
      <c r="F209" s="318">
        <f>F210+F211+F212</f>
        <v>0</v>
      </c>
      <c r="G209" s="318">
        <f>G210+G211+G212</f>
        <v>0</v>
      </c>
      <c r="H209" s="318"/>
      <c r="I209" s="318"/>
      <c r="J209" s="329">
        <f>J210+J211+J212</f>
        <v>0</v>
      </c>
      <c r="K209" s="163">
        <f>K210+K211+K212</f>
        <v>0</v>
      </c>
      <c r="L209" s="163">
        <f>L210+L211+L212</f>
        <v>0</v>
      </c>
      <c r="M209" s="163">
        <f>M210+M211+M212</f>
        <v>0</v>
      </c>
    </row>
    <row r="210" spans="1:13" s="2" customFormat="1">
      <c r="A210" s="466"/>
      <c r="B210" s="71" t="s">
        <v>325</v>
      </c>
      <c r="C210" s="71"/>
      <c r="D210" s="74" t="s">
        <v>326</v>
      </c>
      <c r="E210" s="318">
        <f t="shared" si="66"/>
        <v>0</v>
      </c>
      <c r="F210" s="318"/>
      <c r="G210" s="318"/>
      <c r="H210" s="318"/>
      <c r="I210" s="318"/>
      <c r="J210" s="330"/>
      <c r="K210" s="75"/>
      <c r="L210" s="76"/>
      <c r="M210" s="76"/>
    </row>
    <row r="211" spans="1:13" s="2" customFormat="1" hidden="1">
      <c r="A211" s="466"/>
      <c r="B211" s="82" t="s">
        <v>327</v>
      </c>
      <c r="C211" s="82"/>
      <c r="D211" s="74" t="s">
        <v>328</v>
      </c>
      <c r="E211" s="318">
        <f t="shared" si="66"/>
        <v>0</v>
      </c>
      <c r="F211" s="318"/>
      <c r="G211" s="318"/>
      <c r="H211" s="318"/>
      <c r="I211" s="318"/>
      <c r="J211" s="330"/>
      <c r="K211" s="75"/>
      <c r="L211" s="76"/>
      <c r="M211" s="76"/>
    </row>
    <row r="212" spans="1:13" s="2" customFormat="1" hidden="1">
      <c r="A212" s="466"/>
      <c r="B212" s="71" t="s">
        <v>329</v>
      </c>
      <c r="C212" s="81"/>
      <c r="D212" s="74" t="s">
        <v>330</v>
      </c>
      <c r="E212" s="318">
        <f t="shared" si="66"/>
        <v>0</v>
      </c>
      <c r="F212" s="318"/>
      <c r="G212" s="318"/>
      <c r="H212" s="318"/>
      <c r="I212" s="318"/>
      <c r="J212" s="330"/>
      <c r="K212" s="75"/>
      <c r="L212" s="76"/>
      <c r="M212" s="76"/>
    </row>
    <row r="213" spans="1:13" s="2" customFormat="1" hidden="1">
      <c r="A213" s="466"/>
      <c r="B213" s="71"/>
      <c r="C213" s="81"/>
      <c r="D213" s="74"/>
      <c r="E213" s="318"/>
      <c r="F213" s="318"/>
      <c r="G213" s="318"/>
      <c r="H213" s="318"/>
      <c r="I213" s="318"/>
      <c r="J213" s="330"/>
      <c r="K213" s="75"/>
      <c r="L213" s="76"/>
      <c r="M213" s="76"/>
    </row>
    <row r="214" spans="1:13" s="2" customFormat="1" hidden="1">
      <c r="A214" s="466"/>
      <c r="B214" s="71" t="s">
        <v>331</v>
      </c>
      <c r="C214" s="81"/>
      <c r="D214" s="74" t="s">
        <v>332</v>
      </c>
      <c r="E214" s="318">
        <f t="shared" ref="E214:E243" si="69">G214+H214+I214+J214</f>
        <v>0</v>
      </c>
      <c r="F214" s="318">
        <f t="shared" ref="F214:M214" si="70">F215+F216+F217</f>
        <v>0</v>
      </c>
      <c r="G214" s="318">
        <f t="shared" si="70"/>
        <v>0</v>
      </c>
      <c r="H214" s="318">
        <f t="shared" si="70"/>
        <v>0</v>
      </c>
      <c r="I214" s="318">
        <f t="shared" si="70"/>
        <v>0</v>
      </c>
      <c r="J214" s="329">
        <f t="shared" si="70"/>
        <v>0</v>
      </c>
      <c r="K214" s="163">
        <f t="shared" si="70"/>
        <v>0</v>
      </c>
      <c r="L214" s="163">
        <f t="shared" si="70"/>
        <v>0</v>
      </c>
      <c r="M214" s="163">
        <f t="shared" si="70"/>
        <v>0</v>
      </c>
    </row>
    <row r="215" spans="1:13" s="2" customFormat="1" ht="25.5" hidden="1">
      <c r="A215" s="466"/>
      <c r="B215" s="71"/>
      <c r="C215" s="81" t="s">
        <v>333</v>
      </c>
      <c r="D215" s="74" t="s">
        <v>334</v>
      </c>
      <c r="E215" s="318">
        <f t="shared" si="69"/>
        <v>0</v>
      </c>
      <c r="F215" s="318"/>
      <c r="G215" s="318"/>
      <c r="H215" s="318"/>
      <c r="I215" s="318"/>
      <c r="J215" s="330"/>
      <c r="K215" s="75"/>
      <c r="L215" s="76"/>
      <c r="M215" s="76"/>
    </row>
    <row r="216" spans="1:13" s="2" customFormat="1" hidden="1">
      <c r="A216" s="466"/>
      <c r="B216" s="71"/>
      <c r="C216" s="82" t="s">
        <v>335</v>
      </c>
      <c r="D216" s="83" t="s">
        <v>336</v>
      </c>
      <c r="E216" s="318">
        <f t="shared" si="69"/>
        <v>0</v>
      </c>
      <c r="F216" s="318"/>
      <c r="G216" s="318"/>
      <c r="H216" s="318"/>
      <c r="I216" s="318"/>
      <c r="J216" s="330"/>
      <c r="K216" s="75"/>
      <c r="L216" s="76"/>
      <c r="M216" s="76"/>
    </row>
    <row r="217" spans="1:13" s="2" customFormat="1" hidden="1">
      <c r="A217" s="466"/>
      <c r="B217" s="301"/>
      <c r="C217" s="71" t="s">
        <v>337</v>
      </c>
      <c r="D217" s="72" t="s">
        <v>338</v>
      </c>
      <c r="E217" s="318">
        <f t="shared" si="69"/>
        <v>0</v>
      </c>
      <c r="F217" s="318"/>
      <c r="G217" s="318"/>
      <c r="H217" s="318"/>
      <c r="I217" s="318"/>
      <c r="J217" s="330"/>
      <c r="K217" s="75"/>
      <c r="L217" s="76"/>
      <c r="M217" s="76"/>
    </row>
    <row r="218" spans="1:13" s="2" customFormat="1" hidden="1">
      <c r="A218" s="466"/>
      <c r="B218" s="71" t="s">
        <v>339</v>
      </c>
      <c r="C218" s="302"/>
      <c r="D218" s="136" t="s">
        <v>340</v>
      </c>
      <c r="E218" s="318">
        <f t="shared" si="69"/>
        <v>0</v>
      </c>
      <c r="F218" s="318">
        <f t="shared" ref="F218:M218" si="71">F219</f>
        <v>0</v>
      </c>
      <c r="G218" s="318">
        <f t="shared" si="71"/>
        <v>0</v>
      </c>
      <c r="H218" s="318">
        <f t="shared" si="71"/>
        <v>0</v>
      </c>
      <c r="I218" s="318">
        <f t="shared" si="71"/>
        <v>0</v>
      </c>
      <c r="J218" s="329">
        <f t="shared" si="71"/>
        <v>0</v>
      </c>
      <c r="K218" s="163">
        <f t="shared" si="71"/>
        <v>0</v>
      </c>
      <c r="L218" s="163">
        <f t="shared" si="71"/>
        <v>0</v>
      </c>
      <c r="M218" s="163">
        <f t="shared" si="71"/>
        <v>0</v>
      </c>
    </row>
    <row r="219" spans="1:13" s="2" customFormat="1" ht="13.5" hidden="1" customHeight="1">
      <c r="A219" s="466"/>
      <c r="B219" s="71" t="s">
        <v>341</v>
      </c>
      <c r="C219" s="464"/>
      <c r="D219" s="136" t="s">
        <v>342</v>
      </c>
      <c r="E219" s="318">
        <f t="shared" si="69"/>
        <v>0</v>
      </c>
      <c r="F219" s="318"/>
      <c r="G219" s="318"/>
      <c r="H219" s="318"/>
      <c r="I219" s="318"/>
      <c r="J219" s="330"/>
      <c r="K219" s="75"/>
      <c r="L219" s="76"/>
      <c r="M219" s="76"/>
    </row>
    <row r="220" spans="1:13" s="2" customFormat="1" ht="38.25" hidden="1">
      <c r="A220" s="466"/>
      <c r="B220" s="71"/>
      <c r="C220" s="81" t="s">
        <v>343</v>
      </c>
      <c r="D220" s="136" t="s">
        <v>344</v>
      </c>
      <c r="E220" s="318">
        <f t="shared" si="69"/>
        <v>0</v>
      </c>
      <c r="F220" s="318">
        <f>F221</f>
        <v>0</v>
      </c>
      <c r="G220" s="318">
        <f>G221</f>
        <v>0</v>
      </c>
      <c r="H220" s="318">
        <f>H221</f>
        <v>0</v>
      </c>
      <c r="I220" s="318">
        <f>I221</f>
        <v>0</v>
      </c>
      <c r="J220" s="329">
        <f>J221</f>
        <v>0</v>
      </c>
      <c r="K220" s="163"/>
      <c r="L220" s="76"/>
      <c r="M220" s="76"/>
    </row>
    <row r="221" spans="1:13" s="2" customFormat="1" ht="46.5" hidden="1" customHeight="1">
      <c r="A221" s="466"/>
      <c r="B221" s="584" t="s">
        <v>345</v>
      </c>
      <c r="C221" s="560"/>
      <c r="D221" s="74" t="s">
        <v>346</v>
      </c>
      <c r="E221" s="318">
        <f t="shared" si="69"/>
        <v>0</v>
      </c>
      <c r="F221" s="318">
        <f>F222+F223+F224+F225+F226+F227+F228+F229+F230+F231</f>
        <v>0</v>
      </c>
      <c r="G221" s="318">
        <f>G222+G223+G224+G225+G226+G227+G228+G229+G230+G231</f>
        <v>0</v>
      </c>
      <c r="H221" s="318">
        <f>H222+H223+H224+H225+H226+H227+H228+H229+H230+H231</f>
        <v>0</v>
      </c>
      <c r="I221" s="318">
        <f>I222+I223+I224+I225+I226+I227+I228+I229+I230+I231</f>
        <v>0</v>
      </c>
      <c r="J221" s="329">
        <f>J222+J223+J224+J225+J226+J227+J228+J229+J230+J231</f>
        <v>0</v>
      </c>
      <c r="K221" s="163"/>
      <c r="L221" s="76"/>
      <c r="M221" s="76"/>
    </row>
    <row r="222" spans="1:13" s="2" customFormat="1" hidden="1">
      <c r="A222" s="466"/>
      <c r="B222" s="71"/>
      <c r="C222" s="82" t="s">
        <v>347</v>
      </c>
      <c r="D222" s="74" t="s">
        <v>348</v>
      </c>
      <c r="E222" s="318">
        <f t="shared" si="69"/>
        <v>0</v>
      </c>
      <c r="F222" s="318"/>
      <c r="G222" s="318"/>
      <c r="H222" s="318"/>
      <c r="I222" s="318"/>
      <c r="J222" s="330"/>
      <c r="K222" s="75"/>
      <c r="L222" s="76"/>
      <c r="M222" s="76"/>
    </row>
    <row r="223" spans="1:13" s="2" customFormat="1" hidden="1">
      <c r="A223" s="466"/>
      <c r="B223" s="87"/>
      <c r="C223" s="87" t="s">
        <v>349</v>
      </c>
      <c r="D223" s="72" t="s">
        <v>350</v>
      </c>
      <c r="E223" s="318">
        <f t="shared" si="69"/>
        <v>0</v>
      </c>
      <c r="F223" s="318"/>
      <c r="G223" s="318"/>
      <c r="H223" s="318"/>
      <c r="I223" s="318"/>
      <c r="J223" s="330"/>
      <c r="K223" s="75"/>
      <c r="L223" s="76"/>
      <c r="M223" s="76"/>
    </row>
    <row r="224" spans="1:13" s="2" customFormat="1" hidden="1">
      <c r="A224" s="466"/>
      <c r="B224" s="467"/>
      <c r="C224" s="48" t="s">
        <v>351</v>
      </c>
      <c r="D224" s="74" t="s">
        <v>352</v>
      </c>
      <c r="E224" s="318">
        <f t="shared" si="69"/>
        <v>0</v>
      </c>
      <c r="F224" s="318"/>
      <c r="G224" s="318"/>
      <c r="H224" s="318"/>
      <c r="I224" s="318"/>
      <c r="J224" s="330"/>
      <c r="K224" s="75"/>
      <c r="L224" s="76"/>
      <c r="M224" s="76"/>
    </row>
    <row r="225" spans="1:13" s="2" customFormat="1" hidden="1">
      <c r="A225" s="466"/>
      <c r="B225" s="71"/>
      <c r="C225" s="71" t="s">
        <v>353</v>
      </c>
      <c r="D225" s="74" t="s">
        <v>354</v>
      </c>
      <c r="E225" s="318">
        <f t="shared" si="69"/>
        <v>0</v>
      </c>
      <c r="F225" s="318"/>
      <c r="G225" s="318"/>
      <c r="H225" s="318"/>
      <c r="I225" s="318"/>
      <c r="J225" s="330"/>
      <c r="K225" s="75"/>
      <c r="L225" s="76"/>
      <c r="M225" s="76"/>
    </row>
    <row r="226" spans="1:13" s="2" customFormat="1" hidden="1">
      <c r="A226" s="466"/>
      <c r="B226" s="71"/>
      <c r="C226" s="82" t="s">
        <v>355</v>
      </c>
      <c r="D226" s="74" t="s">
        <v>356</v>
      </c>
      <c r="E226" s="318">
        <f t="shared" si="69"/>
        <v>0</v>
      </c>
      <c r="F226" s="318"/>
      <c r="G226" s="318"/>
      <c r="H226" s="318"/>
      <c r="I226" s="318"/>
      <c r="J226" s="330"/>
      <c r="K226" s="75"/>
      <c r="L226" s="76"/>
      <c r="M226" s="76"/>
    </row>
    <row r="227" spans="1:13" s="2" customFormat="1" ht="51" hidden="1">
      <c r="A227" s="466"/>
      <c r="B227" s="71"/>
      <c r="C227" s="81" t="s">
        <v>357</v>
      </c>
      <c r="D227" s="74" t="s">
        <v>358</v>
      </c>
      <c r="E227" s="318">
        <f t="shared" si="69"/>
        <v>0</v>
      </c>
      <c r="F227" s="318"/>
      <c r="G227" s="318"/>
      <c r="H227" s="318"/>
      <c r="I227" s="318"/>
      <c r="J227" s="330"/>
      <c r="K227" s="75"/>
      <c r="L227" s="76"/>
      <c r="M227" s="76"/>
    </row>
    <row r="228" spans="1:13" s="2" customFormat="1" ht="38.25" hidden="1">
      <c r="A228" s="466"/>
      <c r="B228" s="71"/>
      <c r="C228" s="81" t="s">
        <v>359</v>
      </c>
      <c r="D228" s="74" t="s">
        <v>360</v>
      </c>
      <c r="E228" s="318">
        <f t="shared" si="69"/>
        <v>0</v>
      </c>
      <c r="F228" s="318"/>
      <c r="G228" s="318"/>
      <c r="H228" s="318"/>
      <c r="I228" s="318"/>
      <c r="J228" s="330"/>
      <c r="K228" s="75"/>
      <c r="L228" s="76"/>
      <c r="M228" s="76"/>
    </row>
    <row r="229" spans="1:13" s="2" customFormat="1" ht="38.25" hidden="1">
      <c r="A229" s="466"/>
      <c r="B229" s="82"/>
      <c r="C229" s="81" t="s">
        <v>361</v>
      </c>
      <c r="D229" s="74" t="s">
        <v>362</v>
      </c>
      <c r="E229" s="318">
        <f t="shared" si="69"/>
        <v>0</v>
      </c>
      <c r="F229" s="318"/>
      <c r="G229" s="318"/>
      <c r="H229" s="318"/>
      <c r="I229" s="318"/>
      <c r="J229" s="330"/>
      <c r="K229" s="75"/>
      <c r="L229" s="76"/>
      <c r="M229" s="76"/>
    </row>
    <row r="230" spans="1:13" s="2" customFormat="1" ht="38.25" hidden="1">
      <c r="A230" s="466"/>
      <c r="B230" s="82"/>
      <c r="C230" s="81" t="s">
        <v>363</v>
      </c>
      <c r="D230" s="74" t="s">
        <v>364</v>
      </c>
      <c r="E230" s="318">
        <f t="shared" si="69"/>
        <v>0</v>
      </c>
      <c r="F230" s="318"/>
      <c r="G230" s="318"/>
      <c r="H230" s="318"/>
      <c r="I230" s="318"/>
      <c r="J230" s="330"/>
      <c r="K230" s="75"/>
      <c r="L230" s="76"/>
      <c r="M230" s="76"/>
    </row>
    <row r="231" spans="1:13" s="2" customFormat="1" ht="25.5" hidden="1">
      <c r="A231" s="466"/>
      <c r="B231" s="82"/>
      <c r="C231" s="81" t="s">
        <v>365</v>
      </c>
      <c r="D231" s="74" t="s">
        <v>366</v>
      </c>
      <c r="E231" s="318">
        <f t="shared" si="69"/>
        <v>0</v>
      </c>
      <c r="F231" s="318"/>
      <c r="G231" s="318"/>
      <c r="H231" s="318"/>
      <c r="I231" s="318"/>
      <c r="J231" s="330"/>
      <c r="K231" s="75"/>
      <c r="L231" s="76"/>
      <c r="M231" s="76"/>
    </row>
    <row r="232" spans="1:13" s="2" customFormat="1" hidden="1">
      <c r="A232" s="466"/>
      <c r="B232" s="82"/>
      <c r="C232" s="82" t="s">
        <v>367</v>
      </c>
      <c r="D232" s="74" t="s">
        <v>368</v>
      </c>
      <c r="E232" s="318">
        <f t="shared" si="69"/>
        <v>0</v>
      </c>
      <c r="F232" s="318">
        <f t="shared" ref="F232:M232" si="72">F233+F235</f>
        <v>0</v>
      </c>
      <c r="G232" s="318">
        <f t="shared" si="72"/>
        <v>0</v>
      </c>
      <c r="H232" s="318">
        <f t="shared" si="72"/>
        <v>0</v>
      </c>
      <c r="I232" s="318">
        <f t="shared" si="72"/>
        <v>0</v>
      </c>
      <c r="J232" s="329">
        <f t="shared" si="72"/>
        <v>0</v>
      </c>
      <c r="K232" s="163">
        <f t="shared" si="72"/>
        <v>0</v>
      </c>
      <c r="L232" s="163">
        <f t="shared" si="72"/>
        <v>0</v>
      </c>
      <c r="M232" s="163">
        <f t="shared" si="72"/>
        <v>0</v>
      </c>
    </row>
    <row r="233" spans="1:13" s="2" customFormat="1" hidden="1">
      <c r="A233" s="466"/>
      <c r="B233" s="82" t="s">
        <v>369</v>
      </c>
      <c r="C233" s="81" t="s">
        <v>580</v>
      </c>
      <c r="D233" s="74" t="s">
        <v>371</v>
      </c>
      <c r="E233" s="318">
        <f t="shared" si="69"/>
        <v>0</v>
      </c>
      <c r="F233" s="318">
        <f>F234</f>
        <v>0</v>
      </c>
      <c r="G233" s="318">
        <f>G234</f>
        <v>0</v>
      </c>
      <c r="H233" s="318">
        <f>H234</f>
        <v>0</v>
      </c>
      <c r="I233" s="318">
        <f>I234</f>
        <v>0</v>
      </c>
      <c r="J233" s="329">
        <f>J234</f>
        <v>0</v>
      </c>
      <c r="K233" s="163"/>
      <c r="L233" s="76"/>
      <c r="M233" s="76"/>
    </row>
    <row r="234" spans="1:13" s="2" customFormat="1" hidden="1">
      <c r="A234" s="466"/>
      <c r="B234" s="82"/>
      <c r="C234" s="82" t="s">
        <v>372</v>
      </c>
      <c r="D234" s="74" t="s">
        <v>373</v>
      </c>
      <c r="E234" s="318">
        <f t="shared" si="69"/>
        <v>0</v>
      </c>
      <c r="F234" s="318"/>
      <c r="G234" s="318"/>
      <c r="H234" s="318"/>
      <c r="I234" s="318"/>
      <c r="J234" s="330"/>
      <c r="K234" s="75"/>
      <c r="L234" s="76"/>
      <c r="M234" s="76"/>
    </row>
    <row r="235" spans="1:13" s="2" customFormat="1" ht="0.75" hidden="1" customHeight="1">
      <c r="A235" s="466"/>
      <c r="B235" s="90" t="s">
        <v>374</v>
      </c>
      <c r="C235" s="91"/>
      <c r="D235" s="72" t="s">
        <v>375</v>
      </c>
      <c r="E235" s="318">
        <f t="shared" si="69"/>
        <v>0</v>
      </c>
      <c r="F235" s="318">
        <f>F236+F237</f>
        <v>0</v>
      </c>
      <c r="G235" s="318">
        <f>G236+G237</f>
        <v>0</v>
      </c>
      <c r="H235" s="318">
        <f>H236+H237</f>
        <v>0</v>
      </c>
      <c r="I235" s="318">
        <f>I236+I237</f>
        <v>0</v>
      </c>
      <c r="J235" s="329">
        <f>J236+J237</f>
        <v>0</v>
      </c>
      <c r="K235" s="163"/>
      <c r="L235" s="76"/>
      <c r="M235" s="76"/>
    </row>
    <row r="236" spans="1:13" s="2" customFormat="1" ht="25.5" hidden="1">
      <c r="A236" s="466"/>
      <c r="B236" s="90"/>
      <c r="C236" s="91" t="s">
        <v>376</v>
      </c>
      <c r="D236" s="72" t="s">
        <v>377</v>
      </c>
      <c r="E236" s="318">
        <f t="shared" si="69"/>
        <v>0</v>
      </c>
      <c r="F236" s="318"/>
      <c r="G236" s="318"/>
      <c r="H236" s="318"/>
      <c r="I236" s="318"/>
      <c r="J236" s="330"/>
      <c r="K236" s="75"/>
      <c r="L236" s="76"/>
      <c r="M236" s="76"/>
    </row>
    <row r="237" spans="1:13" s="2" customFormat="1" hidden="1">
      <c r="A237" s="466"/>
      <c r="B237" s="301"/>
      <c r="C237" s="301" t="s">
        <v>378</v>
      </c>
      <c r="D237" s="72" t="s">
        <v>379</v>
      </c>
      <c r="E237" s="318">
        <f t="shared" si="69"/>
        <v>0</v>
      </c>
      <c r="F237" s="318"/>
      <c r="G237" s="318"/>
      <c r="H237" s="318"/>
      <c r="I237" s="318"/>
      <c r="J237" s="330"/>
      <c r="K237" s="75"/>
      <c r="L237" s="76"/>
      <c r="M237" s="76"/>
    </row>
    <row r="238" spans="1:13" s="2" customFormat="1" hidden="1">
      <c r="A238" s="466"/>
      <c r="B238" s="71" t="s">
        <v>581</v>
      </c>
      <c r="C238" s="71"/>
      <c r="D238" s="74" t="s">
        <v>381</v>
      </c>
      <c r="E238" s="318">
        <f t="shared" si="69"/>
        <v>0</v>
      </c>
      <c r="F238" s="318">
        <f t="shared" ref="F238:M238" si="73">F239</f>
        <v>0</v>
      </c>
      <c r="G238" s="318">
        <f t="shared" si="73"/>
        <v>0</v>
      </c>
      <c r="H238" s="318">
        <f t="shared" si="73"/>
        <v>0</v>
      </c>
      <c r="I238" s="318">
        <f t="shared" si="73"/>
        <v>0</v>
      </c>
      <c r="J238" s="329">
        <f t="shared" si="73"/>
        <v>0</v>
      </c>
      <c r="K238" s="163">
        <f t="shared" si="73"/>
        <v>0</v>
      </c>
      <c r="L238" s="163">
        <f t="shared" si="73"/>
        <v>0</v>
      </c>
      <c r="M238" s="163">
        <f t="shared" si="73"/>
        <v>0</v>
      </c>
    </row>
    <row r="239" spans="1:13" s="2" customFormat="1" ht="0.75" hidden="1" customHeight="1">
      <c r="A239" s="466"/>
      <c r="B239" s="92" t="s">
        <v>382</v>
      </c>
      <c r="C239" s="71"/>
      <c r="D239" s="74" t="s">
        <v>383</v>
      </c>
      <c r="E239" s="318">
        <f t="shared" si="69"/>
        <v>0</v>
      </c>
      <c r="F239" s="318">
        <f>F240+F241+F242+F243</f>
        <v>0</v>
      </c>
      <c r="G239" s="318">
        <f>G240+G241+G242+G243</f>
        <v>0</v>
      </c>
      <c r="H239" s="318">
        <f>H240+H241+H242+H243</f>
        <v>0</v>
      </c>
      <c r="I239" s="318">
        <f>I240+I241+I242+I243</f>
        <v>0</v>
      </c>
      <c r="J239" s="329">
        <f>J240+J241+J242+J243</f>
        <v>0</v>
      </c>
      <c r="K239" s="163"/>
      <c r="L239" s="76"/>
      <c r="M239" s="76"/>
    </row>
    <row r="240" spans="1:13" s="2" customFormat="1" hidden="1">
      <c r="A240" s="466"/>
      <c r="B240" s="92"/>
      <c r="C240" s="71" t="s">
        <v>384</v>
      </c>
      <c r="D240" s="74" t="s">
        <v>385</v>
      </c>
      <c r="E240" s="318">
        <f t="shared" si="69"/>
        <v>0</v>
      </c>
      <c r="F240" s="318"/>
      <c r="G240" s="318"/>
      <c r="H240" s="318"/>
      <c r="I240" s="318"/>
      <c r="J240" s="330"/>
      <c r="K240" s="75"/>
      <c r="L240" s="76"/>
      <c r="M240" s="76"/>
    </row>
    <row r="241" spans="1:13" s="2" customFormat="1" hidden="1">
      <c r="A241" s="466"/>
      <c r="B241" s="71"/>
      <c r="C241" s="82" t="s">
        <v>386</v>
      </c>
      <c r="D241" s="74" t="s">
        <v>387</v>
      </c>
      <c r="E241" s="318">
        <f t="shared" si="69"/>
        <v>0</v>
      </c>
      <c r="F241" s="318"/>
      <c r="G241" s="318"/>
      <c r="H241" s="318"/>
      <c r="I241" s="318"/>
      <c r="J241" s="330"/>
      <c r="K241" s="75"/>
      <c r="L241" s="76"/>
      <c r="M241" s="76"/>
    </row>
    <row r="242" spans="1:13" s="2" customFormat="1" hidden="1">
      <c r="A242" s="466"/>
      <c r="B242" s="94"/>
      <c r="C242" s="82" t="s">
        <v>388</v>
      </c>
      <c r="D242" s="74" t="s">
        <v>389</v>
      </c>
      <c r="E242" s="318">
        <f t="shared" si="69"/>
        <v>0</v>
      </c>
      <c r="F242" s="318"/>
      <c r="G242" s="318"/>
      <c r="H242" s="318"/>
      <c r="I242" s="318"/>
      <c r="J242" s="330"/>
      <c r="K242" s="75"/>
      <c r="L242" s="76"/>
      <c r="M242" s="76"/>
    </row>
    <row r="243" spans="1:13" s="2" customFormat="1" hidden="1">
      <c r="A243" s="466"/>
      <c r="B243" s="71"/>
      <c r="C243" s="94" t="s">
        <v>390</v>
      </c>
      <c r="D243" s="74" t="s">
        <v>391</v>
      </c>
      <c r="E243" s="318">
        <f t="shared" si="69"/>
        <v>0</v>
      </c>
      <c r="F243" s="318"/>
      <c r="G243" s="318"/>
      <c r="H243" s="318"/>
      <c r="I243" s="318"/>
      <c r="J243" s="330"/>
      <c r="K243" s="75"/>
      <c r="L243" s="76"/>
      <c r="M243" s="76"/>
    </row>
    <row r="244" spans="1:13" s="2" customFormat="1">
      <c r="A244" s="466"/>
      <c r="B244" s="73"/>
      <c r="C244" s="94"/>
      <c r="D244" s="74"/>
      <c r="E244" s="318"/>
      <c r="F244" s="318"/>
      <c r="G244" s="318"/>
      <c r="H244" s="318"/>
      <c r="I244" s="318"/>
      <c r="J244" s="330"/>
      <c r="K244" s="75"/>
      <c r="L244" s="76"/>
      <c r="M244" s="76"/>
    </row>
    <row r="245" spans="1:13" s="2" customFormat="1" ht="20.25" customHeight="1">
      <c r="A245" s="466"/>
      <c r="B245" s="73" t="s">
        <v>392</v>
      </c>
      <c r="C245" s="94"/>
      <c r="D245" s="74" t="s">
        <v>300</v>
      </c>
      <c r="E245" s="318">
        <f t="shared" ref="E245:E266" si="74">G245+H245+I245+J245</f>
        <v>472</v>
      </c>
      <c r="F245" s="318"/>
      <c r="G245" s="318">
        <f>G246+G255</f>
        <v>141</v>
      </c>
      <c r="H245" s="318">
        <f t="shared" ref="H245:M245" si="75">H246+H255</f>
        <v>115</v>
      </c>
      <c r="I245" s="318">
        <f t="shared" si="75"/>
        <v>110</v>
      </c>
      <c r="J245" s="318">
        <f t="shared" si="75"/>
        <v>106</v>
      </c>
      <c r="K245" s="318">
        <f t="shared" si="75"/>
        <v>522</v>
      </c>
      <c r="L245" s="318">
        <f t="shared" si="75"/>
        <v>522</v>
      </c>
      <c r="M245" s="318">
        <f t="shared" si="75"/>
        <v>522</v>
      </c>
    </row>
    <row r="246" spans="1:13" s="2" customFormat="1">
      <c r="A246" s="466"/>
      <c r="B246" s="73" t="s">
        <v>393</v>
      </c>
      <c r="C246" s="94"/>
      <c r="D246" s="74" t="s">
        <v>394</v>
      </c>
      <c r="E246" s="318">
        <f t="shared" si="74"/>
        <v>0</v>
      </c>
      <c r="F246" s="318"/>
      <c r="G246" s="318"/>
      <c r="H246" s="318"/>
      <c r="I246" s="318"/>
      <c r="J246" s="330"/>
      <c r="K246" s="75"/>
      <c r="L246" s="76"/>
      <c r="M246" s="76"/>
    </row>
    <row r="247" spans="1:13" s="2" customFormat="1">
      <c r="A247" s="466"/>
      <c r="B247" s="73" t="s">
        <v>395</v>
      </c>
      <c r="C247" s="94"/>
      <c r="D247" s="95" t="s">
        <v>396</v>
      </c>
      <c r="E247" s="318">
        <f t="shared" si="74"/>
        <v>0</v>
      </c>
      <c r="F247" s="318"/>
      <c r="G247" s="318"/>
      <c r="H247" s="318"/>
      <c r="I247" s="318"/>
      <c r="J247" s="330"/>
      <c r="K247" s="75"/>
      <c r="L247" s="76"/>
      <c r="M247" s="76"/>
    </row>
    <row r="248" spans="1:13" s="2" customFormat="1">
      <c r="A248" s="466"/>
      <c r="B248" s="103" t="s">
        <v>397</v>
      </c>
      <c r="C248" s="164"/>
      <c r="D248" s="72" t="s">
        <v>398</v>
      </c>
      <c r="E248" s="318">
        <f t="shared" si="74"/>
        <v>0</v>
      </c>
      <c r="F248" s="318"/>
      <c r="G248" s="318"/>
      <c r="H248" s="318"/>
      <c r="I248" s="318"/>
      <c r="J248" s="330"/>
      <c r="K248" s="75"/>
      <c r="L248" s="76"/>
      <c r="M248" s="76"/>
    </row>
    <row r="249" spans="1:13" s="2" customFormat="1">
      <c r="A249" s="466"/>
      <c r="B249" s="71" t="s">
        <v>399</v>
      </c>
      <c r="C249" s="82"/>
      <c r="D249" s="74" t="s">
        <v>400</v>
      </c>
      <c r="E249" s="318">
        <f t="shared" si="74"/>
        <v>0</v>
      </c>
      <c r="F249" s="318"/>
      <c r="G249" s="318"/>
      <c r="H249" s="318"/>
      <c r="I249" s="318"/>
      <c r="J249" s="330"/>
      <c r="K249" s="75"/>
      <c r="L249" s="76"/>
      <c r="M249" s="76"/>
    </row>
    <row r="250" spans="1:13" s="2" customFormat="1">
      <c r="A250" s="466"/>
      <c r="B250" s="82" t="s">
        <v>401</v>
      </c>
      <c r="C250" s="82"/>
      <c r="D250" s="74" t="s">
        <v>402</v>
      </c>
      <c r="E250" s="318">
        <f t="shared" si="74"/>
        <v>0</v>
      </c>
      <c r="F250" s="318"/>
      <c r="G250" s="318"/>
      <c r="H250" s="318"/>
      <c r="I250" s="318"/>
      <c r="J250" s="330"/>
      <c r="K250" s="75"/>
      <c r="L250" s="76"/>
      <c r="M250" s="76"/>
    </row>
    <row r="251" spans="1:13" s="2" customFormat="1">
      <c r="A251" s="466"/>
      <c r="B251" s="83" t="s">
        <v>403</v>
      </c>
      <c r="C251" s="165"/>
      <c r="D251" s="74" t="s">
        <v>404</v>
      </c>
      <c r="E251" s="318">
        <f t="shared" si="74"/>
        <v>0</v>
      </c>
      <c r="F251" s="318"/>
      <c r="G251" s="318"/>
      <c r="H251" s="318"/>
      <c r="I251" s="318"/>
      <c r="J251" s="330"/>
      <c r="K251" s="75"/>
      <c r="L251" s="76"/>
      <c r="M251" s="76"/>
    </row>
    <row r="252" spans="1:13" s="2" customFormat="1">
      <c r="A252" s="466"/>
      <c r="B252" s="83" t="s">
        <v>405</v>
      </c>
      <c r="C252" s="165"/>
      <c r="D252" s="74" t="s">
        <v>406</v>
      </c>
      <c r="E252" s="318">
        <f t="shared" si="74"/>
        <v>0</v>
      </c>
      <c r="F252" s="318"/>
      <c r="G252" s="318"/>
      <c r="H252" s="318"/>
      <c r="I252" s="318"/>
      <c r="J252" s="330"/>
      <c r="K252" s="75"/>
      <c r="L252" s="76"/>
      <c r="M252" s="76"/>
    </row>
    <row r="253" spans="1:13" s="2" customFormat="1">
      <c r="A253" s="466"/>
      <c r="B253" s="82" t="s">
        <v>407</v>
      </c>
      <c r="C253" s="82"/>
      <c r="D253" s="74" t="s">
        <v>408</v>
      </c>
      <c r="E253" s="318">
        <f t="shared" si="74"/>
        <v>0</v>
      </c>
      <c r="F253" s="318"/>
      <c r="G253" s="318"/>
      <c r="H253" s="318"/>
      <c r="I253" s="318"/>
      <c r="J253" s="330"/>
      <c r="K253" s="75"/>
      <c r="L253" s="76"/>
      <c r="M253" s="76"/>
    </row>
    <row r="254" spans="1:13" s="2" customFormat="1">
      <c r="A254" s="466"/>
      <c r="B254" s="82" t="s">
        <v>409</v>
      </c>
      <c r="C254" s="82"/>
      <c r="D254" s="74" t="s">
        <v>410</v>
      </c>
      <c r="E254" s="318">
        <f t="shared" si="74"/>
        <v>0</v>
      </c>
      <c r="F254" s="318"/>
      <c r="G254" s="318"/>
      <c r="H254" s="318"/>
      <c r="I254" s="318"/>
      <c r="J254" s="330"/>
      <c r="K254" s="75"/>
      <c r="L254" s="76"/>
      <c r="M254" s="76"/>
    </row>
    <row r="255" spans="1:13" s="2" customFormat="1" ht="25.5" customHeight="1">
      <c r="A255" s="466"/>
      <c r="B255" s="585" t="s">
        <v>532</v>
      </c>
      <c r="C255" s="586"/>
      <c r="D255" s="74" t="s">
        <v>533</v>
      </c>
      <c r="E255" s="318">
        <f t="shared" si="74"/>
        <v>472</v>
      </c>
      <c r="F255" s="318"/>
      <c r="G255" s="318">
        <v>141</v>
      </c>
      <c r="H255" s="318">
        <v>115</v>
      </c>
      <c r="I255" s="318">
        <v>110</v>
      </c>
      <c r="J255" s="330">
        <v>106</v>
      </c>
      <c r="K255" s="75">
        <v>522</v>
      </c>
      <c r="L255" s="76">
        <v>522</v>
      </c>
      <c r="M255" s="76">
        <v>522</v>
      </c>
    </row>
    <row r="256" spans="1:13" s="2" customFormat="1">
      <c r="A256" s="466"/>
      <c r="B256" s="82" t="s">
        <v>411</v>
      </c>
      <c r="C256" s="82"/>
      <c r="D256" s="74" t="s">
        <v>412</v>
      </c>
      <c r="E256" s="318">
        <f t="shared" si="74"/>
        <v>0</v>
      </c>
      <c r="F256" s="318">
        <f>F257+F261</f>
        <v>0</v>
      </c>
      <c r="G256" s="318">
        <f>G257+G261</f>
        <v>0</v>
      </c>
      <c r="H256" s="318">
        <f>H257+H261</f>
        <v>0</v>
      </c>
      <c r="I256" s="318">
        <f>I257+I261</f>
        <v>0</v>
      </c>
      <c r="J256" s="329">
        <f>J257+J261</f>
        <v>0</v>
      </c>
      <c r="K256" s="163"/>
      <c r="L256" s="76"/>
      <c r="M256" s="76"/>
    </row>
    <row r="257" spans="1:13" s="2" customFormat="1">
      <c r="A257" s="466"/>
      <c r="B257" s="82" t="s">
        <v>413</v>
      </c>
      <c r="C257" s="82"/>
      <c r="D257" s="74" t="s">
        <v>414</v>
      </c>
      <c r="E257" s="318">
        <f t="shared" si="74"/>
        <v>0</v>
      </c>
      <c r="F257" s="318">
        <f t="shared" ref="F257:M257" si="76">F258+F259</f>
        <v>0</v>
      </c>
      <c r="G257" s="318">
        <f t="shared" si="76"/>
        <v>0</v>
      </c>
      <c r="H257" s="318">
        <f t="shared" si="76"/>
        <v>0</v>
      </c>
      <c r="I257" s="318">
        <f t="shared" si="76"/>
        <v>0</v>
      </c>
      <c r="J257" s="329">
        <f t="shared" si="76"/>
        <v>0</v>
      </c>
      <c r="K257" s="163">
        <f t="shared" si="76"/>
        <v>0</v>
      </c>
      <c r="L257" s="163">
        <f t="shared" si="76"/>
        <v>0</v>
      </c>
      <c r="M257" s="163">
        <f t="shared" si="76"/>
        <v>0</v>
      </c>
    </row>
    <row r="258" spans="1:13" s="2" customFormat="1" ht="38.25">
      <c r="A258" s="466"/>
      <c r="B258" s="92"/>
      <c r="C258" s="91" t="s">
        <v>415</v>
      </c>
      <c r="D258" s="74" t="s">
        <v>416</v>
      </c>
      <c r="E258" s="318">
        <f t="shared" si="74"/>
        <v>0</v>
      </c>
      <c r="F258" s="318"/>
      <c r="G258" s="318"/>
      <c r="H258" s="318"/>
      <c r="I258" s="318"/>
      <c r="J258" s="330"/>
      <c r="K258" s="75"/>
      <c r="L258" s="76"/>
      <c r="M258" s="76"/>
    </row>
    <row r="259" spans="1:13" s="2" customFormat="1">
      <c r="A259" s="466"/>
      <c r="B259" s="303" t="s">
        <v>417</v>
      </c>
      <c r="C259" s="304"/>
      <c r="D259" s="74" t="s">
        <v>418</v>
      </c>
      <c r="E259" s="318">
        <f t="shared" si="74"/>
        <v>0</v>
      </c>
      <c r="F259" s="318"/>
      <c r="G259" s="318"/>
      <c r="H259" s="318"/>
      <c r="I259" s="318"/>
      <c r="J259" s="330"/>
      <c r="K259" s="75"/>
      <c r="L259" s="76"/>
      <c r="M259" s="76"/>
    </row>
    <row r="260" spans="1:13" s="2" customFormat="1">
      <c r="A260" s="466"/>
      <c r="B260" s="305"/>
      <c r="C260" s="301"/>
      <c r="D260" s="72"/>
      <c r="E260" s="318">
        <f t="shared" si="74"/>
        <v>0</v>
      </c>
      <c r="F260" s="318"/>
      <c r="G260" s="318"/>
      <c r="H260" s="318"/>
      <c r="I260" s="318"/>
      <c r="J260" s="330"/>
      <c r="K260" s="75"/>
      <c r="L260" s="76"/>
      <c r="M260" s="76"/>
    </row>
    <row r="261" spans="1:13" s="2" customFormat="1">
      <c r="A261" s="466"/>
      <c r="B261" s="74" t="s">
        <v>419</v>
      </c>
      <c r="C261" s="306"/>
      <c r="D261" s="74" t="s">
        <v>420</v>
      </c>
      <c r="E261" s="318">
        <f t="shared" si="74"/>
        <v>0</v>
      </c>
      <c r="F261" s="318">
        <f t="shared" ref="F261:M261" si="77">F262+F263</f>
        <v>0</v>
      </c>
      <c r="G261" s="318">
        <f t="shared" si="77"/>
        <v>0</v>
      </c>
      <c r="H261" s="318">
        <f t="shared" si="77"/>
        <v>0</v>
      </c>
      <c r="I261" s="318">
        <f t="shared" si="77"/>
        <v>0</v>
      </c>
      <c r="J261" s="329">
        <f t="shared" si="77"/>
        <v>0</v>
      </c>
      <c r="K261" s="163">
        <f t="shared" si="77"/>
        <v>0</v>
      </c>
      <c r="L261" s="163">
        <f t="shared" si="77"/>
        <v>0</v>
      </c>
      <c r="M261" s="163">
        <f t="shared" si="77"/>
        <v>0</v>
      </c>
    </row>
    <row r="262" spans="1:13" s="2" customFormat="1">
      <c r="A262" s="466"/>
      <c r="B262" s="82" t="s">
        <v>421</v>
      </c>
      <c r="C262" s="82"/>
      <c r="D262" s="74" t="s">
        <v>422</v>
      </c>
      <c r="E262" s="318">
        <f t="shared" si="74"/>
        <v>0</v>
      </c>
      <c r="F262" s="318"/>
      <c r="G262" s="318"/>
      <c r="H262" s="318"/>
      <c r="I262" s="318"/>
      <c r="J262" s="330"/>
      <c r="K262" s="75"/>
      <c r="L262" s="76"/>
      <c r="M262" s="76"/>
    </row>
    <row r="263" spans="1:13" s="2" customFormat="1">
      <c r="A263" s="466"/>
      <c r="B263" s="71" t="s">
        <v>423</v>
      </c>
      <c r="C263" s="81"/>
      <c r="D263" s="74" t="s">
        <v>424</v>
      </c>
      <c r="E263" s="318">
        <f t="shared" si="74"/>
        <v>0</v>
      </c>
      <c r="F263" s="318"/>
      <c r="G263" s="318"/>
      <c r="H263" s="318"/>
      <c r="I263" s="318"/>
      <c r="J263" s="330"/>
      <c r="K263" s="75"/>
      <c r="L263" s="76"/>
      <c r="M263" s="76"/>
    </row>
    <row r="264" spans="1:13" s="2" customFormat="1">
      <c r="A264" s="466"/>
      <c r="B264" s="71" t="s">
        <v>519</v>
      </c>
      <c r="C264" s="82"/>
      <c r="D264" s="74" t="s">
        <v>426</v>
      </c>
      <c r="E264" s="318">
        <f t="shared" si="74"/>
        <v>-123</v>
      </c>
      <c r="F264" s="318">
        <f t="shared" ref="F264:M264" si="78">F265</f>
        <v>0</v>
      </c>
      <c r="G264" s="318">
        <f t="shared" si="78"/>
        <v>0</v>
      </c>
      <c r="H264" s="318">
        <f t="shared" si="78"/>
        <v>-123</v>
      </c>
      <c r="I264" s="318">
        <f t="shared" si="78"/>
        <v>0</v>
      </c>
      <c r="J264" s="329">
        <f t="shared" si="78"/>
        <v>0</v>
      </c>
      <c r="K264" s="163">
        <f t="shared" si="78"/>
        <v>0</v>
      </c>
      <c r="L264" s="163">
        <f t="shared" si="78"/>
        <v>0</v>
      </c>
      <c r="M264" s="163">
        <f t="shared" si="78"/>
        <v>0</v>
      </c>
    </row>
    <row r="265" spans="1:13" s="2" customFormat="1">
      <c r="A265" s="466"/>
      <c r="B265" s="71" t="s">
        <v>427</v>
      </c>
      <c r="C265" s="82"/>
      <c r="D265" s="74" t="s">
        <v>428</v>
      </c>
      <c r="E265" s="318">
        <f t="shared" si="74"/>
        <v>-123</v>
      </c>
      <c r="F265" s="318"/>
      <c r="G265" s="318"/>
      <c r="H265" s="318">
        <v>-123</v>
      </c>
      <c r="I265" s="318"/>
      <c r="J265" s="330"/>
      <c r="K265" s="75"/>
      <c r="L265" s="76"/>
      <c r="M265" s="76"/>
    </row>
    <row r="266" spans="1:13" s="13" customFormat="1" ht="18" customHeight="1">
      <c r="A266" s="563" t="s">
        <v>303</v>
      </c>
      <c r="B266" s="587"/>
      <c r="C266" s="587"/>
      <c r="D266" s="66"/>
      <c r="E266" s="324">
        <f t="shared" si="74"/>
        <v>56196</v>
      </c>
      <c r="F266" s="324">
        <f>F310+F314+F295+F278</f>
        <v>52.15</v>
      </c>
      <c r="G266" s="324">
        <f>G314+G295+G278+G310</f>
        <v>41839</v>
      </c>
      <c r="H266" s="324">
        <f t="shared" ref="H266:J266" si="79">H314+H295+H278+H310</f>
        <v>2940</v>
      </c>
      <c r="I266" s="324">
        <f t="shared" si="79"/>
        <v>3335</v>
      </c>
      <c r="J266" s="324">
        <f t="shared" si="79"/>
        <v>8082</v>
      </c>
      <c r="K266" s="324">
        <f t="shared" ref="K266:M266" si="80">K314+K295+K278</f>
        <v>0</v>
      </c>
      <c r="L266" s="324">
        <f t="shared" si="80"/>
        <v>0</v>
      </c>
      <c r="M266" s="324">
        <f t="shared" si="80"/>
        <v>0</v>
      </c>
    </row>
    <row r="267" spans="1:13" s="12" customFormat="1" hidden="1">
      <c r="A267" s="308"/>
      <c r="B267" s="575" t="s">
        <v>429</v>
      </c>
      <c r="C267" s="576"/>
      <c r="D267" s="307"/>
      <c r="E267" s="328">
        <f t="shared" ref="E267:M267" si="81">E295</f>
        <v>0</v>
      </c>
      <c r="F267" s="324">
        <f t="shared" si="81"/>
        <v>0</v>
      </c>
      <c r="G267" s="324">
        <f t="shared" si="81"/>
        <v>0</v>
      </c>
      <c r="H267" s="324">
        <f t="shared" si="81"/>
        <v>0</v>
      </c>
      <c r="I267" s="324">
        <f t="shared" si="81"/>
        <v>0</v>
      </c>
      <c r="J267" s="340">
        <f t="shared" si="81"/>
        <v>0</v>
      </c>
      <c r="K267" s="161">
        <f t="shared" si="81"/>
        <v>0</v>
      </c>
      <c r="L267" s="161">
        <f t="shared" si="81"/>
        <v>0</v>
      </c>
      <c r="M267" s="161">
        <f t="shared" si="81"/>
        <v>0</v>
      </c>
    </row>
    <row r="268" spans="1:13" s="2" customFormat="1" ht="12.75" hidden="1" customHeight="1">
      <c r="A268" s="466"/>
      <c r="B268" s="103" t="s">
        <v>430</v>
      </c>
      <c r="C268" s="164"/>
      <c r="D268" s="72" t="s">
        <v>431</v>
      </c>
      <c r="E268" s="318">
        <f t="shared" ref="E268:E277" si="82">G268+H268+I268+J268</f>
        <v>0</v>
      </c>
      <c r="F268" s="318">
        <f t="shared" ref="F268:M268" si="83">F269</f>
        <v>0</v>
      </c>
      <c r="G268" s="318">
        <f t="shared" si="83"/>
        <v>0</v>
      </c>
      <c r="H268" s="318">
        <f t="shared" si="83"/>
        <v>0</v>
      </c>
      <c r="I268" s="318">
        <f t="shared" si="83"/>
        <v>0</v>
      </c>
      <c r="J268" s="329">
        <f t="shared" si="83"/>
        <v>0</v>
      </c>
      <c r="K268" s="163">
        <f t="shared" si="83"/>
        <v>0</v>
      </c>
      <c r="L268" s="163">
        <f t="shared" si="83"/>
        <v>0</v>
      </c>
      <c r="M268" s="163">
        <f t="shared" si="83"/>
        <v>0</v>
      </c>
    </row>
    <row r="269" spans="1:13" s="2" customFormat="1" ht="12" hidden="1" customHeight="1">
      <c r="A269" s="466"/>
      <c r="B269" s="71" t="s">
        <v>432</v>
      </c>
      <c r="C269" s="82"/>
      <c r="D269" s="74" t="s">
        <v>433</v>
      </c>
      <c r="E269" s="318">
        <f t="shared" si="82"/>
        <v>0</v>
      </c>
      <c r="F269" s="318">
        <f>F270+F271+F272+F273+F274+F275+F276+F277</f>
        <v>0</v>
      </c>
      <c r="G269" s="318">
        <f>G270+G271+G272+G273+G274+G275+G276+G277</f>
        <v>0</v>
      </c>
      <c r="H269" s="318">
        <f>H270+H271+H272+H273+H274+H275+H276+H277</f>
        <v>0</v>
      </c>
      <c r="I269" s="318">
        <f>I270+I271+I272+I273+I274+I275+I276+I277</f>
        <v>0</v>
      </c>
      <c r="J269" s="329">
        <f>J270+J271+J272+J273+J274+J275+J276+J277</f>
        <v>0</v>
      </c>
      <c r="K269" s="163"/>
      <c r="L269" s="76"/>
      <c r="M269" s="76"/>
    </row>
    <row r="270" spans="1:13" s="2" customFormat="1" ht="12.75" hidden="1" customHeight="1">
      <c r="A270" s="466"/>
      <c r="B270" s="164"/>
      <c r="C270" s="104" t="s">
        <v>434</v>
      </c>
      <c r="D270" s="72" t="s">
        <v>435</v>
      </c>
      <c r="E270" s="318">
        <f t="shared" si="82"/>
        <v>0</v>
      </c>
      <c r="F270" s="318"/>
      <c r="G270" s="318"/>
      <c r="H270" s="318"/>
      <c r="I270" s="318"/>
      <c r="J270" s="330"/>
      <c r="K270" s="75"/>
      <c r="L270" s="76"/>
      <c r="M270" s="76"/>
    </row>
    <row r="271" spans="1:13" s="2" customFormat="1" ht="29.25" hidden="1" customHeight="1">
      <c r="A271" s="466"/>
      <c r="B271" s="164"/>
      <c r="C271" s="105" t="s">
        <v>436</v>
      </c>
      <c r="D271" s="95" t="s">
        <v>437</v>
      </c>
      <c r="E271" s="318">
        <f t="shared" si="82"/>
        <v>0</v>
      </c>
      <c r="F271" s="318"/>
      <c r="G271" s="318"/>
      <c r="H271" s="318"/>
      <c r="I271" s="318"/>
      <c r="J271" s="330"/>
      <c r="K271" s="75"/>
      <c r="L271" s="76"/>
      <c r="M271" s="76"/>
    </row>
    <row r="272" spans="1:13" s="2" customFormat="1" ht="29.25" hidden="1" customHeight="1">
      <c r="A272" s="466"/>
      <c r="B272" s="164"/>
      <c r="C272" s="105" t="s">
        <v>438</v>
      </c>
      <c r="D272" s="95" t="s">
        <v>439</v>
      </c>
      <c r="E272" s="318">
        <f t="shared" si="82"/>
        <v>0</v>
      </c>
      <c r="F272" s="318"/>
      <c r="G272" s="318"/>
      <c r="H272" s="318"/>
      <c r="I272" s="318"/>
      <c r="J272" s="330"/>
      <c r="K272" s="75"/>
      <c r="L272" s="76"/>
      <c r="M272" s="76"/>
    </row>
    <row r="273" spans="1:13" s="2" customFormat="1" ht="28.5" hidden="1" customHeight="1">
      <c r="A273" s="466"/>
      <c r="B273" s="164"/>
      <c r="C273" s="104" t="s">
        <v>440</v>
      </c>
      <c r="D273" s="72" t="s">
        <v>441</v>
      </c>
      <c r="E273" s="318">
        <f t="shared" si="82"/>
        <v>0</v>
      </c>
      <c r="F273" s="318"/>
      <c r="G273" s="318"/>
      <c r="H273" s="318"/>
      <c r="I273" s="318"/>
      <c r="J273" s="330"/>
      <c r="K273" s="75"/>
      <c r="L273" s="76"/>
      <c r="M273" s="76"/>
    </row>
    <row r="274" spans="1:13" s="2" customFormat="1" ht="44.25" hidden="1" customHeight="1">
      <c r="A274" s="466"/>
      <c r="B274" s="92"/>
      <c r="C274" s="107" t="s">
        <v>442</v>
      </c>
      <c r="D274" s="95" t="s">
        <v>443</v>
      </c>
      <c r="E274" s="318">
        <f t="shared" si="82"/>
        <v>0</v>
      </c>
      <c r="F274" s="318"/>
      <c r="G274" s="318"/>
      <c r="H274" s="318"/>
      <c r="I274" s="318"/>
      <c r="J274" s="330"/>
      <c r="K274" s="75"/>
      <c r="L274" s="76"/>
      <c r="M274" s="76"/>
    </row>
    <row r="275" spans="1:13" s="2" customFormat="1" ht="29.25" hidden="1" customHeight="1">
      <c r="A275" s="466"/>
      <c r="B275" s="109"/>
      <c r="C275" s="109" t="s">
        <v>444</v>
      </c>
      <c r="D275" s="112" t="s">
        <v>445</v>
      </c>
      <c r="E275" s="318">
        <f t="shared" si="82"/>
        <v>0</v>
      </c>
      <c r="F275" s="318"/>
      <c r="G275" s="318"/>
      <c r="H275" s="318"/>
      <c r="I275" s="318"/>
      <c r="J275" s="330"/>
      <c r="K275" s="75"/>
      <c r="L275" s="76"/>
      <c r="M275" s="76"/>
    </row>
    <row r="276" spans="1:13" s="2" customFormat="1" ht="29.25" hidden="1" customHeight="1">
      <c r="A276" s="466"/>
      <c r="B276" s="309"/>
      <c r="C276" s="112" t="s">
        <v>446</v>
      </c>
      <c r="D276" s="310" t="s">
        <v>447</v>
      </c>
      <c r="E276" s="318">
        <f t="shared" si="82"/>
        <v>0</v>
      </c>
      <c r="F276" s="318"/>
      <c r="G276" s="318"/>
      <c r="H276" s="318"/>
      <c r="I276" s="318"/>
      <c r="J276" s="330"/>
      <c r="K276" s="75"/>
      <c r="L276" s="76"/>
      <c r="M276" s="76"/>
    </row>
    <row r="277" spans="1:13" s="2" customFormat="1" ht="18.75" hidden="1" customHeight="1">
      <c r="A277" s="466"/>
      <c r="B277" s="311"/>
      <c r="C277" s="115" t="s">
        <v>448</v>
      </c>
      <c r="D277" s="89" t="s">
        <v>449</v>
      </c>
      <c r="E277" s="318">
        <f t="shared" si="82"/>
        <v>0</v>
      </c>
      <c r="F277" s="318"/>
      <c r="G277" s="318"/>
      <c r="H277" s="318"/>
      <c r="I277" s="318"/>
      <c r="J277" s="330"/>
      <c r="K277" s="75"/>
      <c r="L277" s="76"/>
      <c r="M277" s="76"/>
    </row>
    <row r="278" spans="1:13" s="2" customFormat="1" ht="54.75" customHeight="1">
      <c r="A278" s="466"/>
      <c r="B278" s="588" t="s">
        <v>582</v>
      </c>
      <c r="C278" s="589"/>
      <c r="D278" s="203" t="s">
        <v>307</v>
      </c>
      <c r="E278" s="318">
        <f t="shared" ref="E278:M278" si="84">E279</f>
        <v>0</v>
      </c>
      <c r="F278" s="318">
        <f t="shared" si="84"/>
        <v>0</v>
      </c>
      <c r="G278" s="318">
        <f t="shared" si="84"/>
        <v>0</v>
      </c>
      <c r="H278" s="318">
        <f t="shared" si="84"/>
        <v>0</v>
      </c>
      <c r="I278" s="318">
        <f t="shared" si="84"/>
        <v>0</v>
      </c>
      <c r="J278" s="318">
        <f t="shared" si="84"/>
        <v>0</v>
      </c>
      <c r="K278" s="318">
        <f t="shared" si="84"/>
        <v>0</v>
      </c>
      <c r="L278" s="318">
        <f t="shared" si="84"/>
        <v>0</v>
      </c>
      <c r="M278" s="318">
        <f t="shared" si="84"/>
        <v>0</v>
      </c>
    </row>
    <row r="279" spans="1:13" s="2" customFormat="1" ht="39" customHeight="1">
      <c r="A279" s="466"/>
      <c r="B279" s="312"/>
      <c r="C279" s="152" t="s">
        <v>583</v>
      </c>
      <c r="D279" s="203" t="s">
        <v>584</v>
      </c>
      <c r="E279" s="318">
        <f>G279+H279+I279+J279</f>
        <v>0</v>
      </c>
      <c r="F279" s="318">
        <f>F281</f>
        <v>0</v>
      </c>
      <c r="G279" s="318">
        <f>G280+G281+G309</f>
        <v>0</v>
      </c>
      <c r="H279" s="318">
        <f>H280+H281+H309</f>
        <v>0</v>
      </c>
      <c r="I279" s="318">
        <f>I280+I281+I309</f>
        <v>0</v>
      </c>
      <c r="J279" s="318">
        <f>J280+J281+J309</f>
        <v>0</v>
      </c>
      <c r="K279" s="318">
        <f>K280+K281</f>
        <v>0</v>
      </c>
      <c r="L279" s="318">
        <f>L280+L281</f>
        <v>0</v>
      </c>
      <c r="M279" s="318">
        <f>M280+M281</f>
        <v>0</v>
      </c>
    </row>
    <row r="280" spans="1:13" s="2" customFormat="1" ht="23.25" customHeight="1">
      <c r="A280" s="466"/>
      <c r="B280" s="312"/>
      <c r="C280" s="153" t="s">
        <v>585</v>
      </c>
      <c r="D280" s="203" t="s">
        <v>586</v>
      </c>
      <c r="E280" s="318">
        <f>G280+H280+I280+J280</f>
        <v>0</v>
      </c>
      <c r="F280" s="318"/>
      <c r="G280" s="318"/>
      <c r="H280" s="318"/>
      <c r="I280" s="318"/>
      <c r="J280" s="330"/>
      <c r="K280" s="75"/>
      <c r="L280" s="76"/>
      <c r="M280" s="76"/>
    </row>
    <row r="281" spans="1:13" s="2" customFormat="1" ht="18.75" customHeight="1">
      <c r="A281" s="466"/>
      <c r="B281" s="312"/>
      <c r="C281" s="153" t="s">
        <v>587</v>
      </c>
      <c r="D281" s="203" t="s">
        <v>588</v>
      </c>
      <c r="E281" s="318">
        <f>G281+H281+I281+J281</f>
        <v>0</v>
      </c>
      <c r="F281" s="318"/>
      <c r="G281" s="318"/>
      <c r="H281" s="318"/>
      <c r="I281" s="318"/>
      <c r="J281" s="330"/>
      <c r="K281" s="75"/>
      <c r="L281" s="76"/>
      <c r="M281" s="76"/>
    </row>
    <row r="282" spans="1:13" s="2" customFormat="1" ht="12" hidden="1" customHeight="1">
      <c r="A282" s="466"/>
      <c r="B282" s="71" t="s">
        <v>450</v>
      </c>
      <c r="C282" s="71"/>
      <c r="D282" s="74" t="s">
        <v>451</v>
      </c>
      <c r="E282" s="318">
        <f t="shared" ref="E282:E323" si="85">G282+H282+I282+J282</f>
        <v>0</v>
      </c>
      <c r="F282" s="318">
        <f t="shared" ref="F282:M282" si="86">F283</f>
        <v>0</v>
      </c>
      <c r="G282" s="318"/>
      <c r="H282" s="318"/>
      <c r="I282" s="318"/>
      <c r="J282" s="329">
        <f t="shared" si="86"/>
        <v>0</v>
      </c>
      <c r="K282" s="163">
        <f t="shared" si="86"/>
        <v>0</v>
      </c>
      <c r="L282" s="163">
        <f t="shared" si="86"/>
        <v>0</v>
      </c>
      <c r="M282" s="163">
        <f t="shared" si="86"/>
        <v>0</v>
      </c>
    </row>
    <row r="283" spans="1:13" s="2" customFormat="1" ht="10.5" hidden="1" customHeight="1">
      <c r="A283" s="466"/>
      <c r="B283" s="82" t="s">
        <v>452</v>
      </c>
      <c r="C283" s="82"/>
      <c r="D283" s="74" t="s">
        <v>371</v>
      </c>
      <c r="E283" s="318">
        <f t="shared" si="85"/>
        <v>0</v>
      </c>
      <c r="F283" s="318">
        <f>F287+F288+F289+F290+F291+F292+F293</f>
        <v>0</v>
      </c>
      <c r="G283" s="318"/>
      <c r="H283" s="318"/>
      <c r="I283" s="318"/>
      <c r="J283" s="329">
        <f>J287+J288+J289+J290+J291+J292+J293</f>
        <v>0</v>
      </c>
      <c r="K283" s="163"/>
      <c r="L283" s="76"/>
      <c r="M283" s="76"/>
    </row>
    <row r="284" spans="1:13" s="2" customFormat="1" ht="12.75" hidden="1" customHeight="1">
      <c r="A284" s="466"/>
      <c r="B284" s="121"/>
      <c r="C284" s="121" t="s">
        <v>453</v>
      </c>
      <c r="D284" s="122" t="s">
        <v>454</v>
      </c>
      <c r="E284" s="318">
        <f t="shared" si="85"/>
        <v>0</v>
      </c>
      <c r="F284" s="318"/>
      <c r="G284" s="318"/>
      <c r="H284" s="318"/>
      <c r="I284" s="318"/>
      <c r="J284" s="330"/>
      <c r="K284" s="75"/>
      <c r="L284" s="76"/>
      <c r="M284" s="76"/>
    </row>
    <row r="285" spans="1:13" s="2" customFormat="1" ht="12.75" hidden="1" customHeight="1">
      <c r="A285" s="466"/>
      <c r="B285" s="121"/>
      <c r="C285" s="121" t="s">
        <v>455</v>
      </c>
      <c r="D285" s="122" t="s">
        <v>456</v>
      </c>
      <c r="E285" s="318">
        <f t="shared" si="85"/>
        <v>0</v>
      </c>
      <c r="F285" s="318"/>
      <c r="G285" s="318"/>
      <c r="H285" s="318"/>
      <c r="I285" s="318"/>
      <c r="J285" s="330"/>
      <c r="K285" s="75"/>
      <c r="L285" s="76"/>
      <c r="M285" s="76"/>
    </row>
    <row r="286" spans="1:13" s="2" customFormat="1" ht="12.75" hidden="1" customHeight="1">
      <c r="A286" s="466"/>
      <c r="B286" s="121"/>
      <c r="C286" s="121" t="s">
        <v>457</v>
      </c>
      <c r="D286" s="122" t="s">
        <v>458</v>
      </c>
      <c r="E286" s="318">
        <f t="shared" si="85"/>
        <v>0</v>
      </c>
      <c r="F286" s="318"/>
      <c r="G286" s="318"/>
      <c r="H286" s="318"/>
      <c r="I286" s="318"/>
      <c r="J286" s="330"/>
      <c r="K286" s="75"/>
      <c r="L286" s="76"/>
      <c r="M286" s="76"/>
    </row>
    <row r="287" spans="1:13" s="2" customFormat="1" ht="12.75" hidden="1" customHeight="1">
      <c r="A287" s="466"/>
      <c r="B287" s="82"/>
      <c r="C287" s="82" t="s">
        <v>459</v>
      </c>
      <c r="D287" s="74" t="s">
        <v>460</v>
      </c>
      <c r="E287" s="318">
        <f t="shared" si="85"/>
        <v>0</v>
      </c>
      <c r="F287" s="318"/>
      <c r="G287" s="318"/>
      <c r="H287" s="318"/>
      <c r="I287" s="318"/>
      <c r="J287" s="330"/>
      <c r="K287" s="75"/>
      <c r="L287" s="76"/>
      <c r="M287" s="76"/>
    </row>
    <row r="288" spans="1:13" s="2" customFormat="1" ht="12.75" hidden="1" customHeight="1">
      <c r="A288" s="466"/>
      <c r="B288" s="82"/>
      <c r="C288" s="82" t="s">
        <v>461</v>
      </c>
      <c r="D288" s="74" t="s">
        <v>462</v>
      </c>
      <c r="E288" s="318">
        <f t="shared" si="85"/>
        <v>0</v>
      </c>
      <c r="F288" s="318"/>
      <c r="G288" s="318"/>
      <c r="H288" s="318"/>
      <c r="I288" s="318"/>
      <c r="J288" s="330"/>
      <c r="K288" s="75"/>
      <c r="L288" s="76"/>
      <c r="M288" s="76"/>
    </row>
    <row r="289" spans="1:13" s="2" customFormat="1" ht="12.75" hidden="1" customHeight="1">
      <c r="A289" s="466"/>
      <c r="B289" s="82"/>
      <c r="C289" s="82" t="s">
        <v>463</v>
      </c>
      <c r="D289" s="74" t="s">
        <v>464</v>
      </c>
      <c r="E289" s="318">
        <f t="shared" si="85"/>
        <v>0</v>
      </c>
      <c r="F289" s="318"/>
      <c r="G289" s="318"/>
      <c r="H289" s="318"/>
      <c r="I289" s="318"/>
      <c r="J289" s="330"/>
      <c r="K289" s="75"/>
      <c r="L289" s="76"/>
      <c r="M289" s="76"/>
    </row>
    <row r="290" spans="1:13" s="2" customFormat="1" ht="12.75" hidden="1" customHeight="1">
      <c r="A290" s="466"/>
      <c r="B290" s="82"/>
      <c r="C290" s="82" t="s">
        <v>465</v>
      </c>
      <c r="D290" s="74" t="s">
        <v>466</v>
      </c>
      <c r="E290" s="318">
        <f t="shared" si="85"/>
        <v>0</v>
      </c>
      <c r="F290" s="318"/>
      <c r="G290" s="318"/>
      <c r="H290" s="318"/>
      <c r="I290" s="318"/>
      <c r="J290" s="330"/>
      <c r="K290" s="75"/>
      <c r="L290" s="76"/>
      <c r="M290" s="76"/>
    </row>
    <row r="291" spans="1:13" s="2" customFormat="1" ht="12.75" hidden="1" customHeight="1">
      <c r="A291" s="466"/>
      <c r="B291" s="82"/>
      <c r="C291" s="82"/>
      <c r="D291" s="74"/>
      <c r="E291" s="318">
        <f t="shared" si="85"/>
        <v>0</v>
      </c>
      <c r="F291" s="318"/>
      <c r="G291" s="318"/>
      <c r="H291" s="318"/>
      <c r="I291" s="318"/>
      <c r="J291" s="330"/>
      <c r="K291" s="75"/>
      <c r="L291" s="76"/>
      <c r="M291" s="76"/>
    </row>
    <row r="292" spans="1:13" s="2" customFormat="1" ht="12.75" hidden="1" customHeight="1">
      <c r="A292" s="466"/>
      <c r="B292" s="82"/>
      <c r="C292" s="82" t="s">
        <v>467</v>
      </c>
      <c r="D292" s="74" t="s">
        <v>468</v>
      </c>
      <c r="E292" s="318">
        <f t="shared" si="85"/>
        <v>0</v>
      </c>
      <c r="F292" s="318"/>
      <c r="G292" s="318"/>
      <c r="H292" s="318"/>
      <c r="I292" s="318"/>
      <c r="J292" s="330"/>
      <c r="K292" s="75"/>
      <c r="L292" s="76"/>
      <c r="M292" s="76"/>
    </row>
    <row r="293" spans="1:13" s="2" customFormat="1" ht="15" hidden="1" customHeight="1">
      <c r="A293" s="466"/>
      <c r="B293" s="82"/>
      <c r="C293" s="82" t="s">
        <v>469</v>
      </c>
      <c r="D293" s="74" t="s">
        <v>470</v>
      </c>
      <c r="E293" s="318">
        <f t="shared" si="85"/>
        <v>0</v>
      </c>
      <c r="F293" s="318"/>
      <c r="G293" s="318"/>
      <c r="H293" s="318"/>
      <c r="I293" s="318"/>
      <c r="J293" s="330"/>
      <c r="K293" s="75"/>
      <c r="L293" s="76"/>
      <c r="M293" s="76"/>
    </row>
    <row r="294" spans="1:13" s="2" customFormat="1" ht="12.75" hidden="1" customHeight="1">
      <c r="A294" s="466"/>
      <c r="B294" s="71"/>
      <c r="C294" s="71"/>
      <c r="D294" s="74"/>
      <c r="E294" s="318">
        <f t="shared" si="85"/>
        <v>0</v>
      </c>
      <c r="F294" s="318"/>
      <c r="G294" s="318"/>
      <c r="H294" s="318"/>
      <c r="I294" s="318"/>
      <c r="J294" s="330"/>
      <c r="K294" s="75"/>
      <c r="L294" s="76"/>
      <c r="M294" s="76"/>
    </row>
    <row r="295" spans="1:13" s="2" customFormat="1" ht="15.75" hidden="1" customHeight="1">
      <c r="A295" s="466"/>
      <c r="B295" s="71" t="s">
        <v>471</v>
      </c>
      <c r="C295" s="71"/>
      <c r="D295" s="74" t="s">
        <v>305</v>
      </c>
      <c r="E295" s="318">
        <f t="shared" si="85"/>
        <v>0</v>
      </c>
      <c r="F295" s="318">
        <f>F296+F297+F298+F299+F300+F301+F302+F303+F304+F305+F306</f>
        <v>0</v>
      </c>
      <c r="G295" s="318"/>
      <c r="H295" s="318"/>
      <c r="I295" s="318"/>
      <c r="J295" s="329"/>
      <c r="K295" s="163"/>
      <c r="L295" s="76"/>
      <c r="M295" s="76"/>
    </row>
    <row r="296" spans="1:13" s="2" customFormat="1" ht="12.75" hidden="1" customHeight="1">
      <c r="A296" s="466"/>
      <c r="B296" s="71" t="s">
        <v>472</v>
      </c>
      <c r="C296" s="71"/>
      <c r="D296" s="74" t="s">
        <v>473</v>
      </c>
      <c r="E296" s="318">
        <f t="shared" si="85"/>
        <v>0</v>
      </c>
      <c r="F296" s="318"/>
      <c r="G296" s="318"/>
      <c r="H296" s="318"/>
      <c r="I296" s="318"/>
      <c r="J296" s="330"/>
      <c r="K296" s="75"/>
      <c r="L296" s="76"/>
      <c r="M296" s="76"/>
    </row>
    <row r="297" spans="1:13" s="2" customFormat="1" ht="12.75" hidden="1" customHeight="1">
      <c r="A297" s="466"/>
      <c r="B297" s="71" t="s">
        <v>474</v>
      </c>
      <c r="C297" s="82"/>
      <c r="D297" s="74" t="s">
        <v>475</v>
      </c>
      <c r="E297" s="318">
        <f t="shared" si="85"/>
        <v>0</v>
      </c>
      <c r="F297" s="318"/>
      <c r="G297" s="318"/>
      <c r="H297" s="318"/>
      <c r="I297" s="318"/>
      <c r="J297" s="330"/>
      <c r="K297" s="75"/>
      <c r="L297" s="76"/>
      <c r="M297" s="76"/>
    </row>
    <row r="298" spans="1:13" s="2" customFormat="1" ht="12.75" hidden="1" customHeight="1">
      <c r="A298" s="466"/>
      <c r="B298" s="71" t="s">
        <v>476</v>
      </c>
      <c r="C298" s="71"/>
      <c r="D298" s="74" t="s">
        <v>477</v>
      </c>
      <c r="E298" s="318">
        <f t="shared" si="85"/>
        <v>0</v>
      </c>
      <c r="F298" s="318"/>
      <c r="G298" s="318"/>
      <c r="H298" s="318"/>
      <c r="I298" s="318"/>
      <c r="J298" s="330"/>
      <c r="K298" s="75"/>
      <c r="L298" s="76"/>
      <c r="M298" s="76"/>
    </row>
    <row r="299" spans="1:13" s="2" customFormat="1" ht="12.75" hidden="1" customHeight="1">
      <c r="A299" s="466"/>
      <c r="B299" s="71" t="s">
        <v>478</v>
      </c>
      <c r="C299" s="73"/>
      <c r="D299" s="74" t="s">
        <v>479</v>
      </c>
      <c r="E299" s="318">
        <f t="shared" si="85"/>
        <v>0</v>
      </c>
      <c r="F299" s="318"/>
      <c r="G299" s="318"/>
      <c r="H299" s="318"/>
      <c r="I299" s="318"/>
      <c r="J299" s="330"/>
      <c r="K299" s="75"/>
      <c r="L299" s="76"/>
      <c r="M299" s="76"/>
    </row>
    <row r="300" spans="1:13" s="2" customFormat="1" ht="12.75" hidden="1" customHeight="1">
      <c r="A300" s="466"/>
      <c r="B300" s="73" t="s">
        <v>480</v>
      </c>
      <c r="C300" s="467"/>
      <c r="D300" s="74" t="s">
        <v>481</v>
      </c>
      <c r="E300" s="318">
        <f t="shared" si="85"/>
        <v>0</v>
      </c>
      <c r="F300" s="318"/>
      <c r="G300" s="318"/>
      <c r="H300" s="318"/>
      <c r="I300" s="318"/>
      <c r="J300" s="330"/>
      <c r="K300" s="75"/>
      <c r="L300" s="76"/>
      <c r="M300" s="76"/>
    </row>
    <row r="301" spans="1:13" s="2" customFormat="1" ht="12.75" hidden="1" customHeight="1">
      <c r="A301" s="466"/>
      <c r="B301" s="313" t="s">
        <v>482</v>
      </c>
      <c r="C301" s="82"/>
      <c r="D301" s="74" t="s">
        <v>483</v>
      </c>
      <c r="E301" s="318">
        <f t="shared" si="85"/>
        <v>0</v>
      </c>
      <c r="F301" s="318"/>
      <c r="G301" s="318"/>
      <c r="H301" s="318"/>
      <c r="I301" s="318"/>
      <c r="J301" s="330"/>
      <c r="K301" s="75"/>
      <c r="L301" s="76"/>
      <c r="M301" s="76"/>
    </row>
    <row r="302" spans="1:13" s="2" customFormat="1" ht="15" hidden="1" customHeight="1">
      <c r="A302" s="466"/>
      <c r="B302" s="73" t="s">
        <v>484</v>
      </c>
      <c r="C302" s="71"/>
      <c r="D302" s="74" t="s">
        <v>485</v>
      </c>
      <c r="E302" s="318">
        <f t="shared" si="85"/>
        <v>0</v>
      </c>
      <c r="F302" s="318"/>
      <c r="G302" s="318"/>
      <c r="H302" s="318"/>
      <c r="I302" s="318"/>
      <c r="J302" s="330"/>
      <c r="K302" s="75"/>
      <c r="L302" s="76"/>
      <c r="M302" s="76"/>
    </row>
    <row r="303" spans="1:13" s="2" customFormat="1" ht="12.75" hidden="1" customHeight="1">
      <c r="A303" s="466"/>
      <c r="B303" s="73" t="s">
        <v>486</v>
      </c>
      <c r="C303" s="71"/>
      <c r="D303" s="74" t="s">
        <v>487</v>
      </c>
      <c r="E303" s="318">
        <f t="shared" si="85"/>
        <v>0</v>
      </c>
      <c r="F303" s="318"/>
      <c r="G303" s="318"/>
      <c r="H303" s="318"/>
      <c r="I303" s="318"/>
      <c r="J303" s="330"/>
      <c r="K303" s="75"/>
      <c r="L303" s="76"/>
      <c r="M303" s="76"/>
    </row>
    <row r="304" spans="1:13" s="2" customFormat="1" ht="12.75" hidden="1" customHeight="1">
      <c r="A304" s="466"/>
      <c r="B304" s="71" t="s">
        <v>488</v>
      </c>
      <c r="C304" s="82"/>
      <c r="D304" s="74" t="s">
        <v>489</v>
      </c>
      <c r="E304" s="318">
        <f t="shared" si="85"/>
        <v>0</v>
      </c>
      <c r="F304" s="318"/>
      <c r="G304" s="318"/>
      <c r="H304" s="318"/>
      <c r="I304" s="318"/>
      <c r="J304" s="330"/>
      <c r="K304" s="75"/>
      <c r="L304" s="76"/>
      <c r="M304" s="76"/>
    </row>
    <row r="305" spans="1:13" s="2" customFormat="1" ht="12.75" hidden="1" customHeight="1">
      <c r="A305" s="466"/>
      <c r="B305" s="73" t="s">
        <v>490</v>
      </c>
      <c r="C305" s="71"/>
      <c r="D305" s="74" t="s">
        <v>491</v>
      </c>
      <c r="E305" s="318">
        <f t="shared" si="85"/>
        <v>0</v>
      </c>
      <c r="F305" s="318"/>
      <c r="G305" s="318"/>
      <c r="H305" s="318"/>
      <c r="I305" s="318"/>
      <c r="J305" s="330"/>
      <c r="K305" s="75"/>
      <c r="L305" s="76"/>
      <c r="M305" s="76"/>
    </row>
    <row r="306" spans="1:13" s="2" customFormat="1" ht="12.75" hidden="1" customHeight="1">
      <c r="A306" s="466"/>
      <c r="B306" s="314" t="s">
        <v>492</v>
      </c>
      <c r="C306" s="82"/>
      <c r="D306" s="74" t="s">
        <v>493</v>
      </c>
      <c r="E306" s="318">
        <f t="shared" si="85"/>
        <v>0</v>
      </c>
      <c r="F306" s="318"/>
      <c r="G306" s="318"/>
      <c r="H306" s="318"/>
      <c r="I306" s="318"/>
      <c r="J306" s="330"/>
      <c r="K306" s="75"/>
      <c r="L306" s="76"/>
      <c r="M306" s="76"/>
    </row>
    <row r="307" spans="1:13" s="2" customFormat="1" ht="12.75" hidden="1" customHeight="1">
      <c r="A307" s="466"/>
      <c r="B307" s="73"/>
      <c r="C307" s="71"/>
      <c r="D307" s="74"/>
      <c r="E307" s="318">
        <f t="shared" si="85"/>
        <v>0</v>
      </c>
      <c r="F307" s="318"/>
      <c r="G307" s="318"/>
      <c r="H307" s="318"/>
      <c r="I307" s="318"/>
      <c r="J307" s="330"/>
      <c r="K307" s="75"/>
      <c r="L307" s="76"/>
      <c r="M307" s="76"/>
    </row>
    <row r="308" spans="1:13" s="2" customFormat="1" ht="12.75" hidden="1" customHeight="1">
      <c r="A308" s="466"/>
      <c r="B308" s="71" t="s">
        <v>589</v>
      </c>
      <c r="C308" s="71"/>
      <c r="D308" s="74" t="s">
        <v>473</v>
      </c>
      <c r="E308" s="318">
        <f t="shared" si="85"/>
        <v>0</v>
      </c>
      <c r="F308" s="318"/>
      <c r="G308" s="318"/>
      <c r="H308" s="318"/>
      <c r="I308" s="318"/>
      <c r="J308" s="330"/>
      <c r="K308" s="75"/>
      <c r="L308" s="76"/>
      <c r="M308" s="76"/>
    </row>
    <row r="309" spans="1:13" s="2" customFormat="1" ht="12.75" customHeight="1">
      <c r="A309" s="466"/>
      <c r="B309" s="71"/>
      <c r="C309" s="71" t="s">
        <v>590</v>
      </c>
      <c r="D309" s="155" t="s">
        <v>591</v>
      </c>
      <c r="E309" s="318">
        <f t="shared" si="85"/>
        <v>0</v>
      </c>
      <c r="F309" s="318"/>
      <c r="G309" s="318"/>
      <c r="H309" s="318"/>
      <c r="I309" s="318"/>
      <c r="J309" s="330"/>
      <c r="K309" s="75"/>
      <c r="L309" s="76"/>
      <c r="M309" s="76"/>
    </row>
    <row r="310" spans="1:13" s="2" customFormat="1" ht="48.75" customHeight="1">
      <c r="A310" s="466"/>
      <c r="B310" s="601" t="s">
        <v>592</v>
      </c>
      <c r="C310" s="602"/>
      <c r="D310" s="155" t="s">
        <v>309</v>
      </c>
      <c r="E310" s="318">
        <f t="shared" si="85"/>
        <v>10270</v>
      </c>
      <c r="F310" s="318">
        <f>F311+F312+F313</f>
        <v>40.46</v>
      </c>
      <c r="G310" s="318">
        <f>G311+G312+G313</f>
        <v>7359</v>
      </c>
      <c r="H310" s="318">
        <f t="shared" ref="H310:J310" si="87">H311+H312+H313</f>
        <v>2911</v>
      </c>
      <c r="I310" s="318">
        <f t="shared" si="87"/>
        <v>0</v>
      </c>
      <c r="J310" s="318">
        <f t="shared" si="87"/>
        <v>0</v>
      </c>
      <c r="K310" s="75"/>
      <c r="L310" s="76"/>
      <c r="M310" s="76"/>
    </row>
    <row r="311" spans="1:13" s="2" customFormat="1" ht="20.25" customHeight="1">
      <c r="A311" s="466"/>
      <c r="B311" s="71"/>
      <c r="C311" s="71" t="s">
        <v>141</v>
      </c>
      <c r="D311" s="155" t="s">
        <v>593</v>
      </c>
      <c r="E311" s="318">
        <f t="shared" si="85"/>
        <v>8630</v>
      </c>
      <c r="F311" s="318">
        <v>34</v>
      </c>
      <c r="G311" s="318">
        <v>6184</v>
      </c>
      <c r="H311" s="318">
        <v>2446</v>
      </c>
      <c r="I311" s="318"/>
      <c r="J311" s="330"/>
      <c r="K311" s="75"/>
      <c r="L311" s="76"/>
      <c r="M311" s="76"/>
    </row>
    <row r="312" spans="1:13" s="2" customFormat="1" ht="18" customHeight="1">
      <c r="A312" s="466"/>
      <c r="B312" s="71"/>
      <c r="C312" s="71" t="s">
        <v>143</v>
      </c>
      <c r="D312" s="155" t="s">
        <v>594</v>
      </c>
      <c r="E312" s="318">
        <f t="shared" si="85"/>
        <v>0</v>
      </c>
      <c r="F312" s="318"/>
      <c r="G312" s="318"/>
      <c r="H312" s="318"/>
      <c r="I312" s="318"/>
      <c r="J312" s="330"/>
      <c r="K312" s="75"/>
      <c r="L312" s="76"/>
      <c r="M312" s="76"/>
    </row>
    <row r="313" spans="1:13" s="2" customFormat="1" ht="18.75" customHeight="1">
      <c r="A313" s="466"/>
      <c r="B313" s="71"/>
      <c r="C313" s="71" t="s">
        <v>145</v>
      </c>
      <c r="D313" s="155" t="s">
        <v>595</v>
      </c>
      <c r="E313" s="318">
        <f t="shared" si="85"/>
        <v>1640</v>
      </c>
      <c r="F313" s="318">
        <v>6.46</v>
      </c>
      <c r="G313" s="318">
        <v>1175</v>
      </c>
      <c r="H313" s="318">
        <v>465</v>
      </c>
      <c r="I313" s="318"/>
      <c r="J313" s="330"/>
      <c r="K313" s="75"/>
      <c r="L313" s="76"/>
      <c r="M313" s="76"/>
    </row>
    <row r="314" spans="1:13" s="2" customFormat="1" ht="18.75" customHeight="1">
      <c r="A314" s="466"/>
      <c r="B314" s="82" t="s">
        <v>494</v>
      </c>
      <c r="C314" s="82"/>
      <c r="D314" s="74" t="s">
        <v>311</v>
      </c>
      <c r="E314" s="318">
        <f t="shared" si="85"/>
        <v>45926</v>
      </c>
      <c r="F314" s="318">
        <f t="shared" ref="F314:M314" si="88">F315+F325</f>
        <v>11.69</v>
      </c>
      <c r="G314" s="318">
        <f>G315+G325</f>
        <v>34480</v>
      </c>
      <c r="H314" s="318">
        <f t="shared" si="88"/>
        <v>29</v>
      </c>
      <c r="I314" s="318">
        <f t="shared" si="88"/>
        <v>3335</v>
      </c>
      <c r="J314" s="329">
        <f t="shared" si="88"/>
        <v>8082</v>
      </c>
      <c r="K314" s="163">
        <f t="shared" si="88"/>
        <v>0</v>
      </c>
      <c r="L314" s="163">
        <f t="shared" si="88"/>
        <v>0</v>
      </c>
      <c r="M314" s="163">
        <f t="shared" si="88"/>
        <v>0</v>
      </c>
    </row>
    <row r="315" spans="1:13" s="2" customFormat="1" ht="12.75" customHeight="1">
      <c r="A315" s="466"/>
      <c r="B315" s="73" t="s">
        <v>495</v>
      </c>
      <c r="C315" s="71"/>
      <c r="D315" s="74" t="s">
        <v>496</v>
      </c>
      <c r="E315" s="318">
        <f t="shared" si="85"/>
        <v>45926</v>
      </c>
      <c r="F315" s="318">
        <f>F316+F321+F323</f>
        <v>11.69</v>
      </c>
      <c r="G315" s="318">
        <f>G316+G321+G323</f>
        <v>34480</v>
      </c>
      <c r="H315" s="318">
        <f>H316+H321+H323</f>
        <v>29</v>
      </c>
      <c r="I315" s="318">
        <f>I316+I321+I323</f>
        <v>3335</v>
      </c>
      <c r="J315" s="329">
        <f>J316+J321+J323</f>
        <v>8082</v>
      </c>
      <c r="K315" s="163"/>
      <c r="L315" s="163"/>
      <c r="M315" s="163"/>
    </row>
    <row r="316" spans="1:13" s="2" customFormat="1" ht="12.75" customHeight="1">
      <c r="A316" s="466"/>
      <c r="B316" s="73" t="s">
        <v>497</v>
      </c>
      <c r="C316" s="71"/>
      <c r="D316" s="74" t="s">
        <v>498</v>
      </c>
      <c r="E316" s="318">
        <f t="shared" si="85"/>
        <v>36318</v>
      </c>
      <c r="F316" s="318">
        <f t="shared" ref="F316:M316" si="89">F317+F318+F319+F320</f>
        <v>11.69</v>
      </c>
      <c r="G316" s="318">
        <f t="shared" si="89"/>
        <v>24872</v>
      </c>
      <c r="H316" s="318">
        <f t="shared" si="89"/>
        <v>29</v>
      </c>
      <c r="I316" s="318">
        <f t="shared" si="89"/>
        <v>3335</v>
      </c>
      <c r="J316" s="329">
        <f t="shared" si="89"/>
        <v>8082</v>
      </c>
      <c r="K316" s="163">
        <f t="shared" si="89"/>
        <v>0</v>
      </c>
      <c r="L316" s="163">
        <f t="shared" si="89"/>
        <v>0</v>
      </c>
      <c r="M316" s="163">
        <f t="shared" si="89"/>
        <v>0</v>
      </c>
    </row>
    <row r="317" spans="1:13" s="2" customFormat="1" ht="12.75" customHeight="1">
      <c r="A317" s="466"/>
      <c r="B317" s="71"/>
      <c r="C317" s="71" t="s">
        <v>499</v>
      </c>
      <c r="D317" s="74" t="s">
        <v>500</v>
      </c>
      <c r="E317" s="318">
        <f t="shared" si="85"/>
        <v>10245</v>
      </c>
      <c r="F317" s="318">
        <v>11.69</v>
      </c>
      <c r="G317" s="318">
        <v>10245</v>
      </c>
      <c r="H317" s="318"/>
      <c r="I317" s="318"/>
      <c r="J317" s="330"/>
      <c r="K317" s="75"/>
      <c r="L317" s="76"/>
      <c r="M317" s="76"/>
    </row>
    <row r="318" spans="1:13" s="2" customFormat="1" ht="12.75" customHeight="1">
      <c r="A318" s="466"/>
      <c r="B318" s="71"/>
      <c r="C318" s="71" t="s">
        <v>501</v>
      </c>
      <c r="D318" s="74" t="s">
        <v>502</v>
      </c>
      <c r="E318" s="318">
        <f t="shared" si="85"/>
        <v>19807</v>
      </c>
      <c r="F318" s="318"/>
      <c r="G318" s="318">
        <v>8361</v>
      </c>
      <c r="H318" s="318">
        <v>29</v>
      </c>
      <c r="I318" s="318">
        <v>3335</v>
      </c>
      <c r="J318" s="330">
        <v>8082</v>
      </c>
      <c r="K318" s="75"/>
      <c r="L318" s="76"/>
      <c r="M318" s="76"/>
    </row>
    <row r="319" spans="1:13" s="2" customFormat="1" ht="12.75" customHeight="1">
      <c r="A319" s="466"/>
      <c r="B319" s="71"/>
      <c r="C319" s="82" t="s">
        <v>503</v>
      </c>
      <c r="D319" s="74" t="s">
        <v>504</v>
      </c>
      <c r="E319" s="318">
        <f t="shared" si="85"/>
        <v>0</v>
      </c>
      <c r="F319" s="318"/>
      <c r="G319" s="318"/>
      <c r="H319" s="318"/>
      <c r="I319" s="318"/>
      <c r="J319" s="330"/>
      <c r="K319" s="75"/>
      <c r="L319" s="76"/>
      <c r="M319" s="76"/>
    </row>
    <row r="320" spans="1:13" s="2" customFormat="1" ht="12.75" customHeight="1">
      <c r="A320" s="466"/>
      <c r="B320" s="71"/>
      <c r="C320" s="82" t="s">
        <v>505</v>
      </c>
      <c r="D320" s="74" t="s">
        <v>506</v>
      </c>
      <c r="E320" s="318">
        <f t="shared" si="85"/>
        <v>6266</v>
      </c>
      <c r="F320" s="318"/>
      <c r="G320" s="318">
        <v>6266</v>
      </c>
      <c r="H320" s="318"/>
      <c r="I320" s="318"/>
      <c r="J320" s="330"/>
      <c r="K320" s="75"/>
      <c r="L320" s="76"/>
      <c r="M320" s="76"/>
    </row>
    <row r="321" spans="1:13" s="2" customFormat="1" ht="12.75" customHeight="1">
      <c r="A321" s="466"/>
      <c r="B321" s="71" t="s">
        <v>507</v>
      </c>
      <c r="C321" s="82"/>
      <c r="D321" s="74" t="s">
        <v>508</v>
      </c>
      <c r="E321" s="318">
        <f t="shared" si="85"/>
        <v>0</v>
      </c>
      <c r="F321" s="318">
        <f t="shared" ref="F321:M321" si="90">F322</f>
        <v>0</v>
      </c>
      <c r="G321" s="318"/>
      <c r="H321" s="318"/>
      <c r="I321" s="318"/>
      <c r="J321" s="329"/>
      <c r="K321" s="163">
        <f t="shared" si="90"/>
        <v>0</v>
      </c>
      <c r="L321" s="163">
        <f t="shared" si="90"/>
        <v>0</v>
      </c>
      <c r="M321" s="163">
        <f t="shared" si="90"/>
        <v>0</v>
      </c>
    </row>
    <row r="322" spans="1:13" s="2" customFormat="1" ht="12.75" customHeight="1">
      <c r="A322" s="466"/>
      <c r="B322" s="71"/>
      <c r="C322" s="82" t="s">
        <v>509</v>
      </c>
      <c r="D322" s="74" t="s">
        <v>510</v>
      </c>
      <c r="E322" s="318">
        <f t="shared" si="85"/>
        <v>0</v>
      </c>
      <c r="F322" s="318"/>
      <c r="G322" s="318"/>
      <c r="H322" s="318"/>
      <c r="I322" s="318"/>
      <c r="J322" s="330"/>
      <c r="K322" s="75"/>
      <c r="L322" s="76"/>
      <c r="M322" s="76"/>
    </row>
    <row r="323" spans="1:13" s="2" customFormat="1" ht="12.75" customHeight="1">
      <c r="A323" s="466"/>
      <c r="B323" s="71" t="s">
        <v>511</v>
      </c>
      <c r="C323" s="82"/>
      <c r="D323" s="74" t="s">
        <v>512</v>
      </c>
      <c r="E323" s="318">
        <f t="shared" si="85"/>
        <v>9608</v>
      </c>
      <c r="F323" s="318"/>
      <c r="G323" s="318">
        <v>9608</v>
      </c>
      <c r="H323" s="318"/>
      <c r="I323" s="318"/>
      <c r="J323" s="330"/>
      <c r="K323" s="75"/>
      <c r="L323" s="76"/>
      <c r="M323" s="76"/>
    </row>
    <row r="324" spans="1:13" s="2" customFormat="1" ht="12.75" customHeight="1">
      <c r="A324" s="466"/>
      <c r="B324" s="71"/>
      <c r="C324" s="82"/>
      <c r="D324" s="74"/>
      <c r="E324" s="318"/>
      <c r="F324" s="318"/>
      <c r="G324" s="318"/>
      <c r="H324" s="318"/>
      <c r="I324" s="318"/>
      <c r="J324" s="330"/>
      <c r="K324" s="75"/>
      <c r="L324" s="76"/>
      <c r="M324" s="76"/>
    </row>
    <row r="325" spans="1:13" s="2" customFormat="1" ht="12.75" hidden="1" customHeight="1">
      <c r="A325" s="466"/>
      <c r="B325" s="71" t="s">
        <v>513</v>
      </c>
      <c r="C325" s="82"/>
      <c r="D325" s="74" t="s">
        <v>514</v>
      </c>
      <c r="E325" s="318">
        <f t="shared" ref="E325:E330" si="91">G325+H325+I325+J325</f>
        <v>0</v>
      </c>
      <c r="F325" s="318">
        <f t="shared" ref="F325:M326" si="92">F326</f>
        <v>0</v>
      </c>
      <c r="G325" s="318">
        <f t="shared" si="92"/>
        <v>0</v>
      </c>
      <c r="H325" s="318">
        <f t="shared" si="92"/>
        <v>0</v>
      </c>
      <c r="I325" s="318">
        <f t="shared" si="92"/>
        <v>0</v>
      </c>
      <c r="J325" s="329">
        <f t="shared" si="92"/>
        <v>0</v>
      </c>
      <c r="K325" s="163">
        <f t="shared" si="92"/>
        <v>0</v>
      </c>
      <c r="L325" s="163">
        <f t="shared" si="92"/>
        <v>0</v>
      </c>
      <c r="M325" s="163">
        <f t="shared" si="92"/>
        <v>0</v>
      </c>
    </row>
    <row r="326" spans="1:13" s="2" customFormat="1" ht="12.75" hidden="1" customHeight="1">
      <c r="A326" s="466"/>
      <c r="B326" s="128" t="s">
        <v>515</v>
      </c>
      <c r="C326" s="169"/>
      <c r="D326" s="74" t="s">
        <v>516</v>
      </c>
      <c r="E326" s="318">
        <f t="shared" si="91"/>
        <v>0</v>
      </c>
      <c r="F326" s="318">
        <f t="shared" si="92"/>
        <v>0</v>
      </c>
      <c r="G326" s="318">
        <f t="shared" si="92"/>
        <v>0</v>
      </c>
      <c r="H326" s="318">
        <f t="shared" si="92"/>
        <v>0</v>
      </c>
      <c r="I326" s="318">
        <f t="shared" si="92"/>
        <v>0</v>
      </c>
      <c r="J326" s="329">
        <f t="shared" si="92"/>
        <v>0</v>
      </c>
      <c r="K326" s="163">
        <f t="shared" si="92"/>
        <v>0</v>
      </c>
      <c r="L326" s="163">
        <f t="shared" si="92"/>
        <v>0</v>
      </c>
      <c r="M326" s="163">
        <f t="shared" si="92"/>
        <v>0</v>
      </c>
    </row>
    <row r="327" spans="1:13" s="2" customFormat="1" ht="12.75" hidden="1" customHeight="1">
      <c r="A327" s="466"/>
      <c r="B327" s="71"/>
      <c r="C327" s="82" t="s">
        <v>517</v>
      </c>
      <c r="D327" s="74" t="s">
        <v>518</v>
      </c>
      <c r="E327" s="318">
        <f t="shared" si="91"/>
        <v>0</v>
      </c>
      <c r="F327" s="318"/>
      <c r="G327" s="318"/>
      <c r="H327" s="318"/>
      <c r="I327" s="318"/>
      <c r="J327" s="330"/>
      <c r="K327" s="75"/>
      <c r="L327" s="76"/>
      <c r="M327" s="76"/>
    </row>
    <row r="328" spans="1:13" s="2" customFormat="1" ht="12.75" customHeight="1">
      <c r="A328" s="466"/>
      <c r="B328" s="71"/>
      <c r="C328" s="82"/>
      <c r="D328" s="74"/>
      <c r="E328" s="318">
        <f t="shared" si="91"/>
        <v>0</v>
      </c>
      <c r="F328" s="318"/>
      <c r="G328" s="318"/>
      <c r="H328" s="318"/>
      <c r="I328" s="318"/>
      <c r="J328" s="330"/>
      <c r="K328" s="75"/>
      <c r="L328" s="76"/>
      <c r="M328" s="76"/>
    </row>
    <row r="329" spans="1:13" s="2" customFormat="1" ht="12.75" customHeight="1">
      <c r="A329" s="466"/>
      <c r="B329" s="71" t="s">
        <v>519</v>
      </c>
      <c r="C329" s="82"/>
      <c r="D329" s="74" t="s">
        <v>426</v>
      </c>
      <c r="E329" s="318">
        <f t="shared" si="91"/>
        <v>0</v>
      </c>
      <c r="F329" s="318">
        <f t="shared" ref="F329:M329" si="93">F330</f>
        <v>0</v>
      </c>
      <c r="G329" s="318">
        <f t="shared" si="93"/>
        <v>0</v>
      </c>
      <c r="H329" s="318">
        <f t="shared" si="93"/>
        <v>0</v>
      </c>
      <c r="I329" s="318">
        <f t="shared" si="93"/>
        <v>0</v>
      </c>
      <c r="J329" s="329">
        <f t="shared" si="93"/>
        <v>0</v>
      </c>
      <c r="K329" s="163">
        <f t="shared" si="93"/>
        <v>0</v>
      </c>
      <c r="L329" s="163">
        <f t="shared" si="93"/>
        <v>0</v>
      </c>
      <c r="M329" s="163">
        <f t="shared" si="93"/>
        <v>0</v>
      </c>
    </row>
    <row r="330" spans="1:13" s="2" customFormat="1" ht="12.75" customHeight="1">
      <c r="A330" s="466"/>
      <c r="B330" s="71" t="s">
        <v>427</v>
      </c>
      <c r="C330" s="82"/>
      <c r="D330" s="74" t="s">
        <v>428</v>
      </c>
      <c r="E330" s="318">
        <f t="shared" si="91"/>
        <v>0</v>
      </c>
      <c r="F330" s="318"/>
      <c r="G330" s="318"/>
      <c r="H330" s="318"/>
      <c r="I330" s="318"/>
      <c r="J330" s="330"/>
      <c r="K330" s="75"/>
      <c r="L330" s="76"/>
      <c r="M330" s="76"/>
    </row>
    <row r="331" spans="1:13">
      <c r="A331" s="127" t="s">
        <v>520</v>
      </c>
      <c r="B331" s="127"/>
      <c r="C331" s="127"/>
      <c r="D331" s="142"/>
      <c r="E331" s="317">
        <f>E332+E334</f>
        <v>741958.5</v>
      </c>
      <c r="F331" s="317">
        <f>F332+F335+F336</f>
        <v>9361.4699999999993</v>
      </c>
      <c r="G331" s="317">
        <f t="shared" ref="G331:M331" si="94">G332+G335+G336</f>
        <v>251479</v>
      </c>
      <c r="H331" s="317">
        <f t="shared" si="94"/>
        <v>179469.5</v>
      </c>
      <c r="I331" s="317">
        <f t="shared" si="94"/>
        <v>154248</v>
      </c>
      <c r="J331" s="317">
        <f t="shared" si="94"/>
        <v>156762</v>
      </c>
      <c r="K331" s="317">
        <f t="shared" si="94"/>
        <v>686803</v>
      </c>
      <c r="L331" s="317">
        <f t="shared" si="94"/>
        <v>686803</v>
      </c>
      <c r="M331" s="317">
        <f t="shared" si="94"/>
        <v>692003</v>
      </c>
    </row>
    <row r="332" spans="1:13" ht="28.5" customHeight="1">
      <c r="A332" s="127"/>
      <c r="B332" s="575" t="s">
        <v>596</v>
      </c>
      <c r="C332" s="576"/>
      <c r="D332" s="142" t="s">
        <v>597</v>
      </c>
      <c r="E332" s="317">
        <f>E333</f>
        <v>734062.5</v>
      </c>
      <c r="F332" s="318">
        <f t="shared" ref="F332:M332" si="95">F333+F334</f>
        <v>9361.4699999999993</v>
      </c>
      <c r="G332" s="318">
        <f t="shared" si="95"/>
        <v>251479</v>
      </c>
      <c r="H332" s="318">
        <f t="shared" si="95"/>
        <v>179469.5</v>
      </c>
      <c r="I332" s="318">
        <f t="shared" si="95"/>
        <v>154248</v>
      </c>
      <c r="J332" s="318">
        <f t="shared" si="95"/>
        <v>156762</v>
      </c>
      <c r="K332" s="318">
        <f t="shared" si="95"/>
        <v>686803</v>
      </c>
      <c r="L332" s="318">
        <f t="shared" si="95"/>
        <v>686803</v>
      </c>
      <c r="M332" s="318">
        <f t="shared" si="95"/>
        <v>692003</v>
      </c>
    </row>
    <row r="333" spans="1:13">
      <c r="A333" s="127"/>
      <c r="B333" s="127"/>
      <c r="C333" s="48" t="s">
        <v>598</v>
      </c>
      <c r="D333" s="156" t="s">
        <v>599</v>
      </c>
      <c r="E333" s="317">
        <f t="shared" ref="E333:E339" si="96">G333+H333+I333+J333</f>
        <v>734062.5</v>
      </c>
      <c r="F333" s="333">
        <v>9361.4699999999993</v>
      </c>
      <c r="G333" s="333">
        <v>249489</v>
      </c>
      <c r="H333" s="333">
        <f>174507+2963.5+25</f>
        <v>177495.5</v>
      </c>
      <c r="I333" s="333">
        <f>148880+3335</f>
        <v>152215</v>
      </c>
      <c r="J333" s="330">
        <f>146781+8082</f>
        <v>154863</v>
      </c>
      <c r="K333" s="75">
        <v>678786</v>
      </c>
      <c r="L333" s="76">
        <v>678786</v>
      </c>
      <c r="M333" s="76">
        <v>683986</v>
      </c>
    </row>
    <row r="334" spans="1:13">
      <c r="A334" s="127"/>
      <c r="B334" s="157"/>
      <c r="C334" s="48" t="s">
        <v>600</v>
      </c>
      <c r="D334" s="142" t="s">
        <v>601</v>
      </c>
      <c r="E334" s="317">
        <f t="shared" si="96"/>
        <v>7896</v>
      </c>
      <c r="F334" s="333"/>
      <c r="G334" s="333">
        <v>1990</v>
      </c>
      <c r="H334" s="333">
        <f>1949+25</f>
        <v>1974</v>
      </c>
      <c r="I334" s="333">
        <f>1954+79</f>
        <v>2033</v>
      </c>
      <c r="J334" s="330">
        <f>1824+75</f>
        <v>1899</v>
      </c>
      <c r="K334" s="75">
        <f>7717+300</f>
        <v>8017</v>
      </c>
      <c r="L334" s="76">
        <f>7717+300</f>
        <v>8017</v>
      </c>
      <c r="M334" s="76">
        <f>7717+300</f>
        <v>8017</v>
      </c>
    </row>
    <row r="335" spans="1:13">
      <c r="A335" s="127"/>
      <c r="B335" s="603" t="s">
        <v>602</v>
      </c>
      <c r="C335" s="604"/>
      <c r="D335" s="142" t="s">
        <v>603</v>
      </c>
      <c r="E335" s="317">
        <f t="shared" si="96"/>
        <v>0</v>
      </c>
      <c r="F335" s="333"/>
      <c r="G335" s="333"/>
      <c r="H335" s="333"/>
      <c r="I335" s="333"/>
      <c r="J335" s="330"/>
      <c r="K335" s="75"/>
      <c r="L335" s="76"/>
      <c r="M335" s="76"/>
    </row>
    <row r="336" spans="1:13" ht="24.75" customHeight="1">
      <c r="A336" s="130"/>
      <c r="B336" s="575" t="s">
        <v>604</v>
      </c>
      <c r="C336" s="576"/>
      <c r="D336" s="142" t="s">
        <v>605</v>
      </c>
      <c r="E336" s="317">
        <f t="shared" si="96"/>
        <v>0</v>
      </c>
      <c r="F336" s="333">
        <f>F337</f>
        <v>0</v>
      </c>
      <c r="G336" s="333">
        <f>G337</f>
        <v>0</v>
      </c>
      <c r="H336" s="333"/>
      <c r="I336" s="333">
        <f>I337</f>
        <v>0</v>
      </c>
      <c r="J336" s="333">
        <f>J337</f>
        <v>0</v>
      </c>
      <c r="K336" s="75">
        <f>K337</f>
        <v>0</v>
      </c>
      <c r="L336" s="75">
        <f>L337</f>
        <v>0</v>
      </c>
      <c r="M336" s="75">
        <f>M337</f>
        <v>0</v>
      </c>
    </row>
    <row r="337" spans="1:13" ht="14.25" customHeight="1">
      <c r="A337" s="130"/>
      <c r="B337" s="137"/>
      <c r="C337" s="48" t="s">
        <v>606</v>
      </c>
      <c r="D337" s="156" t="s">
        <v>607</v>
      </c>
      <c r="E337" s="317">
        <f t="shared" si="96"/>
        <v>0</v>
      </c>
      <c r="F337" s="333"/>
      <c r="G337" s="333"/>
      <c r="H337" s="333"/>
      <c r="I337" s="333"/>
      <c r="J337" s="330"/>
      <c r="K337" s="75"/>
      <c r="L337" s="76"/>
      <c r="M337" s="76"/>
    </row>
    <row r="338" spans="1:13" ht="35.25" customHeight="1">
      <c r="A338" s="556" t="s">
        <v>608</v>
      </c>
      <c r="B338" s="557"/>
      <c r="C338" s="558"/>
      <c r="D338" s="147" t="s">
        <v>609</v>
      </c>
      <c r="E338" s="158">
        <f t="shared" si="96"/>
        <v>112653</v>
      </c>
      <c r="F338" s="158">
        <f t="shared" ref="F338:M338" si="97">F468+F481+F483</f>
        <v>0</v>
      </c>
      <c r="G338" s="158">
        <f t="shared" si="97"/>
        <v>74444</v>
      </c>
      <c r="H338" s="158">
        <f t="shared" si="97"/>
        <v>11209</v>
      </c>
      <c r="I338" s="158">
        <f t="shared" si="97"/>
        <v>15599</v>
      </c>
      <c r="J338" s="323">
        <f t="shared" si="97"/>
        <v>11401</v>
      </c>
      <c r="K338" s="158">
        <f t="shared" si="97"/>
        <v>45340</v>
      </c>
      <c r="L338" s="158">
        <f t="shared" si="97"/>
        <v>44649</v>
      </c>
      <c r="M338" s="158">
        <f t="shared" si="97"/>
        <v>44755</v>
      </c>
    </row>
    <row r="339" spans="1:13" s="12" customFormat="1" ht="30" customHeight="1">
      <c r="A339" s="159"/>
      <c r="B339" s="605" t="s">
        <v>317</v>
      </c>
      <c r="C339" s="606"/>
      <c r="D339" s="160"/>
      <c r="E339" s="324">
        <f t="shared" si="96"/>
        <v>112653</v>
      </c>
      <c r="F339" s="325"/>
      <c r="G339" s="325">
        <f t="shared" ref="G339:M340" si="98">G341+G402</f>
        <v>74444</v>
      </c>
      <c r="H339" s="325">
        <f t="shared" si="98"/>
        <v>11209</v>
      </c>
      <c r="I339" s="325">
        <f t="shared" si="98"/>
        <v>15599</v>
      </c>
      <c r="J339" s="326">
        <f t="shared" si="98"/>
        <v>11401</v>
      </c>
      <c r="K339" s="326">
        <f t="shared" si="98"/>
        <v>45340</v>
      </c>
      <c r="L339" s="326">
        <f t="shared" si="98"/>
        <v>44649</v>
      </c>
      <c r="M339" s="326">
        <f t="shared" si="98"/>
        <v>44755</v>
      </c>
    </row>
    <row r="340" spans="1:13" s="12" customFormat="1">
      <c r="A340" s="159"/>
      <c r="B340" s="660" t="s">
        <v>318</v>
      </c>
      <c r="C340" s="661"/>
      <c r="D340" s="160"/>
      <c r="E340" s="324">
        <f>E342+E403</f>
        <v>112653</v>
      </c>
      <c r="F340" s="324">
        <f>F342+F403</f>
        <v>0</v>
      </c>
      <c r="G340" s="324">
        <f t="shared" si="98"/>
        <v>74444</v>
      </c>
      <c r="H340" s="324">
        <f t="shared" si="98"/>
        <v>11209</v>
      </c>
      <c r="I340" s="324">
        <f t="shared" si="98"/>
        <v>15599</v>
      </c>
      <c r="J340" s="340">
        <f t="shared" si="98"/>
        <v>11401</v>
      </c>
      <c r="K340" s="161">
        <f t="shared" si="98"/>
        <v>45340</v>
      </c>
      <c r="L340" s="161">
        <f t="shared" si="98"/>
        <v>44649</v>
      </c>
      <c r="M340" s="161">
        <f t="shared" si="98"/>
        <v>44755</v>
      </c>
    </row>
    <row r="341" spans="1:13" s="6" customFormat="1" ht="15">
      <c r="A341" s="63"/>
      <c r="B341" s="63" t="s">
        <v>292</v>
      </c>
      <c r="C341" s="64"/>
      <c r="D341" s="66"/>
      <c r="E341" s="324">
        <f t="shared" ref="E341:E348" si="99">G341+H341+I341+J341</f>
        <v>47360</v>
      </c>
      <c r="F341" s="328">
        <f>F342</f>
        <v>0</v>
      </c>
      <c r="G341" s="328">
        <f>G342</f>
        <v>11070</v>
      </c>
      <c r="H341" s="328">
        <f>H342+H400</f>
        <v>11178</v>
      </c>
      <c r="I341" s="328">
        <f>I342+I400</f>
        <v>14411</v>
      </c>
      <c r="J341" s="341">
        <f>J342+J401</f>
        <v>10701</v>
      </c>
      <c r="K341" s="162">
        <f>K342</f>
        <v>45160</v>
      </c>
      <c r="L341" s="162">
        <f>L342</f>
        <v>44469</v>
      </c>
      <c r="M341" s="162">
        <f>M342</f>
        <v>44575</v>
      </c>
    </row>
    <row r="342" spans="1:13" s="2" customFormat="1" ht="13.5">
      <c r="A342" s="67"/>
      <c r="B342" s="68" t="s">
        <v>610</v>
      </c>
      <c r="C342" s="69"/>
      <c r="D342" s="70" t="s">
        <v>320</v>
      </c>
      <c r="E342" s="317">
        <f t="shared" si="99"/>
        <v>47360</v>
      </c>
      <c r="F342" s="318">
        <f t="shared" ref="F342:M342" si="100">F343+F344+F345+F350+F354+F356+F368+F374+F381</f>
        <v>0</v>
      </c>
      <c r="G342" s="318">
        <f t="shared" si="100"/>
        <v>11070</v>
      </c>
      <c r="H342" s="318">
        <f t="shared" si="100"/>
        <v>11178</v>
      </c>
      <c r="I342" s="318">
        <f t="shared" si="100"/>
        <v>14411</v>
      </c>
      <c r="J342" s="329">
        <f t="shared" si="100"/>
        <v>10701</v>
      </c>
      <c r="K342" s="163">
        <f t="shared" si="100"/>
        <v>45160</v>
      </c>
      <c r="L342" s="163">
        <f t="shared" si="100"/>
        <v>44469</v>
      </c>
      <c r="M342" s="163">
        <f t="shared" si="100"/>
        <v>44575</v>
      </c>
    </row>
    <row r="343" spans="1:13" s="2" customFormat="1" ht="13.5">
      <c r="A343" s="67"/>
      <c r="B343" s="68"/>
      <c r="C343" s="71" t="s">
        <v>321</v>
      </c>
      <c r="D343" s="72" t="s">
        <v>295</v>
      </c>
      <c r="E343" s="317">
        <f t="shared" si="99"/>
        <v>32350</v>
      </c>
      <c r="F343" s="318"/>
      <c r="G343" s="318">
        <v>8220</v>
      </c>
      <c r="H343" s="318">
        <v>8120</v>
      </c>
      <c r="I343" s="318">
        <v>8110</v>
      </c>
      <c r="J343" s="330">
        <v>7900</v>
      </c>
      <c r="K343" s="75">
        <v>32400</v>
      </c>
      <c r="L343" s="76">
        <v>32400</v>
      </c>
      <c r="M343" s="76">
        <v>32400</v>
      </c>
    </row>
    <row r="344" spans="1:13" s="2" customFormat="1">
      <c r="A344" s="67"/>
      <c r="B344" s="73"/>
      <c r="C344" s="467" t="s">
        <v>322</v>
      </c>
      <c r="D344" s="74" t="s">
        <v>297</v>
      </c>
      <c r="E344" s="317">
        <f t="shared" si="99"/>
        <v>14585</v>
      </c>
      <c r="F344" s="318"/>
      <c r="G344" s="318">
        <v>2750</v>
      </c>
      <c r="H344" s="318">
        <v>2948</v>
      </c>
      <c r="I344" s="318">
        <v>6191</v>
      </c>
      <c r="J344" s="330">
        <v>2696</v>
      </c>
      <c r="K344" s="75">
        <v>12335</v>
      </c>
      <c r="L344" s="76">
        <v>11644</v>
      </c>
      <c r="M344" s="76">
        <v>11750</v>
      </c>
    </row>
    <row r="345" spans="1:13" s="2" customFormat="1" hidden="1">
      <c r="A345" s="67"/>
      <c r="B345" s="77" t="s">
        <v>323</v>
      </c>
      <c r="C345" s="71"/>
      <c r="D345" s="74" t="s">
        <v>324</v>
      </c>
      <c r="E345" s="317">
        <f t="shared" si="99"/>
        <v>0</v>
      </c>
      <c r="F345" s="318">
        <f>F346+F347+F348</f>
        <v>0</v>
      </c>
      <c r="G345" s="318">
        <f>G346+G347+G348</f>
        <v>0</v>
      </c>
      <c r="H345" s="318"/>
      <c r="I345" s="318">
        <f>I346+I347+I348</f>
        <v>0</v>
      </c>
      <c r="J345" s="329">
        <f>J346+J347+J348</f>
        <v>0</v>
      </c>
      <c r="K345" s="163">
        <f>K346+K347+K348</f>
        <v>0</v>
      </c>
      <c r="L345" s="163">
        <f>L346+L347+L348</f>
        <v>0</v>
      </c>
      <c r="M345" s="163">
        <f>M346+M347+M348</f>
        <v>0</v>
      </c>
    </row>
    <row r="346" spans="1:13" s="2" customFormat="1" ht="0.75" hidden="1" customHeight="1">
      <c r="A346" s="67"/>
      <c r="B346" s="78" t="s">
        <v>325</v>
      </c>
      <c r="C346" s="71"/>
      <c r="D346" s="74" t="s">
        <v>326</v>
      </c>
      <c r="E346" s="317">
        <f t="shared" si="99"/>
        <v>0</v>
      </c>
      <c r="F346" s="318"/>
      <c r="G346" s="318"/>
      <c r="H346" s="318"/>
      <c r="I346" s="318"/>
      <c r="J346" s="330"/>
      <c r="K346" s="75"/>
      <c r="L346" s="76"/>
      <c r="M346" s="76"/>
    </row>
    <row r="347" spans="1:13" s="2" customFormat="1" hidden="1">
      <c r="A347" s="67"/>
      <c r="B347" s="79" t="s">
        <v>327</v>
      </c>
      <c r="C347" s="79"/>
      <c r="D347" s="80" t="s">
        <v>328</v>
      </c>
      <c r="E347" s="317">
        <f t="shared" si="99"/>
        <v>0</v>
      </c>
      <c r="F347" s="318"/>
      <c r="G347" s="318"/>
      <c r="H347" s="318"/>
      <c r="I347" s="318"/>
      <c r="J347" s="330"/>
      <c r="K347" s="75"/>
      <c r="L347" s="76"/>
      <c r="M347" s="76"/>
    </row>
    <row r="348" spans="1:13" s="2" customFormat="1" hidden="1">
      <c r="A348" s="67"/>
      <c r="B348" s="78" t="s">
        <v>329</v>
      </c>
      <c r="C348" s="81"/>
      <c r="D348" s="74" t="s">
        <v>330</v>
      </c>
      <c r="E348" s="317">
        <f t="shared" si="99"/>
        <v>0</v>
      </c>
      <c r="F348" s="318"/>
      <c r="G348" s="318"/>
      <c r="H348" s="318"/>
      <c r="I348" s="318"/>
      <c r="J348" s="330"/>
      <c r="K348" s="75"/>
      <c r="L348" s="76"/>
      <c r="M348" s="76"/>
    </row>
    <row r="349" spans="1:13" s="2" customFormat="1" hidden="1">
      <c r="A349" s="67"/>
      <c r="B349" s="78"/>
      <c r="C349" s="81"/>
      <c r="D349" s="74"/>
      <c r="E349" s="317"/>
      <c r="F349" s="318"/>
      <c r="G349" s="318"/>
      <c r="H349" s="318"/>
      <c r="I349" s="318"/>
      <c r="J349" s="330"/>
      <c r="K349" s="75"/>
      <c r="L349" s="76"/>
      <c r="M349" s="76"/>
    </row>
    <row r="350" spans="1:13" s="2" customFormat="1" hidden="1">
      <c r="A350" s="67"/>
      <c r="B350" s="78" t="s">
        <v>331</v>
      </c>
      <c r="C350" s="81"/>
      <c r="D350" s="74" t="s">
        <v>332</v>
      </c>
      <c r="E350" s="317">
        <f t="shared" ref="E350:E379" si="101">G350+H350+I350+J350</f>
        <v>0</v>
      </c>
      <c r="F350" s="318">
        <f t="shared" ref="F350:M350" si="102">F351+F352+F353</f>
        <v>0</v>
      </c>
      <c r="G350" s="318">
        <f t="shared" si="102"/>
        <v>0</v>
      </c>
      <c r="H350" s="318">
        <f t="shared" si="102"/>
        <v>0</v>
      </c>
      <c r="I350" s="318">
        <f t="shared" si="102"/>
        <v>0</v>
      </c>
      <c r="J350" s="329">
        <f t="shared" si="102"/>
        <v>0</v>
      </c>
      <c r="K350" s="163">
        <f t="shared" si="102"/>
        <v>0</v>
      </c>
      <c r="L350" s="163">
        <f t="shared" si="102"/>
        <v>0</v>
      </c>
      <c r="M350" s="163">
        <f t="shared" si="102"/>
        <v>0</v>
      </c>
    </row>
    <row r="351" spans="1:13" s="2" customFormat="1" ht="25.5" hidden="1">
      <c r="A351" s="67"/>
      <c r="B351" s="78"/>
      <c r="C351" s="81" t="s">
        <v>333</v>
      </c>
      <c r="D351" s="74" t="s">
        <v>334</v>
      </c>
      <c r="E351" s="317">
        <f t="shared" si="101"/>
        <v>0</v>
      </c>
      <c r="F351" s="318"/>
      <c r="G351" s="318"/>
      <c r="H351" s="318"/>
      <c r="I351" s="318"/>
      <c r="J351" s="330"/>
      <c r="K351" s="75"/>
      <c r="L351" s="76"/>
      <c r="M351" s="76"/>
    </row>
    <row r="352" spans="1:13" s="2" customFormat="1" hidden="1">
      <c r="A352" s="67"/>
      <c r="B352" s="78"/>
      <c r="C352" s="82" t="s">
        <v>335</v>
      </c>
      <c r="D352" s="83" t="s">
        <v>336</v>
      </c>
      <c r="E352" s="317">
        <f t="shared" si="101"/>
        <v>0</v>
      </c>
      <c r="F352" s="318"/>
      <c r="G352" s="318"/>
      <c r="H352" s="318"/>
      <c r="I352" s="318"/>
      <c r="J352" s="330"/>
      <c r="K352" s="75"/>
      <c r="L352" s="76"/>
      <c r="M352" s="76"/>
    </row>
    <row r="353" spans="1:13" s="2" customFormat="1" ht="13.5" hidden="1">
      <c r="A353" s="67"/>
      <c r="B353" s="69"/>
      <c r="C353" s="71" t="s">
        <v>337</v>
      </c>
      <c r="D353" s="70" t="s">
        <v>338</v>
      </c>
      <c r="E353" s="317">
        <f t="shared" si="101"/>
        <v>0</v>
      </c>
      <c r="F353" s="318"/>
      <c r="G353" s="318"/>
      <c r="H353" s="318"/>
      <c r="I353" s="318"/>
      <c r="J353" s="330"/>
      <c r="K353" s="75"/>
      <c r="L353" s="76"/>
      <c r="M353" s="76"/>
    </row>
    <row r="354" spans="1:13" s="2" customFormat="1" hidden="1">
      <c r="A354" s="67"/>
      <c r="B354" s="71" t="s">
        <v>339</v>
      </c>
      <c r="C354" s="84"/>
      <c r="D354" s="46" t="s">
        <v>340</v>
      </c>
      <c r="E354" s="317">
        <f t="shared" si="101"/>
        <v>0</v>
      </c>
      <c r="F354" s="318">
        <f t="shared" ref="F354:M354" si="103">F355</f>
        <v>0</v>
      </c>
      <c r="G354" s="318">
        <f t="shared" si="103"/>
        <v>0</v>
      </c>
      <c r="H354" s="318">
        <f t="shared" si="103"/>
        <v>0</v>
      </c>
      <c r="I354" s="318">
        <f t="shared" si="103"/>
        <v>0</v>
      </c>
      <c r="J354" s="329">
        <f t="shared" si="103"/>
        <v>0</v>
      </c>
      <c r="K354" s="163">
        <f t="shared" si="103"/>
        <v>0</v>
      </c>
      <c r="L354" s="163">
        <f t="shared" si="103"/>
        <v>0</v>
      </c>
      <c r="M354" s="163">
        <f t="shared" si="103"/>
        <v>0</v>
      </c>
    </row>
    <row r="355" spans="1:13" s="2" customFormat="1" hidden="1">
      <c r="A355" s="67"/>
      <c r="B355" s="78" t="s">
        <v>341</v>
      </c>
      <c r="C355" s="85"/>
      <c r="D355" s="46" t="s">
        <v>342</v>
      </c>
      <c r="E355" s="317">
        <f t="shared" si="101"/>
        <v>0</v>
      </c>
      <c r="F355" s="318"/>
      <c r="G355" s="318"/>
      <c r="H355" s="318"/>
      <c r="I355" s="318"/>
      <c r="J355" s="330"/>
      <c r="K355" s="75"/>
      <c r="L355" s="76"/>
      <c r="M355" s="76"/>
    </row>
    <row r="356" spans="1:13" s="2" customFormat="1" ht="14.25" hidden="1" customHeight="1">
      <c r="A356" s="67"/>
      <c r="B356" s="78"/>
      <c r="C356" s="81" t="s">
        <v>343</v>
      </c>
      <c r="D356" s="46" t="s">
        <v>344</v>
      </c>
      <c r="E356" s="317">
        <f t="shared" si="101"/>
        <v>0</v>
      </c>
      <c r="F356" s="318">
        <f t="shared" ref="F356:M356" si="104">F357</f>
        <v>0</v>
      </c>
      <c r="G356" s="318">
        <f t="shared" si="104"/>
        <v>0</v>
      </c>
      <c r="H356" s="318">
        <f t="shared" si="104"/>
        <v>0</v>
      </c>
      <c r="I356" s="318">
        <f t="shared" si="104"/>
        <v>0</v>
      </c>
      <c r="J356" s="329">
        <f t="shared" si="104"/>
        <v>0</v>
      </c>
      <c r="K356" s="163">
        <f t="shared" si="104"/>
        <v>0</v>
      </c>
      <c r="L356" s="163">
        <f t="shared" si="104"/>
        <v>0</v>
      </c>
      <c r="M356" s="163">
        <f t="shared" si="104"/>
        <v>0</v>
      </c>
    </row>
    <row r="357" spans="1:13" s="2" customFormat="1" ht="46.5" hidden="1" customHeight="1">
      <c r="A357" s="67"/>
      <c r="B357" s="559" t="s">
        <v>345</v>
      </c>
      <c r="C357" s="560"/>
      <c r="D357" s="80" t="s">
        <v>346</v>
      </c>
      <c r="E357" s="317">
        <f t="shared" si="101"/>
        <v>0</v>
      </c>
      <c r="F357" s="318">
        <f>F358+F359+F360+F361+F362+F363+F364+F365+F366+F367</f>
        <v>0</v>
      </c>
      <c r="G357" s="318">
        <f>G358+G359+G360+G361+G362+G363+G364+G365+G366+G367</f>
        <v>0</v>
      </c>
      <c r="H357" s="318">
        <f>H358+H359+H360+H361+H362+H363+H364+H365+H366+H367</f>
        <v>0</v>
      </c>
      <c r="I357" s="318">
        <f>I358+I359+I360+I361+I362+I363+I364+I365+I366+I367</f>
        <v>0</v>
      </c>
      <c r="J357" s="329">
        <f>J358+J359+J360+J361+J362+J363+J364+J365+J366+J367</f>
        <v>0</v>
      </c>
      <c r="K357" s="163"/>
      <c r="L357" s="76"/>
      <c r="M357" s="76"/>
    </row>
    <row r="358" spans="1:13" s="2" customFormat="1" hidden="1">
      <c r="A358" s="67"/>
      <c r="B358" s="78"/>
      <c r="C358" s="82" t="s">
        <v>347</v>
      </c>
      <c r="D358" s="80" t="s">
        <v>348</v>
      </c>
      <c r="E358" s="317">
        <f t="shared" si="101"/>
        <v>0</v>
      </c>
      <c r="F358" s="318"/>
      <c r="G358" s="318"/>
      <c r="H358" s="318"/>
      <c r="I358" s="318"/>
      <c r="J358" s="330"/>
      <c r="K358" s="75"/>
      <c r="L358" s="76"/>
      <c r="M358" s="76"/>
    </row>
    <row r="359" spans="1:13" s="2" customFormat="1" ht="13.5" hidden="1">
      <c r="A359" s="67"/>
      <c r="B359" s="86"/>
      <c r="C359" s="87" t="s">
        <v>349</v>
      </c>
      <c r="D359" s="70" t="s">
        <v>350</v>
      </c>
      <c r="E359" s="317">
        <f t="shared" si="101"/>
        <v>0</v>
      </c>
      <c r="F359" s="318"/>
      <c r="G359" s="318"/>
      <c r="H359" s="318"/>
      <c r="I359" s="318"/>
      <c r="J359" s="330"/>
      <c r="K359" s="75"/>
      <c r="L359" s="76"/>
      <c r="M359" s="76"/>
    </row>
    <row r="360" spans="1:13" s="2" customFormat="1" hidden="1">
      <c r="A360" s="67"/>
      <c r="B360" s="461"/>
      <c r="C360" s="48" t="s">
        <v>351</v>
      </c>
      <c r="D360" s="80" t="s">
        <v>352</v>
      </c>
      <c r="E360" s="317">
        <f t="shared" si="101"/>
        <v>0</v>
      </c>
      <c r="F360" s="318"/>
      <c r="G360" s="318"/>
      <c r="H360" s="318"/>
      <c r="I360" s="318"/>
      <c r="J360" s="330"/>
      <c r="K360" s="75"/>
      <c r="L360" s="76"/>
      <c r="M360" s="76"/>
    </row>
    <row r="361" spans="1:13" s="2" customFormat="1" hidden="1">
      <c r="A361" s="67"/>
      <c r="B361" s="78"/>
      <c r="C361" s="71" t="s">
        <v>353</v>
      </c>
      <c r="D361" s="74" t="s">
        <v>354</v>
      </c>
      <c r="E361" s="317">
        <f t="shared" si="101"/>
        <v>0</v>
      </c>
      <c r="F361" s="318"/>
      <c r="G361" s="318"/>
      <c r="H361" s="318"/>
      <c r="I361" s="318"/>
      <c r="J361" s="330"/>
      <c r="K361" s="75"/>
      <c r="L361" s="76"/>
      <c r="M361" s="76"/>
    </row>
    <row r="362" spans="1:13" s="2" customFormat="1" hidden="1">
      <c r="A362" s="67"/>
      <c r="B362" s="78"/>
      <c r="C362" s="82" t="s">
        <v>355</v>
      </c>
      <c r="D362" s="74" t="s">
        <v>356</v>
      </c>
      <c r="E362" s="317">
        <f t="shared" si="101"/>
        <v>0</v>
      </c>
      <c r="F362" s="318"/>
      <c r="G362" s="318"/>
      <c r="H362" s="318"/>
      <c r="I362" s="318"/>
      <c r="J362" s="330"/>
      <c r="K362" s="75"/>
      <c r="L362" s="76"/>
      <c r="M362" s="76"/>
    </row>
    <row r="363" spans="1:13" s="2" customFormat="1" ht="51" hidden="1">
      <c r="A363" s="67"/>
      <c r="B363" s="78"/>
      <c r="C363" s="81" t="s">
        <v>357</v>
      </c>
      <c r="D363" s="74" t="s">
        <v>358</v>
      </c>
      <c r="E363" s="317">
        <f t="shared" si="101"/>
        <v>0</v>
      </c>
      <c r="F363" s="318"/>
      <c r="G363" s="318"/>
      <c r="H363" s="318"/>
      <c r="I363" s="318"/>
      <c r="J363" s="330"/>
      <c r="K363" s="75"/>
      <c r="L363" s="76"/>
      <c r="M363" s="76"/>
    </row>
    <row r="364" spans="1:13" s="2" customFormat="1" ht="38.25" hidden="1">
      <c r="A364" s="67"/>
      <c r="B364" s="78"/>
      <c r="C364" s="81" t="s">
        <v>359</v>
      </c>
      <c r="D364" s="74" t="s">
        <v>360</v>
      </c>
      <c r="E364" s="317">
        <f t="shared" si="101"/>
        <v>0</v>
      </c>
      <c r="F364" s="318"/>
      <c r="G364" s="318"/>
      <c r="H364" s="318"/>
      <c r="I364" s="318"/>
      <c r="J364" s="330"/>
      <c r="K364" s="75"/>
      <c r="L364" s="76"/>
      <c r="M364" s="76"/>
    </row>
    <row r="365" spans="1:13" s="2" customFormat="1" ht="38.25" hidden="1">
      <c r="A365" s="67"/>
      <c r="B365" s="82"/>
      <c r="C365" s="81" t="s">
        <v>361</v>
      </c>
      <c r="D365" s="74" t="s">
        <v>362</v>
      </c>
      <c r="E365" s="317">
        <f t="shared" si="101"/>
        <v>0</v>
      </c>
      <c r="F365" s="318"/>
      <c r="G365" s="318"/>
      <c r="H365" s="318"/>
      <c r="I365" s="318"/>
      <c r="J365" s="330"/>
      <c r="K365" s="75"/>
      <c r="L365" s="76"/>
      <c r="M365" s="76"/>
    </row>
    <row r="366" spans="1:13" s="2" customFormat="1" ht="38.25" hidden="1">
      <c r="A366" s="67"/>
      <c r="B366" s="82"/>
      <c r="C366" s="81" t="s">
        <v>363</v>
      </c>
      <c r="D366" s="74" t="s">
        <v>364</v>
      </c>
      <c r="E366" s="317">
        <f t="shared" si="101"/>
        <v>0</v>
      </c>
      <c r="F366" s="318"/>
      <c r="G366" s="318"/>
      <c r="H366" s="318"/>
      <c r="I366" s="318"/>
      <c r="J366" s="330"/>
      <c r="K366" s="75"/>
      <c r="L366" s="76"/>
      <c r="M366" s="76"/>
    </row>
    <row r="367" spans="1:13" s="2" customFormat="1" ht="25.5" hidden="1">
      <c r="A367" s="67"/>
      <c r="B367" s="82"/>
      <c r="C367" s="81" t="s">
        <v>365</v>
      </c>
      <c r="D367" s="74" t="s">
        <v>366</v>
      </c>
      <c r="E367" s="317">
        <f t="shared" si="101"/>
        <v>0</v>
      </c>
      <c r="F367" s="318"/>
      <c r="G367" s="318"/>
      <c r="H367" s="318"/>
      <c r="I367" s="318"/>
      <c r="J367" s="330"/>
      <c r="K367" s="75"/>
      <c r="L367" s="76"/>
      <c r="M367" s="76"/>
    </row>
    <row r="368" spans="1:13" s="2" customFormat="1" hidden="1">
      <c r="A368" s="67"/>
      <c r="B368" s="82"/>
      <c r="C368" s="82" t="s">
        <v>367</v>
      </c>
      <c r="D368" s="74" t="s">
        <v>368</v>
      </c>
      <c r="E368" s="317">
        <f t="shared" si="101"/>
        <v>0</v>
      </c>
      <c r="F368" s="318">
        <f t="shared" ref="F368:M368" si="105">F369+F371</f>
        <v>0</v>
      </c>
      <c r="G368" s="318">
        <f t="shared" si="105"/>
        <v>0</v>
      </c>
      <c r="H368" s="318">
        <f t="shared" si="105"/>
        <v>0</v>
      </c>
      <c r="I368" s="318">
        <f t="shared" si="105"/>
        <v>0</v>
      </c>
      <c r="J368" s="329">
        <f t="shared" si="105"/>
        <v>0</v>
      </c>
      <c r="K368" s="163">
        <f t="shared" si="105"/>
        <v>0</v>
      </c>
      <c r="L368" s="163">
        <f t="shared" si="105"/>
        <v>0</v>
      </c>
      <c r="M368" s="163">
        <f t="shared" si="105"/>
        <v>0</v>
      </c>
    </row>
    <row r="369" spans="1:13" s="2" customFormat="1" hidden="1">
      <c r="A369" s="67"/>
      <c r="B369" s="82" t="s">
        <v>369</v>
      </c>
      <c r="C369" s="81" t="s">
        <v>580</v>
      </c>
      <c r="D369" s="74" t="s">
        <v>371</v>
      </c>
      <c r="E369" s="317">
        <f t="shared" si="101"/>
        <v>0</v>
      </c>
      <c r="F369" s="318">
        <f>F370</f>
        <v>0</v>
      </c>
      <c r="G369" s="318">
        <f>G370</f>
        <v>0</v>
      </c>
      <c r="H369" s="318">
        <f>H370</f>
        <v>0</v>
      </c>
      <c r="I369" s="318">
        <f>I370</f>
        <v>0</v>
      </c>
      <c r="J369" s="329">
        <f>J370</f>
        <v>0</v>
      </c>
      <c r="K369" s="163"/>
      <c r="L369" s="76"/>
      <c r="M369" s="76"/>
    </row>
    <row r="370" spans="1:13" s="2" customFormat="1" hidden="1">
      <c r="A370" s="67"/>
      <c r="B370" s="82"/>
      <c r="C370" s="82" t="s">
        <v>372</v>
      </c>
      <c r="D370" s="74" t="s">
        <v>373</v>
      </c>
      <c r="E370" s="317">
        <f t="shared" si="101"/>
        <v>0</v>
      </c>
      <c r="F370" s="318"/>
      <c r="G370" s="318"/>
      <c r="H370" s="318"/>
      <c r="I370" s="318"/>
      <c r="J370" s="330"/>
      <c r="K370" s="75"/>
      <c r="L370" s="76"/>
      <c r="M370" s="76"/>
    </row>
    <row r="371" spans="1:13" s="2" customFormat="1" hidden="1">
      <c r="A371" s="67"/>
      <c r="B371" s="90" t="s">
        <v>374</v>
      </c>
      <c r="C371" s="91"/>
      <c r="D371" s="72" t="s">
        <v>375</v>
      </c>
      <c r="E371" s="317">
        <f t="shared" si="101"/>
        <v>0</v>
      </c>
      <c r="F371" s="318">
        <f>F372+F373</f>
        <v>0</v>
      </c>
      <c r="G371" s="318">
        <f>G372+G373</f>
        <v>0</v>
      </c>
      <c r="H371" s="318">
        <f>H372+H373</f>
        <v>0</v>
      </c>
      <c r="I371" s="318">
        <f>I372+I373</f>
        <v>0</v>
      </c>
      <c r="J371" s="329">
        <f>J372+J373</f>
        <v>0</v>
      </c>
      <c r="K371" s="163"/>
      <c r="L371" s="76"/>
      <c r="M371" s="76"/>
    </row>
    <row r="372" spans="1:13" s="2" customFormat="1" ht="25.5" hidden="1">
      <c r="A372" s="67"/>
      <c r="B372" s="90"/>
      <c r="C372" s="91" t="s">
        <v>376</v>
      </c>
      <c r="D372" s="72" t="s">
        <v>377</v>
      </c>
      <c r="E372" s="317">
        <f t="shared" si="101"/>
        <v>0</v>
      </c>
      <c r="F372" s="318"/>
      <c r="G372" s="318"/>
      <c r="H372" s="318"/>
      <c r="I372" s="318"/>
      <c r="J372" s="330"/>
      <c r="K372" s="75"/>
      <c r="L372" s="76"/>
      <c r="M372" s="76"/>
    </row>
    <row r="373" spans="1:13" s="2" customFormat="1" ht="13.5" hidden="1">
      <c r="A373" s="67"/>
      <c r="B373" s="69"/>
      <c r="C373" s="69" t="s">
        <v>378</v>
      </c>
      <c r="D373" s="70" t="s">
        <v>379</v>
      </c>
      <c r="E373" s="317">
        <f t="shared" si="101"/>
        <v>0</v>
      </c>
      <c r="F373" s="318"/>
      <c r="G373" s="318"/>
      <c r="H373" s="318"/>
      <c r="I373" s="318"/>
      <c r="J373" s="330"/>
      <c r="K373" s="75"/>
      <c r="L373" s="76"/>
      <c r="M373" s="76"/>
    </row>
    <row r="374" spans="1:13" s="2" customFormat="1" hidden="1">
      <c r="A374" s="67"/>
      <c r="B374" s="71" t="s">
        <v>380</v>
      </c>
      <c r="C374" s="78"/>
      <c r="D374" s="80" t="s">
        <v>381</v>
      </c>
      <c r="E374" s="317">
        <f t="shared" si="101"/>
        <v>0</v>
      </c>
      <c r="F374" s="318">
        <f t="shared" ref="F374:M374" si="106">F375</f>
        <v>0</v>
      </c>
      <c r="G374" s="318">
        <f t="shared" si="106"/>
        <v>0</v>
      </c>
      <c r="H374" s="318">
        <f t="shared" si="106"/>
        <v>0</v>
      </c>
      <c r="I374" s="318">
        <f t="shared" si="106"/>
        <v>0</v>
      </c>
      <c r="J374" s="329">
        <f t="shared" si="106"/>
        <v>0</v>
      </c>
      <c r="K374" s="163">
        <f t="shared" si="106"/>
        <v>0</v>
      </c>
      <c r="L374" s="163">
        <f t="shared" si="106"/>
        <v>0</v>
      </c>
      <c r="M374" s="163">
        <f t="shared" si="106"/>
        <v>0</v>
      </c>
    </row>
    <row r="375" spans="1:13" s="2" customFormat="1" ht="0.75" hidden="1" customHeight="1">
      <c r="A375" s="67"/>
      <c r="B375" s="92" t="s">
        <v>382</v>
      </c>
      <c r="C375" s="71"/>
      <c r="D375" s="74" t="s">
        <v>383</v>
      </c>
      <c r="E375" s="317">
        <f t="shared" si="101"/>
        <v>0</v>
      </c>
      <c r="F375" s="318">
        <f>F376+F377+F378+F379</f>
        <v>0</v>
      </c>
      <c r="G375" s="318">
        <f>G376+G377+G378+G379</f>
        <v>0</v>
      </c>
      <c r="H375" s="318">
        <f>H376+H377+H378+H379</f>
        <v>0</v>
      </c>
      <c r="I375" s="318">
        <f>I376+I377+I378+I379</f>
        <v>0</v>
      </c>
      <c r="J375" s="329">
        <f>J376+J377+J378+J379</f>
        <v>0</v>
      </c>
      <c r="K375" s="163"/>
      <c r="L375" s="76"/>
      <c r="M375" s="76"/>
    </row>
    <row r="376" spans="1:13" s="2" customFormat="1" hidden="1">
      <c r="A376" s="67"/>
      <c r="B376" s="92"/>
      <c r="C376" s="71" t="s">
        <v>384</v>
      </c>
      <c r="D376" s="74" t="s">
        <v>385</v>
      </c>
      <c r="E376" s="317">
        <f t="shared" si="101"/>
        <v>0</v>
      </c>
      <c r="F376" s="318"/>
      <c r="G376" s="318"/>
      <c r="H376" s="318"/>
      <c r="I376" s="318"/>
      <c r="J376" s="330"/>
      <c r="K376" s="75"/>
      <c r="L376" s="76"/>
      <c r="M376" s="76"/>
    </row>
    <row r="377" spans="1:13" s="2" customFormat="1" hidden="1">
      <c r="A377" s="67"/>
      <c r="B377" s="78"/>
      <c r="C377" s="82" t="s">
        <v>386</v>
      </c>
      <c r="D377" s="80" t="s">
        <v>387</v>
      </c>
      <c r="E377" s="317">
        <f t="shared" si="101"/>
        <v>0</v>
      </c>
      <c r="F377" s="318"/>
      <c r="G377" s="318"/>
      <c r="H377" s="318"/>
      <c r="I377" s="318"/>
      <c r="J377" s="330"/>
      <c r="K377" s="75"/>
      <c r="L377" s="76"/>
      <c r="M377" s="76"/>
    </row>
    <row r="378" spans="1:13" s="2" customFormat="1" hidden="1">
      <c r="A378" s="67"/>
      <c r="B378" s="93"/>
      <c r="C378" s="82" t="s">
        <v>388</v>
      </c>
      <c r="D378" s="80" t="s">
        <v>389</v>
      </c>
      <c r="E378" s="317">
        <f t="shared" si="101"/>
        <v>0</v>
      </c>
      <c r="F378" s="318"/>
      <c r="G378" s="318"/>
      <c r="H378" s="318"/>
      <c r="I378" s="318"/>
      <c r="J378" s="330"/>
      <c r="K378" s="75"/>
      <c r="L378" s="76"/>
      <c r="M378" s="76"/>
    </row>
    <row r="379" spans="1:13" s="2" customFormat="1" hidden="1">
      <c r="A379" s="67"/>
      <c r="B379" s="78"/>
      <c r="C379" s="94" t="s">
        <v>390</v>
      </c>
      <c r="D379" s="74" t="s">
        <v>391</v>
      </c>
      <c r="E379" s="317">
        <f t="shared" si="101"/>
        <v>0</v>
      </c>
      <c r="F379" s="318"/>
      <c r="G379" s="318"/>
      <c r="H379" s="318"/>
      <c r="I379" s="318"/>
      <c r="J379" s="330"/>
      <c r="K379" s="75"/>
      <c r="L379" s="76"/>
      <c r="M379" s="76"/>
    </row>
    <row r="380" spans="1:13" s="2" customFormat="1" hidden="1">
      <c r="A380" s="67"/>
      <c r="B380" s="77"/>
      <c r="C380" s="94"/>
      <c r="D380" s="74"/>
      <c r="E380" s="317"/>
      <c r="F380" s="318"/>
      <c r="G380" s="318"/>
      <c r="H380" s="318"/>
      <c r="I380" s="318"/>
      <c r="J380" s="330"/>
      <c r="K380" s="75"/>
      <c r="L380" s="76"/>
      <c r="M380" s="76"/>
    </row>
    <row r="381" spans="1:13" s="2" customFormat="1" ht="20.25" customHeight="1">
      <c r="A381" s="67"/>
      <c r="B381" s="73" t="s">
        <v>392</v>
      </c>
      <c r="C381" s="94"/>
      <c r="D381" s="74" t="s">
        <v>300</v>
      </c>
      <c r="E381" s="317">
        <f t="shared" ref="E381:E395" si="107">G381+H381+I381+J381</f>
        <v>425</v>
      </c>
      <c r="F381" s="318"/>
      <c r="G381" s="318">
        <f t="shared" ref="G381:M381" si="108">G391</f>
        <v>100</v>
      </c>
      <c r="H381" s="318">
        <f t="shared" si="108"/>
        <v>110</v>
      </c>
      <c r="I381" s="318">
        <f t="shared" si="108"/>
        <v>110</v>
      </c>
      <c r="J381" s="318">
        <f t="shared" si="108"/>
        <v>105</v>
      </c>
      <c r="K381" s="318">
        <f t="shared" si="108"/>
        <v>425</v>
      </c>
      <c r="L381" s="318">
        <f t="shared" si="108"/>
        <v>425</v>
      </c>
      <c r="M381" s="318">
        <f t="shared" si="108"/>
        <v>425</v>
      </c>
    </row>
    <row r="382" spans="1:13" s="2" customFormat="1">
      <c r="A382" s="67"/>
      <c r="B382" s="73" t="s">
        <v>393</v>
      </c>
      <c r="C382" s="94"/>
      <c r="D382" s="74" t="s">
        <v>394</v>
      </c>
      <c r="E382" s="317">
        <f t="shared" si="107"/>
        <v>0</v>
      </c>
      <c r="F382" s="318"/>
      <c r="G382" s="318"/>
      <c r="H382" s="318"/>
      <c r="I382" s="318"/>
      <c r="J382" s="330"/>
      <c r="K382" s="75"/>
      <c r="L382" s="76"/>
      <c r="M382" s="76"/>
    </row>
    <row r="383" spans="1:13" s="2" customFormat="1">
      <c r="A383" s="67"/>
      <c r="B383" s="73" t="s">
        <v>395</v>
      </c>
      <c r="C383" s="94"/>
      <c r="D383" s="95" t="s">
        <v>396</v>
      </c>
      <c r="E383" s="317">
        <f t="shared" si="107"/>
        <v>0</v>
      </c>
      <c r="F383" s="318"/>
      <c r="G383" s="318"/>
      <c r="H383" s="318"/>
      <c r="I383" s="318"/>
      <c r="J383" s="330"/>
      <c r="K383" s="75"/>
      <c r="L383" s="76"/>
      <c r="M383" s="76"/>
    </row>
    <row r="384" spans="1:13" s="2" customFormat="1">
      <c r="A384" s="67"/>
      <c r="B384" s="103" t="s">
        <v>397</v>
      </c>
      <c r="C384" s="164"/>
      <c r="D384" s="72" t="s">
        <v>398</v>
      </c>
      <c r="E384" s="317">
        <f t="shared" si="107"/>
        <v>0</v>
      </c>
      <c r="F384" s="318"/>
      <c r="G384" s="318"/>
      <c r="H384" s="318"/>
      <c r="I384" s="318"/>
      <c r="J384" s="330"/>
      <c r="K384" s="75"/>
      <c r="L384" s="76"/>
      <c r="M384" s="76"/>
    </row>
    <row r="385" spans="1:13" s="2" customFormat="1">
      <c r="A385" s="67"/>
      <c r="B385" s="71" t="s">
        <v>399</v>
      </c>
      <c r="C385" s="82"/>
      <c r="D385" s="74" t="s">
        <v>400</v>
      </c>
      <c r="E385" s="317">
        <f t="shared" si="107"/>
        <v>0</v>
      </c>
      <c r="F385" s="318"/>
      <c r="G385" s="318"/>
      <c r="H385" s="318"/>
      <c r="I385" s="318"/>
      <c r="J385" s="330"/>
      <c r="K385" s="75"/>
      <c r="L385" s="76"/>
      <c r="M385" s="76"/>
    </row>
    <row r="386" spans="1:13" s="2" customFormat="1">
      <c r="A386" s="67"/>
      <c r="B386" s="82" t="s">
        <v>401</v>
      </c>
      <c r="C386" s="82"/>
      <c r="D386" s="74" t="s">
        <v>402</v>
      </c>
      <c r="E386" s="317">
        <f t="shared" si="107"/>
        <v>0</v>
      </c>
      <c r="F386" s="318"/>
      <c r="G386" s="318"/>
      <c r="H386" s="318"/>
      <c r="I386" s="318"/>
      <c r="J386" s="330"/>
      <c r="K386" s="75"/>
      <c r="L386" s="76"/>
      <c r="M386" s="76"/>
    </row>
    <row r="387" spans="1:13" s="2" customFormat="1">
      <c r="A387" s="67"/>
      <c r="B387" s="83" t="s">
        <v>403</v>
      </c>
      <c r="C387" s="165"/>
      <c r="D387" s="74" t="s">
        <v>404</v>
      </c>
      <c r="E387" s="317">
        <f t="shared" si="107"/>
        <v>0</v>
      </c>
      <c r="F387" s="318"/>
      <c r="G387" s="318"/>
      <c r="H387" s="318"/>
      <c r="I387" s="318"/>
      <c r="J387" s="330"/>
      <c r="K387" s="75"/>
      <c r="L387" s="76"/>
      <c r="M387" s="76"/>
    </row>
    <row r="388" spans="1:13" s="2" customFormat="1">
      <c r="A388" s="67"/>
      <c r="B388" s="83" t="s">
        <v>405</v>
      </c>
      <c r="C388" s="165"/>
      <c r="D388" s="74" t="s">
        <v>406</v>
      </c>
      <c r="E388" s="317">
        <f t="shared" si="107"/>
        <v>0</v>
      </c>
      <c r="F388" s="318"/>
      <c r="G388" s="318"/>
      <c r="H388" s="318"/>
      <c r="I388" s="318"/>
      <c r="J388" s="330"/>
      <c r="K388" s="75"/>
      <c r="L388" s="76"/>
      <c r="M388" s="76"/>
    </row>
    <row r="389" spans="1:13" s="2" customFormat="1">
      <c r="A389" s="67"/>
      <c r="B389" s="82" t="s">
        <v>407</v>
      </c>
      <c r="C389" s="82"/>
      <c r="D389" s="74" t="s">
        <v>408</v>
      </c>
      <c r="E389" s="317">
        <f t="shared" si="107"/>
        <v>0</v>
      </c>
      <c r="F389" s="318"/>
      <c r="G389" s="318"/>
      <c r="H389" s="318"/>
      <c r="I389" s="318"/>
      <c r="J389" s="330"/>
      <c r="K389" s="75"/>
      <c r="L389" s="76"/>
      <c r="M389" s="76"/>
    </row>
    <row r="390" spans="1:13" s="2" customFormat="1">
      <c r="A390" s="67"/>
      <c r="B390" s="82" t="s">
        <v>409</v>
      </c>
      <c r="C390" s="82"/>
      <c r="D390" s="74" t="s">
        <v>410</v>
      </c>
      <c r="E390" s="317">
        <f t="shared" si="107"/>
        <v>0</v>
      </c>
      <c r="F390" s="318"/>
      <c r="G390" s="318"/>
      <c r="H390" s="318"/>
      <c r="I390" s="318"/>
      <c r="J390" s="330"/>
      <c r="K390" s="75"/>
      <c r="L390" s="76"/>
      <c r="M390" s="76"/>
    </row>
    <row r="391" spans="1:13" s="2" customFormat="1" ht="28.5" customHeight="1">
      <c r="A391" s="67"/>
      <c r="B391" s="585" t="s">
        <v>532</v>
      </c>
      <c r="C391" s="586"/>
      <c r="D391" s="74" t="s">
        <v>533</v>
      </c>
      <c r="E391" s="317">
        <f t="shared" si="107"/>
        <v>425</v>
      </c>
      <c r="F391" s="318"/>
      <c r="G391" s="318">
        <v>100</v>
      </c>
      <c r="H391" s="318">
        <v>110</v>
      </c>
      <c r="I391" s="318">
        <v>110</v>
      </c>
      <c r="J391" s="330">
        <v>105</v>
      </c>
      <c r="K391" s="75">
        <v>425</v>
      </c>
      <c r="L391" s="76">
        <v>425</v>
      </c>
      <c r="M391" s="76">
        <v>425</v>
      </c>
    </row>
    <row r="392" spans="1:13" s="2" customFormat="1" hidden="1">
      <c r="A392" s="67"/>
      <c r="B392" s="79" t="s">
        <v>411</v>
      </c>
      <c r="C392" s="79"/>
      <c r="D392" s="80" t="s">
        <v>412</v>
      </c>
      <c r="E392" s="317">
        <f t="shared" si="107"/>
        <v>0</v>
      </c>
      <c r="F392" s="318">
        <f>F393+F397</f>
        <v>0</v>
      </c>
      <c r="G392" s="318">
        <f>G393+G397</f>
        <v>0</v>
      </c>
      <c r="H392" s="318">
        <f>H393+H397</f>
        <v>0</v>
      </c>
      <c r="I392" s="318">
        <f>I393+I397</f>
        <v>0</v>
      </c>
      <c r="J392" s="329">
        <f>J393+J397</f>
        <v>0</v>
      </c>
      <c r="K392" s="163"/>
      <c r="L392" s="76"/>
      <c r="M392" s="76"/>
    </row>
    <row r="393" spans="1:13" s="2" customFormat="1" hidden="1">
      <c r="A393" s="67"/>
      <c r="B393" s="82" t="s">
        <v>413</v>
      </c>
      <c r="C393" s="79"/>
      <c r="D393" s="80" t="s">
        <v>414</v>
      </c>
      <c r="E393" s="317">
        <f t="shared" si="107"/>
        <v>0</v>
      </c>
      <c r="F393" s="318">
        <f t="shared" ref="F393:M393" si="109">F394+F395</f>
        <v>0</v>
      </c>
      <c r="G393" s="318">
        <f t="shared" si="109"/>
        <v>0</v>
      </c>
      <c r="H393" s="318">
        <f t="shared" si="109"/>
        <v>0</v>
      </c>
      <c r="I393" s="318">
        <f t="shared" si="109"/>
        <v>0</v>
      </c>
      <c r="J393" s="329">
        <f t="shared" si="109"/>
        <v>0</v>
      </c>
      <c r="K393" s="163">
        <f t="shared" si="109"/>
        <v>0</v>
      </c>
      <c r="L393" s="163">
        <f t="shared" si="109"/>
        <v>0</v>
      </c>
      <c r="M393" s="163">
        <f t="shared" si="109"/>
        <v>0</v>
      </c>
    </row>
    <row r="394" spans="1:13" s="2" customFormat="1" ht="38.25" hidden="1">
      <c r="A394" s="67"/>
      <c r="B394" s="92"/>
      <c r="C394" s="91" t="s">
        <v>415</v>
      </c>
      <c r="D394" s="80" t="s">
        <v>416</v>
      </c>
      <c r="E394" s="317">
        <f t="shared" si="107"/>
        <v>0</v>
      </c>
      <c r="F394" s="318"/>
      <c r="G394" s="318"/>
      <c r="H394" s="318"/>
      <c r="I394" s="318"/>
      <c r="J394" s="330"/>
      <c r="K394" s="75"/>
      <c r="L394" s="76"/>
      <c r="M394" s="76"/>
    </row>
    <row r="395" spans="1:13" s="2" customFormat="1" hidden="1">
      <c r="A395" s="67"/>
      <c r="B395" s="99" t="s">
        <v>417</v>
      </c>
      <c r="C395" s="100"/>
      <c r="D395" s="74" t="s">
        <v>418</v>
      </c>
      <c r="E395" s="317">
        <f t="shared" si="107"/>
        <v>0</v>
      </c>
      <c r="F395" s="318"/>
      <c r="G395" s="318"/>
      <c r="H395" s="318"/>
      <c r="I395" s="318"/>
      <c r="J395" s="330"/>
      <c r="K395" s="75"/>
      <c r="L395" s="76"/>
      <c r="M395" s="76"/>
    </row>
    <row r="396" spans="1:13" s="2" customFormat="1" ht="13.5" hidden="1">
      <c r="A396" s="67"/>
      <c r="B396" s="101"/>
      <c r="C396" s="69"/>
      <c r="D396" s="70"/>
      <c r="E396" s="317"/>
      <c r="F396" s="318"/>
      <c r="G396" s="318"/>
      <c r="H396" s="318"/>
      <c r="I396" s="318"/>
      <c r="J396" s="330"/>
      <c r="K396" s="75"/>
      <c r="L396" s="76"/>
      <c r="M396" s="76"/>
    </row>
    <row r="397" spans="1:13" s="2" customFormat="1" hidden="1">
      <c r="A397" s="67"/>
      <c r="B397" s="74" t="s">
        <v>419</v>
      </c>
      <c r="C397" s="102"/>
      <c r="D397" s="80" t="s">
        <v>420</v>
      </c>
      <c r="E397" s="317">
        <f>G397+H397+I397+J397</f>
        <v>0</v>
      </c>
      <c r="F397" s="318">
        <f t="shared" ref="F397:M397" si="110">F398+F399</f>
        <v>0</v>
      </c>
      <c r="G397" s="318">
        <f t="shared" si="110"/>
        <v>0</v>
      </c>
      <c r="H397" s="318">
        <f t="shared" si="110"/>
        <v>0</v>
      </c>
      <c r="I397" s="318">
        <f t="shared" si="110"/>
        <v>0</v>
      </c>
      <c r="J397" s="329">
        <f t="shared" si="110"/>
        <v>0</v>
      </c>
      <c r="K397" s="163">
        <f t="shared" si="110"/>
        <v>0</v>
      </c>
      <c r="L397" s="163">
        <f t="shared" si="110"/>
        <v>0</v>
      </c>
      <c r="M397" s="163">
        <f t="shared" si="110"/>
        <v>0</v>
      </c>
    </row>
    <row r="398" spans="1:13" s="2" customFormat="1" ht="0.75" hidden="1" customHeight="1">
      <c r="A398" s="67"/>
      <c r="B398" s="79" t="s">
        <v>421</v>
      </c>
      <c r="C398" s="79"/>
      <c r="D398" s="80" t="s">
        <v>422</v>
      </c>
      <c r="E398" s="317">
        <f>G398+H398+I398+J398</f>
        <v>0</v>
      </c>
      <c r="F398" s="318"/>
      <c r="G398" s="318"/>
      <c r="H398" s="318"/>
      <c r="I398" s="318"/>
      <c r="J398" s="330"/>
      <c r="K398" s="75"/>
      <c r="L398" s="76"/>
      <c r="M398" s="76"/>
    </row>
    <row r="399" spans="1:13" s="2" customFormat="1" hidden="1">
      <c r="A399" s="67"/>
      <c r="B399" s="78" t="s">
        <v>423</v>
      </c>
      <c r="C399" s="81"/>
      <c r="D399" s="74" t="s">
        <v>424</v>
      </c>
      <c r="E399" s="317">
        <f>G399+H399+I399+J399</f>
        <v>0</v>
      </c>
      <c r="F399" s="318"/>
      <c r="G399" s="318"/>
      <c r="H399" s="318"/>
      <c r="I399" s="318"/>
      <c r="J399" s="330"/>
      <c r="K399" s="75"/>
      <c r="L399" s="76"/>
      <c r="M399" s="76"/>
    </row>
    <row r="400" spans="1:13" s="2" customFormat="1">
      <c r="A400" s="67"/>
      <c r="B400" s="71" t="s">
        <v>425</v>
      </c>
      <c r="C400" s="82"/>
      <c r="D400" s="74" t="s">
        <v>426</v>
      </c>
      <c r="E400" s="317">
        <f>G400+H400+I400+J400</f>
        <v>0</v>
      </c>
      <c r="F400" s="318">
        <f>F401</f>
        <v>0</v>
      </c>
      <c r="G400" s="318">
        <v>0</v>
      </c>
      <c r="H400" s="318">
        <f>H401</f>
        <v>0</v>
      </c>
      <c r="I400" s="318">
        <f>I401</f>
        <v>0</v>
      </c>
      <c r="J400" s="318">
        <f>J401</f>
        <v>0</v>
      </c>
      <c r="K400" s="163"/>
      <c r="L400" s="76"/>
      <c r="M400" s="76"/>
    </row>
    <row r="401" spans="1:13" s="2" customFormat="1">
      <c r="A401" s="67"/>
      <c r="B401" s="78" t="s">
        <v>427</v>
      </c>
      <c r="C401" s="82"/>
      <c r="D401" s="74" t="s">
        <v>428</v>
      </c>
      <c r="E401" s="317">
        <f>G401+H401+I401+J401</f>
        <v>0</v>
      </c>
      <c r="F401" s="318"/>
      <c r="G401" s="318"/>
      <c r="H401" s="318"/>
      <c r="I401" s="318"/>
      <c r="J401" s="330"/>
      <c r="K401" s="75"/>
      <c r="L401" s="76"/>
      <c r="M401" s="76"/>
    </row>
    <row r="402" spans="1:13" s="12" customFormat="1">
      <c r="A402" s="563" t="s">
        <v>303</v>
      </c>
      <c r="B402" s="564"/>
      <c r="C402" s="564"/>
      <c r="D402" s="66"/>
      <c r="E402" s="324">
        <f t="shared" ref="E402:M402" si="111">E403</f>
        <v>65293.000000000007</v>
      </c>
      <c r="F402" s="324">
        <f t="shared" si="111"/>
        <v>0</v>
      </c>
      <c r="G402" s="324">
        <f t="shared" si="111"/>
        <v>63374.000000000007</v>
      </c>
      <c r="H402" s="324">
        <f t="shared" si="111"/>
        <v>31</v>
      </c>
      <c r="I402" s="324">
        <f t="shared" si="111"/>
        <v>1188</v>
      </c>
      <c r="J402" s="324">
        <f t="shared" si="111"/>
        <v>700</v>
      </c>
      <c r="K402" s="324">
        <f t="shared" si="111"/>
        <v>180</v>
      </c>
      <c r="L402" s="324">
        <f t="shared" si="111"/>
        <v>180</v>
      </c>
      <c r="M402" s="324">
        <f t="shared" si="111"/>
        <v>180</v>
      </c>
    </row>
    <row r="403" spans="1:13" s="12" customFormat="1" ht="24" customHeight="1">
      <c r="A403" s="457"/>
      <c r="B403" s="599" t="s">
        <v>611</v>
      </c>
      <c r="C403" s="600"/>
      <c r="D403" s="66"/>
      <c r="E403" s="324">
        <f>E428+E450+E446</f>
        <v>65293.000000000007</v>
      </c>
      <c r="F403" s="324">
        <f>F428+F450+F446</f>
        <v>0</v>
      </c>
      <c r="G403" s="324">
        <f>G428+G450+G446</f>
        <v>63374.000000000007</v>
      </c>
      <c r="H403" s="324">
        <f t="shared" ref="H403:M403" si="112">H428+H450+H446</f>
        <v>31</v>
      </c>
      <c r="I403" s="324">
        <f t="shared" si="112"/>
        <v>1188</v>
      </c>
      <c r="J403" s="324">
        <f t="shared" si="112"/>
        <v>700</v>
      </c>
      <c r="K403" s="324">
        <f t="shared" si="112"/>
        <v>180</v>
      </c>
      <c r="L403" s="324">
        <f t="shared" si="112"/>
        <v>180</v>
      </c>
      <c r="M403" s="324">
        <f t="shared" si="112"/>
        <v>180</v>
      </c>
    </row>
    <row r="404" spans="1:13" s="2" customFormat="1" ht="12.75" hidden="1" customHeight="1">
      <c r="A404" s="67"/>
      <c r="B404" s="103" t="s">
        <v>430</v>
      </c>
      <c r="C404" s="96"/>
      <c r="D404" s="70" t="s">
        <v>431</v>
      </c>
      <c r="E404" s="317">
        <f t="shared" ref="E404:E426" si="113">G404+H404+I404+J404</f>
        <v>0</v>
      </c>
      <c r="F404" s="318">
        <f t="shared" ref="F404:M404" si="114">F405</f>
        <v>0</v>
      </c>
      <c r="G404" s="318">
        <f t="shared" si="114"/>
        <v>0</v>
      </c>
      <c r="H404" s="318">
        <f t="shared" si="114"/>
        <v>0</v>
      </c>
      <c r="I404" s="318">
        <f t="shared" si="114"/>
        <v>0</v>
      </c>
      <c r="J404" s="329">
        <f t="shared" si="114"/>
        <v>0</v>
      </c>
      <c r="K404" s="163">
        <f t="shared" si="114"/>
        <v>0</v>
      </c>
      <c r="L404" s="163">
        <f t="shared" si="114"/>
        <v>0</v>
      </c>
      <c r="M404" s="163">
        <f t="shared" si="114"/>
        <v>0</v>
      </c>
    </row>
    <row r="405" spans="1:13" s="2" customFormat="1" ht="12.75" hidden="1" customHeight="1">
      <c r="A405" s="67"/>
      <c r="B405" s="78" t="s">
        <v>432</v>
      </c>
      <c r="C405" s="82"/>
      <c r="D405" s="80" t="s">
        <v>433</v>
      </c>
      <c r="E405" s="317">
        <f t="shared" si="113"/>
        <v>0</v>
      </c>
      <c r="F405" s="318">
        <f>F406+F407+F408+F409+F410+F411+F412+F413</f>
        <v>0</v>
      </c>
      <c r="G405" s="318">
        <f>G406+G407+G408+G409+G410+G411+G412+G413</f>
        <v>0</v>
      </c>
      <c r="H405" s="318">
        <f>H406+H407+H408+H409+H410+H411+H412+H413</f>
        <v>0</v>
      </c>
      <c r="I405" s="318">
        <f>I406+I407+I408+I409+I410+I411+I412+I413</f>
        <v>0</v>
      </c>
      <c r="J405" s="329">
        <f>J406+J407+J408+J409+J410+J411+J412+J413</f>
        <v>0</v>
      </c>
      <c r="K405" s="163"/>
      <c r="L405" s="76"/>
      <c r="M405" s="76"/>
    </row>
    <row r="406" spans="1:13" s="2" customFormat="1" ht="12.75" hidden="1" customHeight="1">
      <c r="A406" s="67"/>
      <c r="B406" s="96"/>
      <c r="C406" s="104" t="s">
        <v>434</v>
      </c>
      <c r="D406" s="70" t="s">
        <v>435</v>
      </c>
      <c r="E406" s="317">
        <f t="shared" si="113"/>
        <v>0</v>
      </c>
      <c r="F406" s="318"/>
      <c r="G406" s="318"/>
      <c r="H406" s="318"/>
      <c r="I406" s="318"/>
      <c r="J406" s="330"/>
      <c r="K406" s="75"/>
      <c r="L406" s="76"/>
      <c r="M406" s="76"/>
    </row>
    <row r="407" spans="1:13" s="2" customFormat="1" ht="29.25" hidden="1" customHeight="1">
      <c r="A407" s="67"/>
      <c r="B407" s="96"/>
      <c r="C407" s="105" t="s">
        <v>436</v>
      </c>
      <c r="D407" s="106" t="s">
        <v>437</v>
      </c>
      <c r="E407" s="317">
        <f t="shared" si="113"/>
        <v>0</v>
      </c>
      <c r="F407" s="318"/>
      <c r="G407" s="318"/>
      <c r="H407" s="318"/>
      <c r="I407" s="318"/>
      <c r="J407" s="330"/>
      <c r="K407" s="75"/>
      <c r="L407" s="76"/>
      <c r="M407" s="76"/>
    </row>
    <row r="408" spans="1:13" s="2" customFormat="1" ht="29.25" hidden="1" customHeight="1">
      <c r="A408" s="67"/>
      <c r="B408" s="96"/>
      <c r="C408" s="105" t="s">
        <v>438</v>
      </c>
      <c r="D408" s="106" t="s">
        <v>439</v>
      </c>
      <c r="E408" s="317">
        <f t="shared" si="113"/>
        <v>0</v>
      </c>
      <c r="F408" s="318"/>
      <c r="G408" s="318"/>
      <c r="H408" s="318"/>
      <c r="I408" s="318"/>
      <c r="J408" s="330"/>
      <c r="K408" s="75"/>
      <c r="L408" s="76"/>
      <c r="M408" s="76"/>
    </row>
    <row r="409" spans="1:13" s="2" customFormat="1" ht="28.5" hidden="1" customHeight="1">
      <c r="A409" s="67"/>
      <c r="B409" s="96"/>
      <c r="C409" s="104" t="s">
        <v>440</v>
      </c>
      <c r="D409" s="70" t="s">
        <v>441</v>
      </c>
      <c r="E409" s="317">
        <f t="shared" si="113"/>
        <v>0</v>
      </c>
      <c r="F409" s="318"/>
      <c r="G409" s="318"/>
      <c r="H409" s="318"/>
      <c r="I409" s="318"/>
      <c r="J409" s="330"/>
      <c r="K409" s="75"/>
      <c r="L409" s="76"/>
      <c r="M409" s="76"/>
    </row>
    <row r="410" spans="1:13" s="2" customFormat="1" ht="44.25" hidden="1" customHeight="1">
      <c r="A410" s="67"/>
      <c r="B410" s="92"/>
      <c r="C410" s="107" t="s">
        <v>442</v>
      </c>
      <c r="D410" s="95" t="s">
        <v>443</v>
      </c>
      <c r="E410" s="317">
        <f t="shared" si="113"/>
        <v>0</v>
      </c>
      <c r="F410" s="318"/>
      <c r="G410" s="318"/>
      <c r="H410" s="318"/>
      <c r="I410" s="318"/>
      <c r="J410" s="330"/>
      <c r="K410" s="75"/>
      <c r="L410" s="76"/>
      <c r="M410" s="76"/>
    </row>
    <row r="411" spans="1:13" s="2" customFormat="1" ht="29.25" hidden="1" customHeight="1">
      <c r="A411" s="67"/>
      <c r="B411" s="108"/>
      <c r="C411" s="109" t="s">
        <v>444</v>
      </c>
      <c r="D411" s="110" t="s">
        <v>445</v>
      </c>
      <c r="E411" s="317">
        <f t="shared" si="113"/>
        <v>0</v>
      </c>
      <c r="F411" s="318"/>
      <c r="G411" s="318"/>
      <c r="H411" s="318"/>
      <c r="I411" s="318"/>
      <c r="J411" s="330"/>
      <c r="K411" s="75"/>
      <c r="L411" s="76"/>
      <c r="M411" s="76"/>
    </row>
    <row r="412" spans="1:13" s="2" customFormat="1" ht="29.25" hidden="1" customHeight="1">
      <c r="A412" s="67"/>
      <c r="B412" s="111"/>
      <c r="C412" s="112" t="s">
        <v>446</v>
      </c>
      <c r="D412" s="113" t="s">
        <v>447</v>
      </c>
      <c r="E412" s="317">
        <f t="shared" si="113"/>
        <v>0</v>
      </c>
      <c r="F412" s="318"/>
      <c r="G412" s="318"/>
      <c r="H412" s="318"/>
      <c r="I412" s="318"/>
      <c r="J412" s="330"/>
      <c r="K412" s="75"/>
      <c r="L412" s="76"/>
      <c r="M412" s="76"/>
    </row>
    <row r="413" spans="1:13" s="2" customFormat="1" ht="18.75" hidden="1" customHeight="1">
      <c r="A413" s="67"/>
      <c r="B413" s="114"/>
      <c r="C413" s="115" t="s">
        <v>448</v>
      </c>
      <c r="D413" s="116" t="s">
        <v>449</v>
      </c>
      <c r="E413" s="317">
        <f t="shared" si="113"/>
        <v>0</v>
      </c>
      <c r="F413" s="318"/>
      <c r="G413" s="318"/>
      <c r="H413" s="318"/>
      <c r="I413" s="318"/>
      <c r="J413" s="330"/>
      <c r="K413" s="75"/>
      <c r="L413" s="76"/>
      <c r="M413" s="76"/>
    </row>
    <row r="414" spans="1:13" s="2" customFormat="1" ht="12.75" hidden="1" customHeight="1">
      <c r="A414" s="67"/>
      <c r="B414" s="117"/>
      <c r="C414" s="118"/>
      <c r="D414" s="119"/>
      <c r="E414" s="317">
        <f t="shared" si="113"/>
        <v>0</v>
      </c>
      <c r="F414" s="318"/>
      <c r="G414" s="318"/>
      <c r="H414" s="318"/>
      <c r="I414" s="318"/>
      <c r="J414" s="330"/>
      <c r="K414" s="75"/>
      <c r="L414" s="76"/>
      <c r="M414" s="76"/>
    </row>
    <row r="415" spans="1:13" s="2" customFormat="1" ht="15" hidden="1" customHeight="1">
      <c r="A415" s="67"/>
      <c r="B415" s="71" t="s">
        <v>450</v>
      </c>
      <c r="C415" s="78"/>
      <c r="D415" s="80" t="s">
        <v>451</v>
      </c>
      <c r="E415" s="317">
        <f t="shared" si="113"/>
        <v>0</v>
      </c>
      <c r="F415" s="318">
        <f t="shared" ref="F415:M415" si="115">F416</f>
        <v>0</v>
      </c>
      <c r="G415" s="318">
        <f t="shared" si="115"/>
        <v>0</v>
      </c>
      <c r="H415" s="318">
        <f t="shared" si="115"/>
        <v>0</v>
      </c>
      <c r="I415" s="318">
        <f t="shared" si="115"/>
        <v>0</v>
      </c>
      <c r="J415" s="329">
        <f t="shared" si="115"/>
        <v>0</v>
      </c>
      <c r="K415" s="163">
        <f t="shared" si="115"/>
        <v>0</v>
      </c>
      <c r="L415" s="163">
        <f t="shared" si="115"/>
        <v>0</v>
      </c>
      <c r="M415" s="163">
        <f t="shared" si="115"/>
        <v>0</v>
      </c>
    </row>
    <row r="416" spans="1:13" s="2" customFormat="1" ht="12.75" hidden="1" customHeight="1">
      <c r="A416" s="67"/>
      <c r="B416" s="82" t="s">
        <v>452</v>
      </c>
      <c r="C416" s="82"/>
      <c r="D416" s="74" t="s">
        <v>371</v>
      </c>
      <c r="E416" s="317">
        <f t="shared" si="113"/>
        <v>0</v>
      </c>
      <c r="F416" s="318">
        <f>F420+F421+F422+F423+F424+F425+F426</f>
        <v>0</v>
      </c>
      <c r="G416" s="318">
        <f>G420+G421+G422+G423+G424+G425+G426</f>
        <v>0</v>
      </c>
      <c r="H416" s="318">
        <f>H420+H421+H422+H423+H424+H425+H426</f>
        <v>0</v>
      </c>
      <c r="I416" s="318">
        <f>I420+I421+I422+I423+I424+I425+I426</f>
        <v>0</v>
      </c>
      <c r="J416" s="329">
        <f>J420+J421+J422+J423+J424+J425+J426</f>
        <v>0</v>
      </c>
      <c r="K416" s="163"/>
      <c r="L416" s="76"/>
      <c r="M416" s="76"/>
    </row>
    <row r="417" spans="1:13" s="2" customFormat="1" ht="12.75" hidden="1" customHeight="1">
      <c r="A417" s="67"/>
      <c r="B417" s="120"/>
      <c r="C417" s="121" t="s">
        <v>453</v>
      </c>
      <c r="D417" s="122" t="s">
        <v>454</v>
      </c>
      <c r="E417" s="317">
        <f t="shared" si="113"/>
        <v>0</v>
      </c>
      <c r="F417" s="318"/>
      <c r="G417" s="318"/>
      <c r="H417" s="318"/>
      <c r="I417" s="318"/>
      <c r="J417" s="330"/>
      <c r="K417" s="75"/>
      <c r="L417" s="76"/>
      <c r="M417" s="76"/>
    </row>
    <row r="418" spans="1:13" s="2" customFormat="1" ht="12.75" hidden="1" customHeight="1">
      <c r="A418" s="67"/>
      <c r="B418" s="120"/>
      <c r="C418" s="121" t="s">
        <v>455</v>
      </c>
      <c r="D418" s="122" t="s">
        <v>456</v>
      </c>
      <c r="E418" s="317">
        <f t="shared" si="113"/>
        <v>0</v>
      </c>
      <c r="F418" s="318"/>
      <c r="G418" s="318"/>
      <c r="H418" s="318"/>
      <c r="I418" s="318"/>
      <c r="J418" s="330"/>
      <c r="K418" s="75"/>
      <c r="L418" s="76"/>
      <c r="M418" s="76"/>
    </row>
    <row r="419" spans="1:13" s="2" customFormat="1" ht="12.75" hidden="1" customHeight="1">
      <c r="A419" s="67"/>
      <c r="B419" s="120"/>
      <c r="C419" s="121" t="s">
        <v>457</v>
      </c>
      <c r="D419" s="122" t="s">
        <v>458</v>
      </c>
      <c r="E419" s="317">
        <f t="shared" si="113"/>
        <v>0</v>
      </c>
      <c r="F419" s="318"/>
      <c r="G419" s="318"/>
      <c r="H419" s="318"/>
      <c r="I419" s="318"/>
      <c r="J419" s="330"/>
      <c r="K419" s="75"/>
      <c r="L419" s="76"/>
      <c r="M419" s="76"/>
    </row>
    <row r="420" spans="1:13" s="2" customFormat="1" ht="12.75" hidden="1" customHeight="1">
      <c r="A420" s="67"/>
      <c r="B420" s="79"/>
      <c r="C420" s="82" t="s">
        <v>459</v>
      </c>
      <c r="D420" s="74" t="s">
        <v>460</v>
      </c>
      <c r="E420" s="317">
        <f t="shared" si="113"/>
        <v>0</v>
      </c>
      <c r="F420" s="318"/>
      <c r="G420" s="318"/>
      <c r="H420" s="318"/>
      <c r="I420" s="318"/>
      <c r="J420" s="330"/>
      <c r="K420" s="75"/>
      <c r="L420" s="76"/>
      <c r="M420" s="76"/>
    </row>
    <row r="421" spans="1:13" s="2" customFormat="1" ht="12.75" hidden="1" customHeight="1">
      <c r="A421" s="67"/>
      <c r="B421" s="79"/>
      <c r="C421" s="82" t="s">
        <v>461</v>
      </c>
      <c r="D421" s="74" t="s">
        <v>462</v>
      </c>
      <c r="E421" s="317">
        <f t="shared" si="113"/>
        <v>0</v>
      </c>
      <c r="F421" s="318"/>
      <c r="G421" s="318"/>
      <c r="H421" s="318"/>
      <c r="I421" s="318"/>
      <c r="J421" s="330"/>
      <c r="K421" s="75"/>
      <c r="L421" s="76"/>
      <c r="M421" s="76"/>
    </row>
    <row r="422" spans="1:13" s="2" customFormat="1" ht="12.75" hidden="1" customHeight="1">
      <c r="A422" s="67"/>
      <c r="B422" s="79"/>
      <c r="C422" s="82" t="s">
        <v>463</v>
      </c>
      <c r="D422" s="74" t="s">
        <v>464</v>
      </c>
      <c r="E422" s="317">
        <f t="shared" si="113"/>
        <v>0</v>
      </c>
      <c r="F422" s="318"/>
      <c r="G422" s="318"/>
      <c r="H422" s="318"/>
      <c r="I422" s="318"/>
      <c r="J422" s="330"/>
      <c r="K422" s="75"/>
      <c r="L422" s="76"/>
      <c r="M422" s="76"/>
    </row>
    <row r="423" spans="1:13" s="2" customFormat="1" ht="12.75" hidden="1" customHeight="1">
      <c r="A423" s="67"/>
      <c r="B423" s="79"/>
      <c r="C423" s="82" t="s">
        <v>465</v>
      </c>
      <c r="D423" s="74" t="s">
        <v>466</v>
      </c>
      <c r="E423" s="317">
        <f t="shared" si="113"/>
        <v>0</v>
      </c>
      <c r="F423" s="318"/>
      <c r="G423" s="318"/>
      <c r="H423" s="318"/>
      <c r="I423" s="318"/>
      <c r="J423" s="330"/>
      <c r="K423" s="75"/>
      <c r="L423" s="76"/>
      <c r="M423" s="76"/>
    </row>
    <row r="424" spans="1:13" s="2" customFormat="1" ht="12.75" hidden="1" customHeight="1">
      <c r="A424" s="67"/>
      <c r="B424" s="79"/>
      <c r="C424" s="82"/>
      <c r="D424" s="74"/>
      <c r="E424" s="317">
        <f t="shared" si="113"/>
        <v>0</v>
      </c>
      <c r="F424" s="318"/>
      <c r="G424" s="318"/>
      <c r="H424" s="318"/>
      <c r="I424" s="318"/>
      <c r="J424" s="330"/>
      <c r="K424" s="75"/>
      <c r="L424" s="76"/>
      <c r="M424" s="76"/>
    </row>
    <row r="425" spans="1:13" s="2" customFormat="1" ht="12.75" hidden="1" customHeight="1">
      <c r="A425" s="67"/>
      <c r="B425" s="79"/>
      <c r="C425" s="82" t="s">
        <v>467</v>
      </c>
      <c r="D425" s="74" t="s">
        <v>468</v>
      </c>
      <c r="E425" s="317">
        <f t="shared" si="113"/>
        <v>0</v>
      </c>
      <c r="F425" s="318"/>
      <c r="G425" s="318"/>
      <c r="H425" s="318"/>
      <c r="I425" s="318"/>
      <c r="J425" s="330"/>
      <c r="K425" s="75"/>
      <c r="L425" s="76"/>
      <c r="M425" s="76"/>
    </row>
    <row r="426" spans="1:13" s="2" customFormat="1" ht="12.75" hidden="1" customHeight="1">
      <c r="A426" s="67"/>
      <c r="B426" s="79"/>
      <c r="C426" s="82" t="s">
        <v>469</v>
      </c>
      <c r="D426" s="74" t="s">
        <v>470</v>
      </c>
      <c r="E426" s="317">
        <f t="shared" si="113"/>
        <v>0</v>
      </c>
      <c r="F426" s="318"/>
      <c r="G426" s="318"/>
      <c r="H426" s="318"/>
      <c r="I426" s="318"/>
      <c r="J426" s="330"/>
      <c r="K426" s="75"/>
      <c r="L426" s="76"/>
      <c r="M426" s="76"/>
    </row>
    <row r="427" spans="1:13" s="2" customFormat="1" ht="12.75" hidden="1" customHeight="1">
      <c r="A427" s="67"/>
      <c r="B427" s="78"/>
      <c r="C427" s="71"/>
      <c r="D427" s="74"/>
      <c r="E427" s="317"/>
      <c r="F427" s="318"/>
      <c r="G427" s="318"/>
      <c r="H427" s="318"/>
      <c r="I427" s="318"/>
      <c r="J427" s="330"/>
      <c r="K427" s="75"/>
      <c r="L427" s="76"/>
      <c r="M427" s="76"/>
    </row>
    <row r="428" spans="1:13" s="2" customFormat="1" ht="56.25" hidden="1" customHeight="1">
      <c r="A428" s="67"/>
      <c r="B428" s="561" t="s">
        <v>471</v>
      </c>
      <c r="C428" s="562"/>
      <c r="D428" s="154" t="s">
        <v>305</v>
      </c>
      <c r="E428" s="317">
        <f t="shared" ref="E428:M428" si="116">E441+E444</f>
        <v>0</v>
      </c>
      <c r="F428" s="317">
        <f t="shared" si="116"/>
        <v>0</v>
      </c>
      <c r="G428" s="317">
        <f t="shared" si="116"/>
        <v>0</v>
      </c>
      <c r="H428" s="317">
        <f t="shared" si="116"/>
        <v>0</v>
      </c>
      <c r="I428" s="317">
        <f t="shared" si="116"/>
        <v>0</v>
      </c>
      <c r="J428" s="317">
        <f t="shared" si="116"/>
        <v>0</v>
      </c>
      <c r="K428" s="317">
        <f t="shared" si="116"/>
        <v>0</v>
      </c>
      <c r="L428" s="317">
        <f t="shared" si="116"/>
        <v>0</v>
      </c>
      <c r="M428" s="317">
        <f t="shared" si="116"/>
        <v>0</v>
      </c>
    </row>
    <row r="429" spans="1:13" s="2" customFormat="1" ht="12.75" hidden="1" customHeight="1">
      <c r="A429" s="67"/>
      <c r="B429" s="78" t="s">
        <v>472</v>
      </c>
      <c r="C429" s="71"/>
      <c r="D429" s="74" t="s">
        <v>473</v>
      </c>
      <c r="E429" s="317">
        <f t="shared" ref="E429:E459" si="117">G429+H429+I429+J429</f>
        <v>0</v>
      </c>
      <c r="F429" s="318"/>
      <c r="G429" s="318"/>
      <c r="H429" s="318"/>
      <c r="I429" s="318"/>
      <c r="J429" s="330"/>
      <c r="K429" s="75"/>
      <c r="L429" s="76"/>
      <c r="M429" s="76"/>
    </row>
    <row r="430" spans="1:13" s="2" customFormat="1" ht="12.75" hidden="1" customHeight="1">
      <c r="A430" s="67"/>
      <c r="B430" s="78" t="s">
        <v>474</v>
      </c>
      <c r="C430" s="82"/>
      <c r="D430" s="74" t="s">
        <v>475</v>
      </c>
      <c r="E430" s="317">
        <f t="shared" si="117"/>
        <v>0</v>
      </c>
      <c r="F430" s="318"/>
      <c r="G430" s="318"/>
      <c r="H430" s="318"/>
      <c r="I430" s="318"/>
      <c r="J430" s="330"/>
      <c r="K430" s="75"/>
      <c r="L430" s="76"/>
      <c r="M430" s="76"/>
    </row>
    <row r="431" spans="1:13" s="2" customFormat="1" ht="12.75" hidden="1" customHeight="1">
      <c r="A431" s="67"/>
      <c r="B431" s="78" t="s">
        <v>476</v>
      </c>
      <c r="C431" s="71"/>
      <c r="D431" s="74" t="s">
        <v>477</v>
      </c>
      <c r="E431" s="317">
        <f t="shared" si="117"/>
        <v>0</v>
      </c>
      <c r="F431" s="318"/>
      <c r="G431" s="318"/>
      <c r="H431" s="318"/>
      <c r="I431" s="318"/>
      <c r="J431" s="330"/>
      <c r="K431" s="75"/>
      <c r="L431" s="76"/>
      <c r="M431" s="76"/>
    </row>
    <row r="432" spans="1:13" s="2" customFormat="1" ht="12.75" hidden="1" customHeight="1">
      <c r="A432" s="67"/>
      <c r="B432" s="78" t="s">
        <v>478</v>
      </c>
      <c r="C432" s="73"/>
      <c r="D432" s="74" t="s">
        <v>479</v>
      </c>
      <c r="E432" s="317">
        <f t="shared" si="117"/>
        <v>0</v>
      </c>
      <c r="F432" s="318"/>
      <c r="G432" s="318"/>
      <c r="H432" s="318"/>
      <c r="I432" s="318"/>
      <c r="J432" s="330"/>
      <c r="K432" s="75"/>
      <c r="L432" s="76"/>
      <c r="M432" s="76"/>
    </row>
    <row r="433" spans="1:13" s="2" customFormat="1" ht="12.75" hidden="1" customHeight="1">
      <c r="A433" s="67"/>
      <c r="B433" s="77" t="s">
        <v>480</v>
      </c>
      <c r="C433" s="467"/>
      <c r="D433" s="74" t="s">
        <v>481</v>
      </c>
      <c r="E433" s="317">
        <f t="shared" si="117"/>
        <v>0</v>
      </c>
      <c r="F433" s="318"/>
      <c r="G433" s="318"/>
      <c r="H433" s="318"/>
      <c r="I433" s="318"/>
      <c r="J433" s="330"/>
      <c r="K433" s="75"/>
      <c r="L433" s="76"/>
      <c r="M433" s="76"/>
    </row>
    <row r="434" spans="1:13" s="2" customFormat="1" ht="12.75" hidden="1" customHeight="1">
      <c r="A434" s="67"/>
      <c r="B434" s="123" t="s">
        <v>482</v>
      </c>
      <c r="C434" s="82"/>
      <c r="D434" s="80" t="s">
        <v>483</v>
      </c>
      <c r="E434" s="317">
        <f t="shared" si="117"/>
        <v>0</v>
      </c>
      <c r="F434" s="318"/>
      <c r="G434" s="318"/>
      <c r="H434" s="318"/>
      <c r="I434" s="318"/>
      <c r="J434" s="330"/>
      <c r="K434" s="75"/>
      <c r="L434" s="76"/>
      <c r="M434" s="76"/>
    </row>
    <row r="435" spans="1:13" s="2" customFormat="1" ht="12.75" hidden="1" customHeight="1">
      <c r="A435" s="67"/>
      <c r="B435" s="77" t="s">
        <v>484</v>
      </c>
      <c r="C435" s="71"/>
      <c r="D435" s="74" t="s">
        <v>485</v>
      </c>
      <c r="E435" s="317">
        <f t="shared" si="117"/>
        <v>0</v>
      </c>
      <c r="F435" s="318"/>
      <c r="G435" s="318"/>
      <c r="H435" s="318"/>
      <c r="I435" s="318"/>
      <c r="J435" s="330"/>
      <c r="K435" s="75"/>
      <c r="L435" s="76"/>
      <c r="M435" s="76"/>
    </row>
    <row r="436" spans="1:13" s="2" customFormat="1" ht="12.75" hidden="1" customHeight="1">
      <c r="A436" s="67"/>
      <c r="B436" s="77" t="s">
        <v>486</v>
      </c>
      <c r="C436" s="71"/>
      <c r="D436" s="74" t="s">
        <v>487</v>
      </c>
      <c r="E436" s="317">
        <f t="shared" si="117"/>
        <v>0</v>
      </c>
      <c r="F436" s="318"/>
      <c r="G436" s="318"/>
      <c r="H436" s="318"/>
      <c r="I436" s="318"/>
      <c r="J436" s="330"/>
      <c r="K436" s="75"/>
      <c r="L436" s="76"/>
      <c r="M436" s="76"/>
    </row>
    <row r="437" spans="1:13" s="2" customFormat="1" ht="12.75" hidden="1" customHeight="1">
      <c r="A437" s="67"/>
      <c r="B437" s="78" t="s">
        <v>488</v>
      </c>
      <c r="C437" s="79"/>
      <c r="D437" s="80" t="s">
        <v>489</v>
      </c>
      <c r="E437" s="317">
        <f t="shared" si="117"/>
        <v>0</v>
      </c>
      <c r="F437" s="318"/>
      <c r="G437" s="318"/>
      <c r="H437" s="318"/>
      <c r="I437" s="318"/>
      <c r="J437" s="330"/>
      <c r="K437" s="75"/>
      <c r="L437" s="76"/>
      <c r="M437" s="76"/>
    </row>
    <row r="438" spans="1:13" s="2" customFormat="1" ht="12.75" hidden="1" customHeight="1">
      <c r="A438" s="67"/>
      <c r="B438" s="77" t="s">
        <v>490</v>
      </c>
      <c r="C438" s="71"/>
      <c r="D438" s="74" t="s">
        <v>491</v>
      </c>
      <c r="E438" s="317">
        <f t="shared" si="117"/>
        <v>0</v>
      </c>
      <c r="F438" s="318"/>
      <c r="G438" s="318"/>
      <c r="H438" s="318"/>
      <c r="I438" s="318"/>
      <c r="J438" s="330"/>
      <c r="K438" s="75"/>
      <c r="L438" s="76"/>
      <c r="M438" s="76"/>
    </row>
    <row r="439" spans="1:13" s="2" customFormat="1" ht="12.75" hidden="1" customHeight="1">
      <c r="A439" s="67"/>
      <c r="B439" s="124" t="s">
        <v>492</v>
      </c>
      <c r="C439" s="79"/>
      <c r="D439" s="80" t="s">
        <v>493</v>
      </c>
      <c r="E439" s="317">
        <f t="shared" si="117"/>
        <v>0</v>
      </c>
      <c r="F439" s="318"/>
      <c r="G439" s="318"/>
      <c r="H439" s="318"/>
      <c r="I439" s="318"/>
      <c r="J439" s="330"/>
      <c r="K439" s="75"/>
      <c r="L439" s="76"/>
      <c r="M439" s="76"/>
    </row>
    <row r="440" spans="1:13" s="2" customFormat="1" ht="12.75" hidden="1" customHeight="1">
      <c r="A440" s="67"/>
      <c r="B440" s="77"/>
      <c r="C440" s="71"/>
      <c r="D440" s="74"/>
      <c r="E440" s="317">
        <f t="shared" si="117"/>
        <v>0</v>
      </c>
      <c r="F440" s="318"/>
      <c r="G440" s="318"/>
      <c r="H440" s="318"/>
      <c r="I440" s="318"/>
      <c r="J440" s="330"/>
      <c r="K440" s="75"/>
      <c r="L440" s="76"/>
      <c r="M440" s="76"/>
    </row>
    <row r="441" spans="1:13" s="2" customFormat="1" ht="12.75" hidden="1" customHeight="1">
      <c r="A441" s="67"/>
      <c r="B441" s="609" t="s">
        <v>488</v>
      </c>
      <c r="C441" s="610"/>
      <c r="D441" s="154" t="s">
        <v>489</v>
      </c>
      <c r="E441" s="317">
        <f>E442+E443</f>
        <v>0</v>
      </c>
      <c r="F441" s="317">
        <f>F443</f>
        <v>0</v>
      </c>
      <c r="G441" s="317">
        <f>G442+G443</f>
        <v>0</v>
      </c>
      <c r="H441" s="317">
        <f t="shared" ref="H441:M441" si="118">H442+H443</f>
        <v>0</v>
      </c>
      <c r="I441" s="317">
        <f t="shared" si="118"/>
        <v>0</v>
      </c>
      <c r="J441" s="317">
        <f t="shared" si="118"/>
        <v>0</v>
      </c>
      <c r="K441" s="317">
        <f t="shared" si="118"/>
        <v>0</v>
      </c>
      <c r="L441" s="317">
        <f t="shared" si="118"/>
        <v>0</v>
      </c>
      <c r="M441" s="317">
        <f t="shared" si="118"/>
        <v>0</v>
      </c>
    </row>
    <row r="442" spans="1:13" s="2" customFormat="1" ht="12.75" hidden="1" customHeight="1">
      <c r="A442" s="67"/>
      <c r="B442" s="77"/>
      <c r="C442" s="71" t="s">
        <v>587</v>
      </c>
      <c r="D442" s="74" t="s">
        <v>612</v>
      </c>
      <c r="E442" s="317">
        <f>G442+H442+I442+J442</f>
        <v>0</v>
      </c>
      <c r="F442" s="317"/>
      <c r="G442" s="318"/>
      <c r="H442" s="318"/>
      <c r="I442" s="318"/>
      <c r="J442" s="342"/>
      <c r="K442" s="75"/>
      <c r="L442" s="76"/>
      <c r="M442" s="76"/>
    </row>
    <row r="443" spans="1:13" s="2" customFormat="1" ht="12.75" hidden="1" customHeight="1">
      <c r="A443" s="67"/>
      <c r="B443" s="77"/>
      <c r="C443" s="71" t="s">
        <v>590</v>
      </c>
      <c r="D443" s="74" t="s">
        <v>613</v>
      </c>
      <c r="E443" s="317">
        <f>G443+H443+I443+J443</f>
        <v>0</v>
      </c>
      <c r="F443" s="318"/>
      <c r="G443" s="318"/>
      <c r="H443" s="318"/>
      <c r="I443" s="318"/>
      <c r="J443" s="330"/>
      <c r="K443" s="75"/>
      <c r="L443" s="76"/>
      <c r="M443" s="76"/>
    </row>
    <row r="444" spans="1:13" s="2" customFormat="1" ht="12.75" hidden="1" customHeight="1">
      <c r="A444" s="67"/>
      <c r="B444" s="77"/>
      <c r="C444" s="71" t="s">
        <v>614</v>
      </c>
      <c r="D444" s="74" t="s">
        <v>491</v>
      </c>
      <c r="E444" s="317">
        <f>E445</f>
        <v>0</v>
      </c>
      <c r="F444" s="318"/>
      <c r="G444" s="318">
        <f>G445</f>
        <v>0</v>
      </c>
      <c r="H444" s="318">
        <f>H445</f>
        <v>0</v>
      </c>
      <c r="I444" s="318">
        <f>I445</f>
        <v>0</v>
      </c>
      <c r="J444" s="330"/>
      <c r="K444" s="75"/>
      <c r="L444" s="76"/>
      <c r="M444" s="76"/>
    </row>
    <row r="445" spans="1:13" s="2" customFormat="1" ht="12.75" hidden="1" customHeight="1">
      <c r="A445" s="67"/>
      <c r="B445" s="77"/>
      <c r="C445" s="71" t="s">
        <v>590</v>
      </c>
      <c r="D445" s="74" t="s">
        <v>615</v>
      </c>
      <c r="E445" s="317">
        <f>G445+H445+I445+J445</f>
        <v>0</v>
      </c>
      <c r="F445" s="318"/>
      <c r="G445" s="318"/>
      <c r="H445" s="318"/>
      <c r="I445" s="318"/>
      <c r="J445" s="330"/>
      <c r="K445" s="75"/>
      <c r="L445" s="76"/>
      <c r="M445" s="76"/>
    </row>
    <row r="446" spans="1:13" s="2" customFormat="1" ht="59.25" customHeight="1">
      <c r="A446" s="67"/>
      <c r="B446" s="611" t="s">
        <v>616</v>
      </c>
      <c r="C446" s="612"/>
      <c r="D446" s="154" t="s">
        <v>307</v>
      </c>
      <c r="E446" s="317">
        <f>E447</f>
        <v>0</v>
      </c>
      <c r="F446" s="317">
        <f>F447</f>
        <v>0</v>
      </c>
      <c r="G446" s="317">
        <f>G447</f>
        <v>0</v>
      </c>
      <c r="H446" s="317">
        <f t="shared" ref="H446:M446" si="119">H447</f>
        <v>0</v>
      </c>
      <c r="I446" s="317">
        <f t="shared" si="119"/>
        <v>0</v>
      </c>
      <c r="J446" s="317">
        <f t="shared" si="119"/>
        <v>0</v>
      </c>
      <c r="K446" s="317">
        <f t="shared" si="119"/>
        <v>0</v>
      </c>
      <c r="L446" s="317">
        <f t="shared" si="119"/>
        <v>0</v>
      </c>
      <c r="M446" s="317">
        <f t="shared" si="119"/>
        <v>0</v>
      </c>
    </row>
    <row r="447" spans="1:13" s="2" customFormat="1" ht="12.75" customHeight="1">
      <c r="A447" s="67"/>
      <c r="B447" s="613" t="s">
        <v>488</v>
      </c>
      <c r="C447" s="614"/>
      <c r="D447" s="155" t="s">
        <v>617</v>
      </c>
      <c r="E447" s="317">
        <f>E448+E449</f>
        <v>0</v>
      </c>
      <c r="F447" s="317">
        <f>F448+F449</f>
        <v>0</v>
      </c>
      <c r="G447" s="317">
        <f>G448+G449</f>
        <v>0</v>
      </c>
      <c r="H447" s="317">
        <f t="shared" ref="H447:M447" si="120">H448+H449</f>
        <v>0</v>
      </c>
      <c r="I447" s="317">
        <f t="shared" si="120"/>
        <v>0</v>
      </c>
      <c r="J447" s="317">
        <f t="shared" si="120"/>
        <v>0</v>
      </c>
      <c r="K447" s="317">
        <f t="shared" si="120"/>
        <v>0</v>
      </c>
      <c r="L447" s="317">
        <f t="shared" si="120"/>
        <v>0</v>
      </c>
      <c r="M447" s="317">
        <f t="shared" si="120"/>
        <v>0</v>
      </c>
    </row>
    <row r="448" spans="1:13" s="2" customFormat="1" ht="12.75" customHeight="1">
      <c r="A448" s="67"/>
      <c r="B448" s="456"/>
      <c r="C448" s="71" t="s">
        <v>587</v>
      </c>
      <c r="D448" s="74" t="s">
        <v>618</v>
      </c>
      <c r="E448" s="317">
        <f>G448+H448+I448+J448</f>
        <v>0</v>
      </c>
      <c r="F448" s="318"/>
      <c r="G448" s="318"/>
      <c r="H448" s="318">
        <v>0</v>
      </c>
      <c r="I448" s="318"/>
      <c r="J448" s="330">
        <v>0</v>
      </c>
      <c r="K448" s="75"/>
      <c r="L448" s="76"/>
      <c r="M448" s="76"/>
    </row>
    <row r="449" spans="1:13" s="2" customFormat="1" ht="12.75" customHeight="1">
      <c r="A449" s="67"/>
      <c r="B449" s="77"/>
      <c r="C449" s="71" t="s">
        <v>590</v>
      </c>
      <c r="D449" s="74" t="s">
        <v>619</v>
      </c>
      <c r="E449" s="317">
        <f>G449+H449+I449+J449</f>
        <v>0</v>
      </c>
      <c r="F449" s="318"/>
      <c r="G449" s="318"/>
      <c r="H449" s="318">
        <v>0</v>
      </c>
      <c r="I449" s="318">
        <v>0</v>
      </c>
      <c r="J449" s="330">
        <v>0</v>
      </c>
      <c r="K449" s="75">
        <v>0</v>
      </c>
      <c r="L449" s="76">
        <v>0</v>
      </c>
      <c r="M449" s="76">
        <v>0</v>
      </c>
    </row>
    <row r="450" spans="1:13" s="2" customFormat="1" ht="12.75" customHeight="1">
      <c r="A450" s="67"/>
      <c r="B450" s="79" t="s">
        <v>494</v>
      </c>
      <c r="C450" s="79"/>
      <c r="D450" s="80" t="s">
        <v>311</v>
      </c>
      <c r="E450" s="317">
        <f t="shared" si="117"/>
        <v>65293.000000000007</v>
      </c>
      <c r="F450" s="318">
        <f>F451+F461</f>
        <v>0</v>
      </c>
      <c r="G450" s="318">
        <f>G451+G461</f>
        <v>63374.000000000007</v>
      </c>
      <c r="H450" s="318">
        <f>H451+H461</f>
        <v>31</v>
      </c>
      <c r="I450" s="318">
        <f>I451+I461</f>
        <v>1188</v>
      </c>
      <c r="J450" s="329">
        <f>J451+J461</f>
        <v>700</v>
      </c>
      <c r="K450" s="163">
        <v>180</v>
      </c>
      <c r="L450" s="163">
        <v>180</v>
      </c>
      <c r="M450" s="163">
        <v>180</v>
      </c>
    </row>
    <row r="451" spans="1:13" s="2" customFormat="1" ht="12.75" customHeight="1">
      <c r="A451" s="67"/>
      <c r="B451" s="73" t="s">
        <v>495</v>
      </c>
      <c r="C451" s="71"/>
      <c r="D451" s="74" t="s">
        <v>496</v>
      </c>
      <c r="E451" s="317">
        <f t="shared" si="117"/>
        <v>65293.000000000007</v>
      </c>
      <c r="F451" s="318">
        <f>F452+F457+F459</f>
        <v>0</v>
      </c>
      <c r="G451" s="318">
        <f>G452+G457+G459</f>
        <v>63374.000000000007</v>
      </c>
      <c r="H451" s="318">
        <f>H452+H457+H459</f>
        <v>31</v>
      </c>
      <c r="I451" s="318">
        <f>I452+I457+I459</f>
        <v>1188</v>
      </c>
      <c r="J451" s="329">
        <f>J452+J457+J459</f>
        <v>700</v>
      </c>
      <c r="K451" s="163"/>
      <c r="L451" s="163"/>
      <c r="M451" s="163"/>
    </row>
    <row r="452" spans="1:13" s="2" customFormat="1" ht="12.75" customHeight="1">
      <c r="A452" s="67"/>
      <c r="B452" s="77" t="s">
        <v>497</v>
      </c>
      <c r="C452" s="71"/>
      <c r="D452" s="74" t="s">
        <v>498</v>
      </c>
      <c r="E452" s="317">
        <f t="shared" si="117"/>
        <v>65141.000000000007</v>
      </c>
      <c r="F452" s="318">
        <f t="shared" ref="F452:M452" si="121">F453+F454+F455+F456</f>
        <v>0</v>
      </c>
      <c r="G452" s="318">
        <f t="shared" si="121"/>
        <v>63222.000000000007</v>
      </c>
      <c r="H452" s="318">
        <f t="shared" si="121"/>
        <v>31</v>
      </c>
      <c r="I452" s="318">
        <f t="shared" si="121"/>
        <v>1188</v>
      </c>
      <c r="J452" s="329">
        <f t="shared" si="121"/>
        <v>700</v>
      </c>
      <c r="K452" s="163">
        <f t="shared" si="121"/>
        <v>0</v>
      </c>
      <c r="L452" s="163">
        <f t="shared" si="121"/>
        <v>0</v>
      </c>
      <c r="M452" s="163">
        <f t="shared" si="121"/>
        <v>0</v>
      </c>
    </row>
    <row r="453" spans="1:13" s="2" customFormat="1" ht="12.75" customHeight="1">
      <c r="A453" s="67"/>
      <c r="B453" s="78"/>
      <c r="C453" s="78" t="s">
        <v>499</v>
      </c>
      <c r="D453" s="80" t="s">
        <v>500</v>
      </c>
      <c r="E453" s="317">
        <f t="shared" si="117"/>
        <v>53793.120000000003</v>
      </c>
      <c r="F453" s="318"/>
      <c r="G453" s="318">
        <v>53793.120000000003</v>
      </c>
      <c r="H453" s="318"/>
      <c r="I453" s="318"/>
      <c r="J453" s="330"/>
      <c r="K453" s="75"/>
      <c r="L453" s="76"/>
      <c r="M453" s="76"/>
    </row>
    <row r="454" spans="1:13" s="2" customFormat="1" ht="12.75" customHeight="1">
      <c r="A454" s="67"/>
      <c r="B454" s="78"/>
      <c r="C454" s="78" t="s">
        <v>501</v>
      </c>
      <c r="D454" s="80" t="s">
        <v>502</v>
      </c>
      <c r="E454" s="317">
        <f t="shared" si="117"/>
        <v>8847.08</v>
      </c>
      <c r="F454" s="318"/>
      <c r="G454" s="318">
        <v>8718.08</v>
      </c>
      <c r="H454" s="318">
        <v>31</v>
      </c>
      <c r="I454" s="330">
        <v>98</v>
      </c>
      <c r="J454" s="330"/>
      <c r="K454" s="75"/>
      <c r="L454" s="76"/>
      <c r="M454" s="76"/>
    </row>
    <row r="455" spans="1:13" s="2" customFormat="1" ht="12.75" customHeight="1">
      <c r="A455" s="67"/>
      <c r="B455" s="78"/>
      <c r="C455" s="79" t="s">
        <v>503</v>
      </c>
      <c r="D455" s="80" t="s">
        <v>504</v>
      </c>
      <c r="E455" s="317">
        <f t="shared" si="117"/>
        <v>130</v>
      </c>
      <c r="F455" s="318"/>
      <c r="G455" s="318"/>
      <c r="H455" s="318"/>
      <c r="I455" s="330">
        <v>130</v>
      </c>
      <c r="J455" s="330"/>
      <c r="K455" s="75"/>
      <c r="L455" s="76"/>
      <c r="M455" s="76"/>
    </row>
    <row r="456" spans="1:13" s="2" customFormat="1" ht="12.75" customHeight="1">
      <c r="A456" s="67"/>
      <c r="B456" s="78"/>
      <c r="C456" s="79" t="s">
        <v>505</v>
      </c>
      <c r="D456" s="80" t="s">
        <v>506</v>
      </c>
      <c r="E456" s="317">
        <f t="shared" si="117"/>
        <v>2370.8000000000002</v>
      </c>
      <c r="F456" s="318"/>
      <c r="G456" s="318">
        <v>710.8</v>
      </c>
      <c r="H456" s="318"/>
      <c r="I456" s="318">
        <v>960</v>
      </c>
      <c r="J456" s="330">
        <v>700</v>
      </c>
      <c r="K456" s="75"/>
      <c r="L456" s="76"/>
      <c r="M456" s="76"/>
    </row>
    <row r="457" spans="1:13" s="2" customFormat="1" ht="12.75" customHeight="1">
      <c r="A457" s="67"/>
      <c r="B457" s="78" t="s">
        <v>507</v>
      </c>
      <c r="C457" s="79"/>
      <c r="D457" s="80" t="s">
        <v>508</v>
      </c>
      <c r="E457" s="317">
        <f t="shared" si="117"/>
        <v>0</v>
      </c>
      <c r="F457" s="318">
        <f t="shared" ref="F457:M457" si="122">F458</f>
        <v>0</v>
      </c>
      <c r="G457" s="318"/>
      <c r="H457" s="318"/>
      <c r="I457" s="318"/>
      <c r="J457" s="329"/>
      <c r="K457" s="163">
        <f t="shared" si="122"/>
        <v>0</v>
      </c>
      <c r="L457" s="163">
        <f t="shared" si="122"/>
        <v>0</v>
      </c>
      <c r="M457" s="163">
        <f t="shared" si="122"/>
        <v>0</v>
      </c>
    </row>
    <row r="458" spans="1:13" s="2" customFormat="1" ht="12.75" customHeight="1">
      <c r="A458" s="67"/>
      <c r="B458" s="78"/>
      <c r="C458" s="79" t="s">
        <v>509</v>
      </c>
      <c r="D458" s="80" t="s">
        <v>510</v>
      </c>
      <c r="E458" s="317">
        <f t="shared" si="117"/>
        <v>0</v>
      </c>
      <c r="F458" s="318"/>
      <c r="G458" s="318"/>
      <c r="H458" s="318"/>
      <c r="I458" s="318"/>
      <c r="J458" s="330"/>
      <c r="K458" s="75"/>
      <c r="L458" s="76"/>
      <c r="M458" s="76"/>
    </row>
    <row r="459" spans="1:13" s="2" customFormat="1" ht="12.75" customHeight="1">
      <c r="A459" s="67"/>
      <c r="B459" s="78" t="s">
        <v>511</v>
      </c>
      <c r="C459" s="79"/>
      <c r="D459" s="80" t="s">
        <v>512</v>
      </c>
      <c r="E459" s="317">
        <f t="shared" si="117"/>
        <v>152</v>
      </c>
      <c r="F459" s="318"/>
      <c r="G459" s="318">
        <v>152</v>
      </c>
      <c r="H459" s="318"/>
      <c r="I459" s="318"/>
      <c r="J459" s="330"/>
      <c r="K459" s="75"/>
      <c r="L459" s="76"/>
      <c r="M459" s="76"/>
    </row>
    <row r="460" spans="1:13" s="2" customFormat="1" ht="12.75" hidden="1" customHeight="1">
      <c r="A460" s="67"/>
      <c r="B460" s="78"/>
      <c r="C460" s="79"/>
      <c r="D460" s="80"/>
      <c r="E460" s="317"/>
      <c r="F460" s="318"/>
      <c r="G460" s="318"/>
      <c r="H460" s="318"/>
      <c r="I460" s="318"/>
      <c r="J460" s="330"/>
      <c r="K460" s="75"/>
      <c r="L460" s="76"/>
      <c r="M460" s="76"/>
    </row>
    <row r="461" spans="1:13" s="2" customFormat="1" ht="12.75" hidden="1" customHeight="1">
      <c r="A461" s="67"/>
      <c r="B461" s="71" t="s">
        <v>513</v>
      </c>
      <c r="C461" s="79"/>
      <c r="D461" s="80" t="s">
        <v>514</v>
      </c>
      <c r="E461" s="317">
        <f t="shared" ref="E461:E494" si="123">G461+H461+I461+J461</f>
        <v>0</v>
      </c>
      <c r="F461" s="318">
        <f t="shared" ref="F461:M462" si="124">F462</f>
        <v>0</v>
      </c>
      <c r="G461" s="318">
        <f t="shared" si="124"/>
        <v>0</v>
      </c>
      <c r="H461" s="318">
        <f t="shared" si="124"/>
        <v>0</v>
      </c>
      <c r="I461" s="318">
        <f t="shared" si="124"/>
        <v>0</v>
      </c>
      <c r="J461" s="329">
        <f t="shared" si="124"/>
        <v>0</v>
      </c>
      <c r="K461" s="163">
        <f t="shared" si="124"/>
        <v>0</v>
      </c>
      <c r="L461" s="163">
        <f t="shared" si="124"/>
        <v>0</v>
      </c>
      <c r="M461" s="163">
        <f t="shared" si="124"/>
        <v>0</v>
      </c>
    </row>
    <row r="462" spans="1:13" s="2" customFormat="1" ht="12.75" hidden="1" customHeight="1">
      <c r="A462" s="67"/>
      <c r="B462" s="125" t="s">
        <v>515</v>
      </c>
      <c r="C462" s="126"/>
      <c r="D462" s="80" t="s">
        <v>516</v>
      </c>
      <c r="E462" s="317">
        <f t="shared" si="123"/>
        <v>0</v>
      </c>
      <c r="F462" s="318">
        <f t="shared" si="124"/>
        <v>0</v>
      </c>
      <c r="G462" s="318">
        <f t="shared" si="124"/>
        <v>0</v>
      </c>
      <c r="H462" s="318">
        <f t="shared" si="124"/>
        <v>0</v>
      </c>
      <c r="I462" s="318">
        <f t="shared" si="124"/>
        <v>0</v>
      </c>
      <c r="J462" s="329">
        <f t="shared" si="124"/>
        <v>0</v>
      </c>
      <c r="K462" s="163">
        <f t="shared" si="124"/>
        <v>0</v>
      </c>
      <c r="L462" s="163">
        <f t="shared" si="124"/>
        <v>0</v>
      </c>
      <c r="M462" s="163">
        <f t="shared" si="124"/>
        <v>0</v>
      </c>
    </row>
    <row r="463" spans="1:13" s="2" customFormat="1" ht="12.75" hidden="1" customHeight="1">
      <c r="A463" s="67"/>
      <c r="B463" s="78"/>
      <c r="C463" s="79" t="s">
        <v>517</v>
      </c>
      <c r="D463" s="80" t="s">
        <v>518</v>
      </c>
      <c r="E463" s="317">
        <f t="shared" si="123"/>
        <v>0</v>
      </c>
      <c r="F463" s="318"/>
      <c r="G463" s="318"/>
      <c r="H463" s="318"/>
      <c r="I463" s="318"/>
      <c r="J463" s="330"/>
      <c r="K463" s="75"/>
      <c r="L463" s="76"/>
      <c r="M463" s="76"/>
    </row>
    <row r="464" spans="1:13" s="2" customFormat="1" ht="12.75" customHeight="1">
      <c r="A464" s="67"/>
      <c r="B464" s="78"/>
      <c r="C464" s="79"/>
      <c r="D464" s="80"/>
      <c r="E464" s="317">
        <f t="shared" si="123"/>
        <v>0</v>
      </c>
      <c r="F464" s="318"/>
      <c r="G464" s="318"/>
      <c r="H464" s="318"/>
      <c r="I464" s="318"/>
      <c r="J464" s="330"/>
      <c r="K464" s="75"/>
      <c r="L464" s="76"/>
      <c r="M464" s="76"/>
    </row>
    <row r="465" spans="1:13" s="2" customFormat="1" ht="12.75" hidden="1" customHeight="1">
      <c r="A465" s="67"/>
      <c r="B465" s="71" t="s">
        <v>519</v>
      </c>
      <c r="C465" s="79"/>
      <c r="D465" s="80" t="s">
        <v>426</v>
      </c>
      <c r="E465" s="317">
        <f t="shared" si="123"/>
        <v>0</v>
      </c>
      <c r="F465" s="318">
        <f t="shared" ref="F465:M465" si="125">F466</f>
        <v>0</v>
      </c>
      <c r="G465" s="318">
        <f t="shared" si="125"/>
        <v>0</v>
      </c>
      <c r="H465" s="318">
        <f t="shared" si="125"/>
        <v>0</v>
      </c>
      <c r="I465" s="318">
        <f t="shared" si="125"/>
        <v>0</v>
      </c>
      <c r="J465" s="329">
        <f t="shared" si="125"/>
        <v>0</v>
      </c>
      <c r="K465" s="163">
        <f t="shared" si="125"/>
        <v>0</v>
      </c>
      <c r="L465" s="163">
        <f t="shared" si="125"/>
        <v>0</v>
      </c>
      <c r="M465" s="163">
        <f t="shared" si="125"/>
        <v>0</v>
      </c>
    </row>
    <row r="466" spans="1:13" s="2" customFormat="1" ht="27.75" hidden="1" customHeight="1">
      <c r="A466" s="67"/>
      <c r="B466" s="609" t="s">
        <v>427</v>
      </c>
      <c r="C466" s="610"/>
      <c r="D466" s="80" t="s">
        <v>428</v>
      </c>
      <c r="E466" s="317">
        <f t="shared" si="123"/>
        <v>0</v>
      </c>
      <c r="F466" s="318"/>
      <c r="G466" s="318"/>
      <c r="H466" s="318"/>
      <c r="I466" s="318"/>
      <c r="J466" s="330"/>
      <c r="K466" s="75"/>
      <c r="L466" s="76"/>
      <c r="M466" s="76"/>
    </row>
    <row r="467" spans="1:13">
      <c r="A467" s="127" t="s">
        <v>520</v>
      </c>
      <c r="B467" s="127"/>
      <c r="C467" s="127"/>
      <c r="D467" s="142"/>
      <c r="E467" s="317">
        <f t="shared" si="123"/>
        <v>112653</v>
      </c>
      <c r="F467" s="333">
        <f t="shared" ref="F467:M467" si="126">F468+F483</f>
        <v>0</v>
      </c>
      <c r="G467" s="333">
        <f t="shared" si="126"/>
        <v>74444</v>
      </c>
      <c r="H467" s="333">
        <f t="shared" si="126"/>
        <v>11209</v>
      </c>
      <c r="I467" s="333">
        <f t="shared" si="126"/>
        <v>15599</v>
      </c>
      <c r="J467" s="330">
        <f t="shared" si="126"/>
        <v>11401</v>
      </c>
      <c r="K467" s="75">
        <f t="shared" si="126"/>
        <v>45340</v>
      </c>
      <c r="L467" s="75">
        <f t="shared" si="126"/>
        <v>44649</v>
      </c>
      <c r="M467" s="75">
        <f t="shared" si="126"/>
        <v>44755</v>
      </c>
    </row>
    <row r="468" spans="1:13" ht="59.25" customHeight="1">
      <c r="A468" s="48"/>
      <c r="B468" s="615" t="s">
        <v>620</v>
      </c>
      <c r="C468" s="615"/>
      <c r="D468" s="166" t="s">
        <v>621</v>
      </c>
      <c r="E468" s="317">
        <f t="shared" si="123"/>
        <v>112653</v>
      </c>
      <c r="F468" s="333">
        <f t="shared" ref="F468:M468" si="127">SUM(F469:F480)</f>
        <v>0</v>
      </c>
      <c r="G468" s="333">
        <f t="shared" si="127"/>
        <v>74444</v>
      </c>
      <c r="H468" s="333">
        <f t="shared" si="127"/>
        <v>11209</v>
      </c>
      <c r="I468" s="333">
        <f t="shared" si="127"/>
        <v>15599</v>
      </c>
      <c r="J468" s="330">
        <f t="shared" si="127"/>
        <v>11401</v>
      </c>
      <c r="K468" s="75">
        <f t="shared" si="127"/>
        <v>45340</v>
      </c>
      <c r="L468" s="75">
        <f t="shared" si="127"/>
        <v>44649</v>
      </c>
      <c r="M468" s="75">
        <f t="shared" si="127"/>
        <v>44755</v>
      </c>
    </row>
    <row r="469" spans="1:13">
      <c r="A469" s="48"/>
      <c r="B469" s="137"/>
      <c r="C469" s="167" t="s">
        <v>622</v>
      </c>
      <c r="D469" s="168" t="s">
        <v>623</v>
      </c>
      <c r="E469" s="317">
        <f t="shared" si="123"/>
        <v>24679</v>
      </c>
      <c r="F469" s="333">
        <v>0</v>
      </c>
      <c r="G469" s="333">
        <v>5193</v>
      </c>
      <c r="H469" s="333">
        <v>4612</v>
      </c>
      <c r="I469" s="333">
        <v>9299</v>
      </c>
      <c r="J469" s="330">
        <v>5575</v>
      </c>
      <c r="K469" s="75">
        <f>8642+11458</f>
        <v>20100</v>
      </c>
      <c r="L469" s="76">
        <f>8669+10650</f>
        <v>19319</v>
      </c>
      <c r="M469" s="76">
        <f>8695+10650</f>
        <v>19345</v>
      </c>
    </row>
    <row r="470" spans="1:13" ht="25.5">
      <c r="A470" s="48"/>
      <c r="B470" s="137"/>
      <c r="C470" s="167" t="s">
        <v>624</v>
      </c>
      <c r="D470" s="168" t="s">
        <v>625</v>
      </c>
      <c r="E470" s="317">
        <f t="shared" si="123"/>
        <v>87974</v>
      </c>
      <c r="F470" s="333"/>
      <c r="G470" s="333">
        <v>69251</v>
      </c>
      <c r="H470" s="333">
        <v>6597</v>
      </c>
      <c r="I470" s="333">
        <v>6300</v>
      </c>
      <c r="J470" s="330">
        <v>5826</v>
      </c>
      <c r="K470" s="75">
        <f>17250+7990</f>
        <v>25240</v>
      </c>
      <c r="L470" s="76">
        <f>17300+8030</f>
        <v>25330</v>
      </c>
      <c r="M470" s="76">
        <f>17350+8060</f>
        <v>25410</v>
      </c>
    </row>
    <row r="471" spans="1:13">
      <c r="A471" s="48"/>
      <c r="B471" s="137"/>
      <c r="C471" s="167" t="s">
        <v>626</v>
      </c>
      <c r="D471" s="168" t="s">
        <v>627</v>
      </c>
      <c r="E471" s="317">
        <f t="shared" si="123"/>
        <v>0</v>
      </c>
      <c r="F471" s="333"/>
      <c r="G471" s="333"/>
      <c r="H471" s="333"/>
      <c r="I471" s="333"/>
      <c r="J471" s="330"/>
      <c r="K471" s="75"/>
      <c r="L471" s="76"/>
      <c r="M471" s="76"/>
    </row>
    <row r="472" spans="1:13" ht="14.25" customHeight="1">
      <c r="A472" s="48"/>
      <c r="B472" s="137"/>
      <c r="C472" s="167" t="s">
        <v>628</v>
      </c>
      <c r="D472" s="168" t="s">
        <v>629</v>
      </c>
      <c r="E472" s="317">
        <f t="shared" si="123"/>
        <v>0</v>
      </c>
      <c r="F472" s="333"/>
      <c r="G472" s="333"/>
      <c r="H472" s="333"/>
      <c r="I472" s="333"/>
      <c r="J472" s="330"/>
      <c r="K472" s="75"/>
      <c r="L472" s="76"/>
      <c r="M472" s="76"/>
    </row>
    <row r="473" spans="1:13" ht="12" customHeight="1">
      <c r="A473" s="48"/>
      <c r="B473" s="137"/>
      <c r="C473" s="167" t="s">
        <v>630</v>
      </c>
      <c r="D473" s="168" t="s">
        <v>631</v>
      </c>
      <c r="E473" s="317">
        <f t="shared" si="123"/>
        <v>0</v>
      </c>
      <c r="F473" s="333"/>
      <c r="G473" s="333"/>
      <c r="H473" s="333"/>
      <c r="I473" s="333"/>
      <c r="J473" s="330"/>
      <c r="K473" s="75"/>
      <c r="L473" s="76"/>
      <c r="M473" s="76"/>
    </row>
    <row r="474" spans="1:13" ht="24.75" customHeight="1">
      <c r="A474" s="48"/>
      <c r="B474" s="137"/>
      <c r="C474" s="47" t="s">
        <v>632</v>
      </c>
      <c r="D474" s="168" t="s">
        <v>633</v>
      </c>
      <c r="E474" s="317">
        <f t="shared" si="123"/>
        <v>0</v>
      </c>
      <c r="F474" s="333"/>
      <c r="G474" s="333"/>
      <c r="H474" s="333"/>
      <c r="I474" s="333"/>
      <c r="J474" s="330"/>
      <c r="K474" s="75"/>
      <c r="L474" s="76"/>
      <c r="M474" s="76"/>
    </row>
    <row r="475" spans="1:13">
      <c r="A475" s="48"/>
      <c r="B475" s="137"/>
      <c r="C475" s="167" t="s">
        <v>634</v>
      </c>
      <c r="D475" s="168" t="s">
        <v>635</v>
      </c>
      <c r="E475" s="317">
        <f t="shared" si="123"/>
        <v>0</v>
      </c>
      <c r="F475" s="333"/>
      <c r="G475" s="333"/>
      <c r="H475" s="333"/>
      <c r="I475" s="333"/>
      <c r="J475" s="330"/>
      <c r="K475" s="75"/>
      <c r="L475" s="76"/>
      <c r="M475" s="76"/>
    </row>
    <row r="476" spans="1:13">
      <c r="A476" s="48"/>
      <c r="B476" s="137"/>
      <c r="C476" s="167" t="s">
        <v>636</v>
      </c>
      <c r="D476" s="168" t="s">
        <v>637</v>
      </c>
      <c r="E476" s="317">
        <f t="shared" si="123"/>
        <v>0</v>
      </c>
      <c r="F476" s="333"/>
      <c r="G476" s="333"/>
      <c r="H476" s="333"/>
      <c r="I476" s="333"/>
      <c r="J476" s="330"/>
      <c r="K476" s="75"/>
      <c r="L476" s="76"/>
      <c r="M476" s="76"/>
    </row>
    <row r="477" spans="1:13">
      <c r="A477" s="48"/>
      <c r="B477" s="137"/>
      <c r="C477" s="167" t="s">
        <v>638</v>
      </c>
      <c r="D477" s="168" t="s">
        <v>639</v>
      </c>
      <c r="E477" s="317">
        <f t="shared" si="123"/>
        <v>0</v>
      </c>
      <c r="F477" s="333"/>
      <c r="G477" s="333"/>
      <c r="H477" s="333"/>
      <c r="I477" s="333"/>
      <c r="J477" s="330"/>
      <c r="K477" s="75"/>
      <c r="L477" s="76"/>
      <c r="M477" s="76"/>
    </row>
    <row r="478" spans="1:13">
      <c r="A478" s="48"/>
      <c r="B478" s="137"/>
      <c r="C478" s="167" t="s">
        <v>640</v>
      </c>
      <c r="D478" s="168" t="s">
        <v>641</v>
      </c>
      <c r="E478" s="317">
        <f t="shared" si="123"/>
        <v>0</v>
      </c>
      <c r="F478" s="333"/>
      <c r="G478" s="333"/>
      <c r="H478" s="333"/>
      <c r="I478" s="333"/>
      <c r="J478" s="330"/>
      <c r="K478" s="75"/>
      <c r="L478" s="76"/>
      <c r="M478" s="76"/>
    </row>
    <row r="479" spans="1:13">
      <c r="A479" s="48"/>
      <c r="B479" s="137"/>
      <c r="C479" s="167" t="s">
        <v>642</v>
      </c>
      <c r="D479" s="168" t="s">
        <v>643</v>
      </c>
      <c r="E479" s="317">
        <f t="shared" si="123"/>
        <v>0</v>
      </c>
      <c r="F479" s="333"/>
      <c r="G479" s="333"/>
      <c r="H479" s="333"/>
      <c r="I479" s="333"/>
      <c r="J479" s="330"/>
      <c r="K479" s="75"/>
      <c r="L479" s="76"/>
      <c r="M479" s="76"/>
    </row>
    <row r="480" spans="1:13">
      <c r="A480" s="48"/>
      <c r="B480" s="137"/>
      <c r="C480" s="48" t="s">
        <v>644</v>
      </c>
      <c r="D480" s="168" t="s">
        <v>645</v>
      </c>
      <c r="E480" s="317">
        <f t="shared" si="123"/>
        <v>0</v>
      </c>
      <c r="F480" s="333"/>
      <c r="G480" s="333"/>
      <c r="H480" s="333"/>
      <c r="I480" s="333"/>
      <c r="J480" s="330"/>
      <c r="K480" s="75"/>
      <c r="L480" s="76"/>
      <c r="M480" s="76"/>
    </row>
    <row r="481" spans="1:13" ht="24" customHeight="1">
      <c r="A481" s="48"/>
      <c r="B481" s="575" t="s">
        <v>646</v>
      </c>
      <c r="C481" s="576"/>
      <c r="D481" s="169" t="s">
        <v>647</v>
      </c>
      <c r="E481" s="317">
        <f t="shared" si="123"/>
        <v>0</v>
      </c>
      <c r="F481" s="333">
        <f t="shared" ref="F481:M481" si="128">F482</f>
        <v>0</v>
      </c>
      <c r="G481" s="333">
        <f t="shared" si="128"/>
        <v>0</v>
      </c>
      <c r="H481" s="333">
        <f t="shared" si="128"/>
        <v>0</v>
      </c>
      <c r="I481" s="333">
        <f t="shared" si="128"/>
        <v>0</v>
      </c>
      <c r="J481" s="330">
        <f t="shared" si="128"/>
        <v>0</v>
      </c>
      <c r="K481" s="75">
        <f t="shared" si="128"/>
        <v>0</v>
      </c>
      <c r="L481" s="75">
        <f t="shared" si="128"/>
        <v>0</v>
      </c>
      <c r="M481" s="75">
        <f t="shared" si="128"/>
        <v>0</v>
      </c>
    </row>
    <row r="482" spans="1:13">
      <c r="A482" s="48"/>
      <c r="B482" s="137"/>
      <c r="C482" s="48" t="s">
        <v>648</v>
      </c>
      <c r="D482" s="170" t="s">
        <v>649</v>
      </c>
      <c r="E482" s="317">
        <f t="shared" si="123"/>
        <v>0</v>
      </c>
      <c r="F482" s="333"/>
      <c r="G482" s="333"/>
      <c r="H482" s="333"/>
      <c r="I482" s="333"/>
      <c r="J482" s="330"/>
      <c r="K482" s="75"/>
      <c r="L482" s="76"/>
      <c r="M482" s="76"/>
    </row>
    <row r="483" spans="1:13" ht="24.75" customHeight="1">
      <c r="A483" s="48"/>
      <c r="B483" s="575" t="s">
        <v>650</v>
      </c>
      <c r="C483" s="576"/>
      <c r="D483" s="169" t="s">
        <v>651</v>
      </c>
      <c r="E483" s="317">
        <f t="shared" si="123"/>
        <v>0</v>
      </c>
      <c r="F483" s="333"/>
      <c r="G483" s="333"/>
      <c r="H483" s="333"/>
      <c r="I483" s="333">
        <f>72.5-72.5</f>
        <v>0</v>
      </c>
      <c r="J483" s="330">
        <f>36.5-36.5</f>
        <v>0</v>
      </c>
      <c r="K483" s="75">
        <f>774-774</f>
        <v>0</v>
      </c>
      <c r="L483" s="76">
        <f>774-774</f>
        <v>0</v>
      </c>
      <c r="M483" s="76">
        <f>774-774</f>
        <v>0</v>
      </c>
    </row>
    <row r="484" spans="1:13" ht="50.25" customHeight="1">
      <c r="A484" s="556" t="s">
        <v>652</v>
      </c>
      <c r="B484" s="557"/>
      <c r="C484" s="558"/>
      <c r="D484" s="147" t="s">
        <v>653</v>
      </c>
      <c r="E484" s="158">
        <f t="shared" si="123"/>
        <v>27852</v>
      </c>
      <c r="F484" s="158">
        <f t="shared" ref="F484:M484" si="129">F605+F606+F608+F609+F610</f>
        <v>0</v>
      </c>
      <c r="G484" s="158">
        <f t="shared" si="129"/>
        <v>9169</v>
      </c>
      <c r="H484" s="158">
        <f t="shared" si="129"/>
        <v>6074</v>
      </c>
      <c r="I484" s="158">
        <f t="shared" si="129"/>
        <v>6362</v>
      </c>
      <c r="J484" s="323">
        <f t="shared" si="129"/>
        <v>6247</v>
      </c>
      <c r="K484" s="158">
        <f t="shared" si="129"/>
        <v>25315</v>
      </c>
      <c r="L484" s="158">
        <f t="shared" si="129"/>
        <v>25315</v>
      </c>
      <c r="M484" s="158">
        <f t="shared" si="129"/>
        <v>25315</v>
      </c>
    </row>
    <row r="485" spans="1:13" s="12" customFormat="1" ht="24.75" customHeight="1">
      <c r="A485" s="159"/>
      <c r="B485" s="605" t="s">
        <v>317</v>
      </c>
      <c r="C485" s="606"/>
      <c r="D485" s="160"/>
      <c r="E485" s="324">
        <f t="shared" si="123"/>
        <v>27852</v>
      </c>
      <c r="F485" s="325">
        <f>F487+F587</f>
        <v>0</v>
      </c>
      <c r="G485" s="325">
        <f>G487+G587</f>
        <v>9169</v>
      </c>
      <c r="H485" s="325">
        <f>H487+H587</f>
        <v>6074</v>
      </c>
      <c r="I485" s="325">
        <f>I487+I587</f>
        <v>6362</v>
      </c>
      <c r="J485" s="326">
        <f t="shared" ref="J485:M486" si="130">J487+J587+J546</f>
        <v>6247</v>
      </c>
      <c r="K485" s="331">
        <f t="shared" si="130"/>
        <v>25315</v>
      </c>
      <c r="L485" s="331">
        <f t="shared" si="130"/>
        <v>25315</v>
      </c>
      <c r="M485" s="331">
        <f t="shared" si="130"/>
        <v>25315</v>
      </c>
    </row>
    <row r="486" spans="1:13" s="12" customFormat="1">
      <c r="A486" s="159"/>
      <c r="B486" s="660" t="s">
        <v>318</v>
      </c>
      <c r="C486" s="661"/>
      <c r="D486" s="160"/>
      <c r="E486" s="324">
        <f t="shared" si="123"/>
        <v>27852</v>
      </c>
      <c r="F486" s="325"/>
      <c r="G486" s="325">
        <f>G488+G588</f>
        <v>9169</v>
      </c>
      <c r="H486" s="325">
        <f>H488+H588</f>
        <v>6074</v>
      </c>
      <c r="I486" s="325">
        <f>I488+I588</f>
        <v>6362</v>
      </c>
      <c r="J486" s="326">
        <f t="shared" si="130"/>
        <v>6247</v>
      </c>
      <c r="K486" s="331">
        <f t="shared" si="130"/>
        <v>25315</v>
      </c>
      <c r="L486" s="331">
        <f t="shared" si="130"/>
        <v>25315</v>
      </c>
      <c r="M486" s="331">
        <f t="shared" si="130"/>
        <v>25315</v>
      </c>
    </row>
    <row r="487" spans="1:13" s="6" customFormat="1" ht="15">
      <c r="A487" s="63"/>
      <c r="B487" s="63" t="s">
        <v>292</v>
      </c>
      <c r="C487" s="64"/>
      <c r="D487" s="66"/>
      <c r="E487" s="324">
        <f t="shared" si="123"/>
        <v>23473</v>
      </c>
      <c r="F487" s="328">
        <f t="shared" ref="F487:M487" si="131">F488</f>
        <v>0</v>
      </c>
      <c r="G487" s="328">
        <f t="shared" si="131"/>
        <v>5160</v>
      </c>
      <c r="H487" s="328">
        <f t="shared" si="131"/>
        <v>5804</v>
      </c>
      <c r="I487" s="328">
        <f t="shared" si="131"/>
        <v>6362</v>
      </c>
      <c r="J487" s="341">
        <f>J488+J546</f>
        <v>6147</v>
      </c>
      <c r="K487" s="162">
        <f t="shared" si="131"/>
        <v>25315</v>
      </c>
      <c r="L487" s="162">
        <f t="shared" si="131"/>
        <v>25315</v>
      </c>
      <c r="M487" s="162">
        <f t="shared" si="131"/>
        <v>25315</v>
      </c>
    </row>
    <row r="488" spans="1:13" s="2" customFormat="1" ht="29.25" customHeight="1">
      <c r="A488" s="67"/>
      <c r="B488" s="607" t="s">
        <v>610</v>
      </c>
      <c r="C488" s="608"/>
      <c r="D488" s="70" t="s">
        <v>320</v>
      </c>
      <c r="E488" s="317">
        <f t="shared" si="123"/>
        <v>23473</v>
      </c>
      <c r="F488" s="318">
        <f t="shared" ref="F488:M488" si="132">F489+F490+F491+F496+F500+F502+F514+F520+F527</f>
        <v>0</v>
      </c>
      <c r="G488" s="318">
        <f>G489+G490+G491+G496+G500+G502+G514+G520+G527+G546</f>
        <v>5160</v>
      </c>
      <c r="H488" s="318">
        <f>H489+H490+H491+H496+H500+H502+H514+H520+H527+H546</f>
        <v>5804</v>
      </c>
      <c r="I488" s="318">
        <f>I489+I490+I491+I496+I500+I502+I514+I520+I527+I546</f>
        <v>6362</v>
      </c>
      <c r="J488" s="318">
        <f>J489+J490+J491+J496+J500+J502+J514+J520+J527</f>
        <v>6147</v>
      </c>
      <c r="K488" s="163">
        <f t="shared" si="132"/>
        <v>25315</v>
      </c>
      <c r="L488" s="163">
        <f t="shared" si="132"/>
        <v>25315</v>
      </c>
      <c r="M488" s="163">
        <f t="shared" si="132"/>
        <v>25315</v>
      </c>
    </row>
    <row r="489" spans="1:13" s="2" customFormat="1" ht="13.5">
      <c r="A489" s="67"/>
      <c r="B489" s="68"/>
      <c r="C489" s="71" t="s">
        <v>321</v>
      </c>
      <c r="D489" s="72" t="s">
        <v>295</v>
      </c>
      <c r="E489" s="317">
        <f t="shared" si="123"/>
        <v>15170</v>
      </c>
      <c r="F489" s="318"/>
      <c r="G489" s="318">
        <v>3500</v>
      </c>
      <c r="H489" s="318">
        <f>3500+975-680</f>
        <v>3795</v>
      </c>
      <c r="I489" s="318">
        <f>3520+423</f>
        <v>3943</v>
      </c>
      <c r="J489" s="330">
        <f>3506+426</f>
        <v>3932</v>
      </c>
      <c r="K489" s="75">
        <f>14100+1705</f>
        <v>15805</v>
      </c>
      <c r="L489" s="76">
        <f>14100+1705</f>
        <v>15805</v>
      </c>
      <c r="M489" s="76">
        <f>14100+1705</f>
        <v>15805</v>
      </c>
    </row>
    <row r="490" spans="1:13" s="2" customFormat="1">
      <c r="A490" s="67"/>
      <c r="B490" s="73"/>
      <c r="C490" s="467" t="s">
        <v>322</v>
      </c>
      <c r="D490" s="74" t="s">
        <v>297</v>
      </c>
      <c r="E490" s="317">
        <f t="shared" si="123"/>
        <v>8233</v>
      </c>
      <c r="F490" s="318"/>
      <c r="G490" s="318">
        <v>1640</v>
      </c>
      <c r="H490" s="318">
        <f>1827+539-372</f>
        <v>1994</v>
      </c>
      <c r="I490" s="318">
        <f>2137+265</f>
        <v>2402</v>
      </c>
      <c r="J490" s="330">
        <f>1931+266</f>
        <v>2197</v>
      </c>
      <c r="K490" s="75">
        <f>8145+1295</f>
        <v>9440</v>
      </c>
      <c r="L490" s="76">
        <f>8145+1295</f>
        <v>9440</v>
      </c>
      <c r="M490" s="76">
        <f>8145+1295</f>
        <v>9440</v>
      </c>
    </row>
    <row r="491" spans="1:13" s="2" customFormat="1">
      <c r="A491" s="67"/>
      <c r="B491" s="77" t="s">
        <v>323</v>
      </c>
      <c r="C491" s="71"/>
      <c r="D491" s="74" t="s">
        <v>324</v>
      </c>
      <c r="E491" s="317">
        <f t="shared" si="123"/>
        <v>0</v>
      </c>
      <c r="F491" s="318">
        <f t="shared" ref="F491:M491" si="133">F492+F493+F494</f>
        <v>0</v>
      </c>
      <c r="G491" s="318">
        <f t="shared" si="133"/>
        <v>0</v>
      </c>
      <c r="H491" s="318">
        <f t="shared" si="133"/>
        <v>0</v>
      </c>
      <c r="I491" s="318">
        <f t="shared" si="133"/>
        <v>0</v>
      </c>
      <c r="J491" s="329">
        <f t="shared" si="133"/>
        <v>0</v>
      </c>
      <c r="K491" s="163">
        <f t="shared" si="133"/>
        <v>0</v>
      </c>
      <c r="L491" s="163">
        <f t="shared" si="133"/>
        <v>0</v>
      </c>
      <c r="M491" s="163">
        <f t="shared" si="133"/>
        <v>0</v>
      </c>
    </row>
    <row r="492" spans="1:13" s="2" customFormat="1" hidden="1">
      <c r="A492" s="67"/>
      <c r="B492" s="78" t="s">
        <v>325</v>
      </c>
      <c r="C492" s="71"/>
      <c r="D492" s="74" t="s">
        <v>326</v>
      </c>
      <c r="E492" s="317">
        <f t="shared" si="123"/>
        <v>0</v>
      </c>
      <c r="F492" s="318"/>
      <c r="G492" s="318"/>
      <c r="H492" s="318"/>
      <c r="I492" s="318"/>
      <c r="J492" s="330"/>
      <c r="K492" s="75"/>
      <c r="L492" s="76"/>
      <c r="M492" s="76"/>
    </row>
    <row r="493" spans="1:13" s="2" customFormat="1" hidden="1">
      <c r="A493" s="67"/>
      <c r="B493" s="79" t="s">
        <v>327</v>
      </c>
      <c r="C493" s="79"/>
      <c r="D493" s="80" t="s">
        <v>328</v>
      </c>
      <c r="E493" s="317">
        <f t="shared" si="123"/>
        <v>0</v>
      </c>
      <c r="F493" s="318"/>
      <c r="G493" s="318"/>
      <c r="H493" s="318"/>
      <c r="I493" s="318"/>
      <c r="J493" s="330"/>
      <c r="K493" s="75"/>
      <c r="L493" s="76"/>
      <c r="M493" s="76"/>
    </row>
    <row r="494" spans="1:13" s="2" customFormat="1" hidden="1">
      <c r="A494" s="67"/>
      <c r="B494" s="78" t="s">
        <v>329</v>
      </c>
      <c r="C494" s="81"/>
      <c r="D494" s="74" t="s">
        <v>330</v>
      </c>
      <c r="E494" s="317">
        <f t="shared" si="123"/>
        <v>0</v>
      </c>
      <c r="F494" s="318"/>
      <c r="G494" s="318"/>
      <c r="H494" s="318"/>
      <c r="I494" s="318"/>
      <c r="J494" s="330"/>
      <c r="K494" s="75"/>
      <c r="L494" s="76"/>
      <c r="M494" s="76"/>
    </row>
    <row r="495" spans="1:13" s="2" customFormat="1" hidden="1">
      <c r="A495" s="67"/>
      <c r="B495" s="78"/>
      <c r="C495" s="81"/>
      <c r="D495" s="74"/>
      <c r="E495" s="317"/>
      <c r="F495" s="318"/>
      <c r="G495" s="318"/>
      <c r="H495" s="318"/>
      <c r="I495" s="318"/>
      <c r="J495" s="330"/>
      <c r="K495" s="75"/>
      <c r="L495" s="76"/>
      <c r="M495" s="76"/>
    </row>
    <row r="496" spans="1:13" s="2" customFormat="1" ht="14.25" hidden="1" customHeight="1">
      <c r="A496" s="67"/>
      <c r="B496" s="78" t="s">
        <v>331</v>
      </c>
      <c r="C496" s="81"/>
      <c r="D496" s="74" t="s">
        <v>332</v>
      </c>
      <c r="E496" s="317">
        <f t="shared" ref="E496:E525" si="134">G496+H496+I496+J496</f>
        <v>0</v>
      </c>
      <c r="F496" s="318">
        <f t="shared" ref="F496:M496" si="135">F497+F498+F499</f>
        <v>0</v>
      </c>
      <c r="G496" s="318">
        <f t="shared" si="135"/>
        <v>0</v>
      </c>
      <c r="H496" s="318">
        <f t="shared" si="135"/>
        <v>0</v>
      </c>
      <c r="I496" s="318">
        <f t="shared" si="135"/>
        <v>0</v>
      </c>
      <c r="J496" s="329">
        <f t="shared" si="135"/>
        <v>0</v>
      </c>
      <c r="K496" s="163">
        <f t="shared" si="135"/>
        <v>0</v>
      </c>
      <c r="L496" s="163">
        <f t="shared" si="135"/>
        <v>0</v>
      </c>
      <c r="M496" s="163">
        <f t="shared" si="135"/>
        <v>0</v>
      </c>
    </row>
    <row r="497" spans="1:13" s="2" customFormat="1" ht="25.5" hidden="1">
      <c r="A497" s="67"/>
      <c r="B497" s="78"/>
      <c r="C497" s="81" t="s">
        <v>333</v>
      </c>
      <c r="D497" s="74" t="s">
        <v>334</v>
      </c>
      <c r="E497" s="317">
        <f t="shared" si="134"/>
        <v>0</v>
      </c>
      <c r="F497" s="318"/>
      <c r="G497" s="318"/>
      <c r="H497" s="318"/>
      <c r="I497" s="318"/>
      <c r="J497" s="330"/>
      <c r="K497" s="75"/>
      <c r="L497" s="76"/>
      <c r="M497" s="76"/>
    </row>
    <row r="498" spans="1:13" s="2" customFormat="1" hidden="1">
      <c r="A498" s="67"/>
      <c r="B498" s="78"/>
      <c r="C498" s="82" t="s">
        <v>335</v>
      </c>
      <c r="D498" s="83" t="s">
        <v>336</v>
      </c>
      <c r="E498" s="317">
        <f t="shared" si="134"/>
        <v>0</v>
      </c>
      <c r="F498" s="318"/>
      <c r="G498" s="318"/>
      <c r="H498" s="318"/>
      <c r="I498" s="318"/>
      <c r="J498" s="330"/>
      <c r="K498" s="75"/>
      <c r="L498" s="76"/>
      <c r="M498" s="76"/>
    </row>
    <row r="499" spans="1:13" s="2" customFormat="1" ht="13.5" hidden="1">
      <c r="A499" s="67"/>
      <c r="B499" s="69"/>
      <c r="C499" s="71" t="s">
        <v>337</v>
      </c>
      <c r="D499" s="70" t="s">
        <v>338</v>
      </c>
      <c r="E499" s="317">
        <f t="shared" si="134"/>
        <v>0</v>
      </c>
      <c r="F499" s="318"/>
      <c r="G499" s="318"/>
      <c r="H499" s="318"/>
      <c r="I499" s="318"/>
      <c r="J499" s="330"/>
      <c r="K499" s="75"/>
      <c r="L499" s="76"/>
      <c r="M499" s="76"/>
    </row>
    <row r="500" spans="1:13" s="2" customFormat="1" hidden="1">
      <c r="A500" s="67"/>
      <c r="B500" s="71" t="s">
        <v>339</v>
      </c>
      <c r="C500" s="84"/>
      <c r="D500" s="46" t="s">
        <v>340</v>
      </c>
      <c r="E500" s="317">
        <f t="shared" si="134"/>
        <v>0</v>
      </c>
      <c r="F500" s="318">
        <f t="shared" ref="F500:M500" si="136">F501</f>
        <v>0</v>
      </c>
      <c r="G500" s="318">
        <f t="shared" si="136"/>
        <v>0</v>
      </c>
      <c r="H500" s="318">
        <f t="shared" si="136"/>
        <v>0</v>
      </c>
      <c r="I500" s="318">
        <f t="shared" si="136"/>
        <v>0</v>
      </c>
      <c r="J500" s="329">
        <f t="shared" si="136"/>
        <v>0</v>
      </c>
      <c r="K500" s="163">
        <f t="shared" si="136"/>
        <v>0</v>
      </c>
      <c r="L500" s="163">
        <f t="shared" si="136"/>
        <v>0</v>
      </c>
      <c r="M500" s="163">
        <f t="shared" si="136"/>
        <v>0</v>
      </c>
    </row>
    <row r="501" spans="1:13" s="2" customFormat="1" hidden="1">
      <c r="A501" s="67"/>
      <c r="B501" s="78" t="s">
        <v>341</v>
      </c>
      <c r="C501" s="85"/>
      <c r="D501" s="46" t="s">
        <v>342</v>
      </c>
      <c r="E501" s="317">
        <f t="shared" si="134"/>
        <v>0</v>
      </c>
      <c r="F501" s="318"/>
      <c r="G501" s="318"/>
      <c r="H501" s="318"/>
      <c r="I501" s="318"/>
      <c r="J501" s="330"/>
      <c r="K501" s="75"/>
      <c r="L501" s="76"/>
      <c r="M501" s="76"/>
    </row>
    <row r="502" spans="1:13" s="2" customFormat="1" ht="14.25" hidden="1" customHeight="1">
      <c r="A502" s="67"/>
      <c r="B502" s="78"/>
      <c r="C502" s="81" t="s">
        <v>343</v>
      </c>
      <c r="D502" s="46" t="s">
        <v>344</v>
      </c>
      <c r="E502" s="317">
        <f t="shared" si="134"/>
        <v>0</v>
      </c>
      <c r="F502" s="318">
        <f t="shared" ref="F502:M502" si="137">F503</f>
        <v>0</v>
      </c>
      <c r="G502" s="318">
        <f t="shared" si="137"/>
        <v>0</v>
      </c>
      <c r="H502" s="318">
        <f t="shared" si="137"/>
        <v>0</v>
      </c>
      <c r="I502" s="318">
        <f t="shared" si="137"/>
        <v>0</v>
      </c>
      <c r="J502" s="329">
        <f t="shared" si="137"/>
        <v>0</v>
      </c>
      <c r="K502" s="163">
        <f t="shared" si="137"/>
        <v>0</v>
      </c>
      <c r="L502" s="163">
        <f t="shared" si="137"/>
        <v>0</v>
      </c>
      <c r="M502" s="163">
        <f t="shared" si="137"/>
        <v>0</v>
      </c>
    </row>
    <row r="503" spans="1:13" s="2" customFormat="1" ht="46.5" hidden="1" customHeight="1">
      <c r="A503" s="67"/>
      <c r="B503" s="559" t="s">
        <v>345</v>
      </c>
      <c r="C503" s="560"/>
      <c r="D503" s="80" t="s">
        <v>346</v>
      </c>
      <c r="E503" s="317">
        <f t="shared" si="134"/>
        <v>0</v>
      </c>
      <c r="F503" s="318">
        <f>F504+F505+F506+F507+F508+F509+F510+F511+F512+F513</f>
        <v>0</v>
      </c>
      <c r="G503" s="318">
        <f>G504+G505+G506+G507+G508+G509+G510+G511+G512+G513</f>
        <v>0</v>
      </c>
      <c r="H503" s="318">
        <f>H504+H505+H506+H507+H508+H509+H510+H511+H512+H513</f>
        <v>0</v>
      </c>
      <c r="I503" s="318">
        <f>I504+I505+I506+I507+I508+I509+I510+I511+I512+I513</f>
        <v>0</v>
      </c>
      <c r="J503" s="329">
        <f>J504+J505+J506+J507+J508+J509+J510+J511+J512+J513</f>
        <v>0</v>
      </c>
      <c r="K503" s="163"/>
      <c r="L503" s="76"/>
      <c r="M503" s="76"/>
    </row>
    <row r="504" spans="1:13" s="2" customFormat="1" hidden="1">
      <c r="A504" s="67"/>
      <c r="B504" s="78"/>
      <c r="C504" s="82" t="s">
        <v>347</v>
      </c>
      <c r="D504" s="80" t="s">
        <v>348</v>
      </c>
      <c r="E504" s="317">
        <f t="shared" si="134"/>
        <v>0</v>
      </c>
      <c r="F504" s="318"/>
      <c r="G504" s="318"/>
      <c r="H504" s="318"/>
      <c r="I504" s="318"/>
      <c r="J504" s="330"/>
      <c r="K504" s="75"/>
      <c r="L504" s="76"/>
      <c r="M504" s="76"/>
    </row>
    <row r="505" spans="1:13" s="2" customFormat="1" ht="13.5" hidden="1">
      <c r="A505" s="67"/>
      <c r="B505" s="86"/>
      <c r="C505" s="87" t="s">
        <v>349</v>
      </c>
      <c r="D505" s="70" t="s">
        <v>350</v>
      </c>
      <c r="E505" s="317">
        <f t="shared" si="134"/>
        <v>0</v>
      </c>
      <c r="F505" s="318"/>
      <c r="G505" s="318"/>
      <c r="H505" s="318"/>
      <c r="I505" s="318"/>
      <c r="J505" s="330"/>
      <c r="K505" s="75"/>
      <c r="L505" s="76"/>
      <c r="M505" s="76"/>
    </row>
    <row r="506" spans="1:13" s="2" customFormat="1" hidden="1">
      <c r="A506" s="67"/>
      <c r="B506" s="461"/>
      <c r="C506" s="48" t="s">
        <v>351</v>
      </c>
      <c r="D506" s="80" t="s">
        <v>352</v>
      </c>
      <c r="E506" s="317">
        <f t="shared" si="134"/>
        <v>0</v>
      </c>
      <c r="F506" s="318"/>
      <c r="G506" s="318"/>
      <c r="H506" s="318"/>
      <c r="I506" s="318"/>
      <c r="J506" s="330"/>
      <c r="K506" s="75"/>
      <c r="L506" s="76"/>
      <c r="M506" s="76"/>
    </row>
    <row r="507" spans="1:13" s="2" customFormat="1" hidden="1">
      <c r="A507" s="67"/>
      <c r="B507" s="78"/>
      <c r="C507" s="71" t="s">
        <v>353</v>
      </c>
      <c r="D507" s="74" t="s">
        <v>354</v>
      </c>
      <c r="E507" s="317">
        <f t="shared" si="134"/>
        <v>0</v>
      </c>
      <c r="F507" s="318"/>
      <c r="G507" s="318"/>
      <c r="H507" s="318"/>
      <c r="I507" s="318"/>
      <c r="J507" s="330"/>
      <c r="K507" s="75"/>
      <c r="L507" s="76"/>
      <c r="M507" s="76"/>
    </row>
    <row r="508" spans="1:13" s="2" customFormat="1" hidden="1">
      <c r="A508" s="67"/>
      <c r="B508" s="78"/>
      <c r="C508" s="82" t="s">
        <v>355</v>
      </c>
      <c r="D508" s="74" t="s">
        <v>356</v>
      </c>
      <c r="E508" s="317">
        <f t="shared" si="134"/>
        <v>0</v>
      </c>
      <c r="F508" s="318"/>
      <c r="G508" s="318"/>
      <c r="H508" s="318"/>
      <c r="I508" s="318"/>
      <c r="J508" s="330"/>
      <c r="K508" s="75"/>
      <c r="L508" s="76"/>
      <c r="M508" s="76"/>
    </row>
    <row r="509" spans="1:13" s="2" customFormat="1" ht="51" hidden="1">
      <c r="A509" s="67"/>
      <c r="B509" s="78"/>
      <c r="C509" s="81" t="s">
        <v>357</v>
      </c>
      <c r="D509" s="74" t="s">
        <v>358</v>
      </c>
      <c r="E509" s="317">
        <f t="shared" si="134"/>
        <v>0</v>
      </c>
      <c r="F509" s="318"/>
      <c r="G509" s="318"/>
      <c r="H509" s="318"/>
      <c r="I509" s="318"/>
      <c r="J509" s="330"/>
      <c r="K509" s="75"/>
      <c r="L509" s="76"/>
      <c r="M509" s="76"/>
    </row>
    <row r="510" spans="1:13" s="2" customFormat="1" ht="38.25" hidden="1">
      <c r="A510" s="67"/>
      <c r="B510" s="78"/>
      <c r="C510" s="81" t="s">
        <v>359</v>
      </c>
      <c r="D510" s="74" t="s">
        <v>360</v>
      </c>
      <c r="E510" s="317">
        <f t="shared" si="134"/>
        <v>0</v>
      </c>
      <c r="F510" s="318"/>
      <c r="G510" s="318"/>
      <c r="H510" s="318"/>
      <c r="I510" s="318"/>
      <c r="J510" s="330"/>
      <c r="K510" s="75"/>
      <c r="L510" s="76"/>
      <c r="M510" s="76"/>
    </row>
    <row r="511" spans="1:13" s="2" customFormat="1" ht="38.25" hidden="1">
      <c r="A511" s="67"/>
      <c r="B511" s="82"/>
      <c r="C511" s="81" t="s">
        <v>361</v>
      </c>
      <c r="D511" s="74" t="s">
        <v>362</v>
      </c>
      <c r="E511" s="317">
        <f t="shared" si="134"/>
        <v>0</v>
      </c>
      <c r="F511" s="318"/>
      <c r="G511" s="318"/>
      <c r="H511" s="318"/>
      <c r="I511" s="318"/>
      <c r="J511" s="330"/>
      <c r="K511" s="75"/>
      <c r="L511" s="76"/>
      <c r="M511" s="76"/>
    </row>
    <row r="512" spans="1:13" s="2" customFormat="1" ht="38.25" hidden="1">
      <c r="A512" s="67"/>
      <c r="B512" s="82"/>
      <c r="C512" s="81" t="s">
        <v>363</v>
      </c>
      <c r="D512" s="74" t="s">
        <v>364</v>
      </c>
      <c r="E512" s="317">
        <f t="shared" si="134"/>
        <v>0</v>
      </c>
      <c r="F512" s="318"/>
      <c r="G512" s="318"/>
      <c r="H512" s="318"/>
      <c r="I512" s="318"/>
      <c r="J512" s="330"/>
      <c r="K512" s="75"/>
      <c r="L512" s="76"/>
      <c r="M512" s="76"/>
    </row>
    <row r="513" spans="1:13" s="2" customFormat="1" ht="25.5" hidden="1">
      <c r="A513" s="67"/>
      <c r="B513" s="82"/>
      <c r="C513" s="81" t="s">
        <v>365</v>
      </c>
      <c r="D513" s="74" t="s">
        <v>366</v>
      </c>
      <c r="E513" s="317">
        <f t="shared" si="134"/>
        <v>0</v>
      </c>
      <c r="F513" s="318"/>
      <c r="G513" s="318"/>
      <c r="H513" s="318"/>
      <c r="I513" s="318"/>
      <c r="J513" s="330"/>
      <c r="K513" s="75"/>
      <c r="L513" s="76"/>
      <c r="M513" s="76"/>
    </row>
    <row r="514" spans="1:13" s="2" customFormat="1" hidden="1">
      <c r="A514" s="67"/>
      <c r="B514" s="82"/>
      <c r="C514" s="88" t="s">
        <v>367</v>
      </c>
      <c r="D514" s="89" t="s">
        <v>368</v>
      </c>
      <c r="E514" s="317">
        <f t="shared" si="134"/>
        <v>0</v>
      </c>
      <c r="F514" s="318">
        <f t="shared" ref="F514:M514" si="138">F515+F517</f>
        <v>0</v>
      </c>
      <c r="G514" s="318">
        <f t="shared" si="138"/>
        <v>0</v>
      </c>
      <c r="H514" s="318">
        <f t="shared" si="138"/>
        <v>0</v>
      </c>
      <c r="I514" s="318">
        <f t="shared" si="138"/>
        <v>0</v>
      </c>
      <c r="J514" s="329">
        <f t="shared" si="138"/>
        <v>0</v>
      </c>
      <c r="K514" s="163">
        <f t="shared" si="138"/>
        <v>0</v>
      </c>
      <c r="L514" s="163">
        <f t="shared" si="138"/>
        <v>0</v>
      </c>
      <c r="M514" s="163">
        <f t="shared" si="138"/>
        <v>0</v>
      </c>
    </row>
    <row r="515" spans="1:13" s="2" customFormat="1" ht="1.5" hidden="1" customHeight="1">
      <c r="A515" s="67"/>
      <c r="B515" s="82" t="s">
        <v>369</v>
      </c>
      <c r="C515" s="81" t="s">
        <v>580</v>
      </c>
      <c r="D515" s="74" t="s">
        <v>371</v>
      </c>
      <c r="E515" s="317">
        <f t="shared" si="134"/>
        <v>0</v>
      </c>
      <c r="F515" s="318">
        <f>F516</f>
        <v>0</v>
      </c>
      <c r="G515" s="318">
        <f>G516</f>
        <v>0</v>
      </c>
      <c r="H515" s="318">
        <f>H516</f>
        <v>0</v>
      </c>
      <c r="I515" s="318">
        <f>I516</f>
        <v>0</v>
      </c>
      <c r="J515" s="329">
        <f>J516</f>
        <v>0</v>
      </c>
      <c r="K515" s="163"/>
      <c r="L515" s="76"/>
      <c r="M515" s="76"/>
    </row>
    <row r="516" spans="1:13" s="2" customFormat="1" hidden="1">
      <c r="A516" s="67"/>
      <c r="B516" s="82"/>
      <c r="C516" s="88" t="s">
        <v>372</v>
      </c>
      <c r="D516" s="74" t="s">
        <v>373</v>
      </c>
      <c r="E516" s="317">
        <f t="shared" si="134"/>
        <v>0</v>
      </c>
      <c r="F516" s="318"/>
      <c r="G516" s="318"/>
      <c r="H516" s="318"/>
      <c r="I516" s="318"/>
      <c r="J516" s="330"/>
      <c r="K516" s="75"/>
      <c r="L516" s="76"/>
      <c r="M516" s="76"/>
    </row>
    <row r="517" spans="1:13" s="2" customFormat="1" hidden="1">
      <c r="A517" s="67"/>
      <c r="B517" s="90" t="s">
        <v>374</v>
      </c>
      <c r="C517" s="91"/>
      <c r="D517" s="72" t="s">
        <v>375</v>
      </c>
      <c r="E517" s="317">
        <f t="shared" si="134"/>
        <v>0</v>
      </c>
      <c r="F517" s="318">
        <f>F518+F519</f>
        <v>0</v>
      </c>
      <c r="G517" s="318">
        <f>G518+G519</f>
        <v>0</v>
      </c>
      <c r="H517" s="318">
        <f>H518+H519</f>
        <v>0</v>
      </c>
      <c r="I517" s="318">
        <f>I518+I519</f>
        <v>0</v>
      </c>
      <c r="J517" s="329">
        <f>J518+J519</f>
        <v>0</v>
      </c>
      <c r="K517" s="163"/>
      <c r="L517" s="76"/>
      <c r="M517" s="76"/>
    </row>
    <row r="518" spans="1:13" s="2" customFormat="1" ht="25.5" hidden="1">
      <c r="A518" s="67"/>
      <c r="B518" s="90"/>
      <c r="C518" s="91" t="s">
        <v>376</v>
      </c>
      <c r="D518" s="72" t="s">
        <v>377</v>
      </c>
      <c r="E518" s="317">
        <f t="shared" si="134"/>
        <v>0</v>
      </c>
      <c r="F518" s="318"/>
      <c r="G518" s="318"/>
      <c r="H518" s="318"/>
      <c r="I518" s="318"/>
      <c r="J518" s="330"/>
      <c r="K518" s="75"/>
      <c r="L518" s="76"/>
      <c r="M518" s="76"/>
    </row>
    <row r="519" spans="1:13" s="2" customFormat="1" ht="13.5" hidden="1">
      <c r="A519" s="67"/>
      <c r="B519" s="69"/>
      <c r="C519" s="69" t="s">
        <v>378</v>
      </c>
      <c r="D519" s="70" t="s">
        <v>379</v>
      </c>
      <c r="E519" s="317">
        <f t="shared" si="134"/>
        <v>0</v>
      </c>
      <c r="F519" s="318"/>
      <c r="G519" s="318"/>
      <c r="H519" s="318"/>
      <c r="I519" s="318"/>
      <c r="J519" s="330"/>
      <c r="K519" s="75"/>
      <c r="L519" s="76"/>
      <c r="M519" s="76"/>
    </row>
    <row r="520" spans="1:13" s="2" customFormat="1" hidden="1">
      <c r="A520" s="67"/>
      <c r="B520" s="71" t="s">
        <v>380</v>
      </c>
      <c r="C520" s="78"/>
      <c r="D520" s="80" t="s">
        <v>381</v>
      </c>
      <c r="E520" s="317">
        <f t="shared" si="134"/>
        <v>0</v>
      </c>
      <c r="F520" s="318">
        <f t="shared" ref="F520:M520" si="139">F521</f>
        <v>0</v>
      </c>
      <c r="G520" s="318">
        <f t="shared" si="139"/>
        <v>0</v>
      </c>
      <c r="H520" s="318">
        <f t="shared" si="139"/>
        <v>0</v>
      </c>
      <c r="I520" s="318">
        <f t="shared" si="139"/>
        <v>0</v>
      </c>
      <c r="J520" s="329">
        <f t="shared" si="139"/>
        <v>0</v>
      </c>
      <c r="K520" s="163">
        <f t="shared" si="139"/>
        <v>0</v>
      </c>
      <c r="L520" s="163">
        <f t="shared" si="139"/>
        <v>0</v>
      </c>
      <c r="M520" s="163">
        <f t="shared" si="139"/>
        <v>0</v>
      </c>
    </row>
    <row r="521" spans="1:13" s="2" customFormat="1" hidden="1">
      <c r="A521" s="67"/>
      <c r="B521" s="92" t="s">
        <v>382</v>
      </c>
      <c r="C521" s="71"/>
      <c r="D521" s="74" t="s">
        <v>383</v>
      </c>
      <c r="E521" s="317">
        <f t="shared" si="134"/>
        <v>0</v>
      </c>
      <c r="F521" s="318">
        <f>F522+F523+F524+F525</f>
        <v>0</v>
      </c>
      <c r="G521" s="318">
        <f>G522+G523+G524+G525</f>
        <v>0</v>
      </c>
      <c r="H521" s="318">
        <f>H522+H523+H524+H525</f>
        <v>0</v>
      </c>
      <c r="I521" s="318">
        <f>I522+I523+I524+I525</f>
        <v>0</v>
      </c>
      <c r="J521" s="329">
        <f>J522+J523+J524+J525</f>
        <v>0</v>
      </c>
      <c r="K521" s="163"/>
      <c r="L521" s="76"/>
      <c r="M521" s="76"/>
    </row>
    <row r="522" spans="1:13" s="2" customFormat="1" hidden="1">
      <c r="A522" s="67"/>
      <c r="B522" s="92"/>
      <c r="C522" s="71" t="s">
        <v>384</v>
      </c>
      <c r="D522" s="74" t="s">
        <v>385</v>
      </c>
      <c r="E522" s="317">
        <f t="shared" si="134"/>
        <v>0</v>
      </c>
      <c r="F522" s="318"/>
      <c r="G522" s="318"/>
      <c r="H522" s="318"/>
      <c r="I522" s="318"/>
      <c r="J522" s="330"/>
      <c r="K522" s="75"/>
      <c r="L522" s="76"/>
      <c r="M522" s="76"/>
    </row>
    <row r="523" spans="1:13" s="2" customFormat="1" hidden="1">
      <c r="A523" s="67"/>
      <c r="B523" s="78"/>
      <c r="C523" s="82" t="s">
        <v>386</v>
      </c>
      <c r="D523" s="80" t="s">
        <v>387</v>
      </c>
      <c r="E523" s="317">
        <f t="shared" si="134"/>
        <v>0</v>
      </c>
      <c r="F523" s="318"/>
      <c r="G523" s="318"/>
      <c r="H523" s="318"/>
      <c r="I523" s="318"/>
      <c r="J523" s="330"/>
      <c r="K523" s="75"/>
      <c r="L523" s="76"/>
      <c r="M523" s="76"/>
    </row>
    <row r="524" spans="1:13" s="2" customFormat="1" hidden="1">
      <c r="A524" s="67"/>
      <c r="B524" s="93"/>
      <c r="C524" s="82" t="s">
        <v>388</v>
      </c>
      <c r="D524" s="80" t="s">
        <v>389</v>
      </c>
      <c r="E524" s="317">
        <f t="shared" si="134"/>
        <v>0</v>
      </c>
      <c r="F524" s="318"/>
      <c r="G524" s="318"/>
      <c r="H524" s="318"/>
      <c r="I524" s="318"/>
      <c r="J524" s="330"/>
      <c r="K524" s="75"/>
      <c r="L524" s="76"/>
      <c r="M524" s="76"/>
    </row>
    <row r="525" spans="1:13" s="2" customFormat="1" hidden="1">
      <c r="A525" s="67"/>
      <c r="B525" s="78"/>
      <c r="C525" s="94" t="s">
        <v>390</v>
      </c>
      <c r="D525" s="74" t="s">
        <v>391</v>
      </c>
      <c r="E525" s="317">
        <f t="shared" si="134"/>
        <v>0</v>
      </c>
      <c r="F525" s="318"/>
      <c r="G525" s="318"/>
      <c r="H525" s="318"/>
      <c r="I525" s="318"/>
      <c r="J525" s="330"/>
      <c r="K525" s="75"/>
      <c r="L525" s="76"/>
      <c r="M525" s="76"/>
    </row>
    <row r="526" spans="1:13" s="2" customFormat="1">
      <c r="A526" s="67"/>
      <c r="B526" s="77"/>
      <c r="C526" s="94"/>
      <c r="D526" s="74"/>
      <c r="E526" s="317"/>
      <c r="F526" s="318"/>
      <c r="G526" s="318"/>
      <c r="H526" s="318"/>
      <c r="I526" s="318"/>
      <c r="J526" s="330"/>
      <c r="K526" s="75"/>
      <c r="L526" s="76"/>
      <c r="M526" s="76"/>
    </row>
    <row r="527" spans="1:13" s="2" customFormat="1" ht="20.25" customHeight="1">
      <c r="A527" s="67"/>
      <c r="B527" s="77" t="s">
        <v>392</v>
      </c>
      <c r="C527" s="93"/>
      <c r="D527" s="80" t="s">
        <v>300</v>
      </c>
      <c r="E527" s="317">
        <f t="shared" ref="E527:E541" si="140">G527+H527+I527+J527</f>
        <v>70</v>
      </c>
      <c r="F527" s="318"/>
      <c r="G527" s="318">
        <f t="shared" ref="G527:M527" si="141">G537</f>
        <v>20</v>
      </c>
      <c r="H527" s="318">
        <f t="shared" si="141"/>
        <v>15</v>
      </c>
      <c r="I527" s="318">
        <f t="shared" si="141"/>
        <v>17</v>
      </c>
      <c r="J527" s="318">
        <f t="shared" si="141"/>
        <v>18</v>
      </c>
      <c r="K527" s="318">
        <f t="shared" si="141"/>
        <v>70</v>
      </c>
      <c r="L527" s="318">
        <f t="shared" si="141"/>
        <v>70</v>
      </c>
      <c r="M527" s="318">
        <f t="shared" si="141"/>
        <v>70</v>
      </c>
    </row>
    <row r="528" spans="1:13" s="2" customFormat="1">
      <c r="A528" s="67"/>
      <c r="B528" s="73" t="s">
        <v>393</v>
      </c>
      <c r="C528" s="94"/>
      <c r="D528" s="74" t="s">
        <v>394</v>
      </c>
      <c r="E528" s="317">
        <f t="shared" si="140"/>
        <v>0</v>
      </c>
      <c r="F528" s="318"/>
      <c r="G528" s="318"/>
      <c r="H528" s="318"/>
      <c r="I528" s="318"/>
      <c r="J528" s="330"/>
      <c r="K528" s="75"/>
      <c r="L528" s="76"/>
      <c r="M528" s="76"/>
    </row>
    <row r="529" spans="1:13" s="2" customFormat="1">
      <c r="A529" s="67"/>
      <c r="B529" s="73" t="s">
        <v>395</v>
      </c>
      <c r="C529" s="94"/>
      <c r="D529" s="95" t="s">
        <v>396</v>
      </c>
      <c r="E529" s="317">
        <f t="shared" si="140"/>
        <v>0</v>
      </c>
      <c r="F529" s="318"/>
      <c r="G529" s="318"/>
      <c r="H529" s="318"/>
      <c r="I529" s="318"/>
      <c r="J529" s="330"/>
      <c r="K529" s="75"/>
      <c r="L529" s="76"/>
      <c r="M529" s="76"/>
    </row>
    <row r="530" spans="1:13" s="2" customFormat="1">
      <c r="A530" s="67"/>
      <c r="B530" s="103" t="s">
        <v>397</v>
      </c>
      <c r="C530" s="164"/>
      <c r="D530" s="72" t="s">
        <v>398</v>
      </c>
      <c r="E530" s="317">
        <f t="shared" si="140"/>
        <v>0</v>
      </c>
      <c r="F530" s="318"/>
      <c r="G530" s="318"/>
      <c r="H530" s="318"/>
      <c r="I530" s="318"/>
      <c r="J530" s="330"/>
      <c r="K530" s="75"/>
      <c r="L530" s="76"/>
      <c r="M530" s="76"/>
    </row>
    <row r="531" spans="1:13" s="2" customFormat="1">
      <c r="A531" s="67"/>
      <c r="B531" s="71" t="s">
        <v>399</v>
      </c>
      <c r="C531" s="82"/>
      <c r="D531" s="74" t="s">
        <v>400</v>
      </c>
      <c r="E531" s="317">
        <f t="shared" si="140"/>
        <v>0</v>
      </c>
      <c r="F531" s="318"/>
      <c r="G531" s="318"/>
      <c r="H531" s="318"/>
      <c r="I531" s="318"/>
      <c r="J531" s="330"/>
      <c r="K531" s="75"/>
      <c r="L531" s="76"/>
      <c r="M531" s="76"/>
    </row>
    <row r="532" spans="1:13" s="2" customFormat="1">
      <c r="A532" s="67"/>
      <c r="B532" s="82" t="s">
        <v>401</v>
      </c>
      <c r="C532" s="82"/>
      <c r="D532" s="74" t="s">
        <v>402</v>
      </c>
      <c r="E532" s="317">
        <f t="shared" si="140"/>
        <v>0</v>
      </c>
      <c r="F532" s="318"/>
      <c r="G532" s="318"/>
      <c r="H532" s="318"/>
      <c r="I532" s="318"/>
      <c r="J532" s="330"/>
      <c r="K532" s="75"/>
      <c r="L532" s="76"/>
      <c r="M532" s="76"/>
    </row>
    <row r="533" spans="1:13" s="2" customFormat="1">
      <c r="A533" s="67"/>
      <c r="B533" s="83" t="s">
        <v>403</v>
      </c>
      <c r="C533" s="165"/>
      <c r="D533" s="74" t="s">
        <v>404</v>
      </c>
      <c r="E533" s="317">
        <f t="shared" si="140"/>
        <v>0</v>
      </c>
      <c r="F533" s="318"/>
      <c r="G533" s="318"/>
      <c r="H533" s="318"/>
      <c r="I533" s="318"/>
      <c r="J533" s="330"/>
      <c r="K533" s="75"/>
      <c r="L533" s="76"/>
      <c r="M533" s="76"/>
    </row>
    <row r="534" spans="1:13" s="2" customFormat="1">
      <c r="A534" s="67"/>
      <c r="B534" s="83" t="s">
        <v>405</v>
      </c>
      <c r="C534" s="165"/>
      <c r="D534" s="74" t="s">
        <v>406</v>
      </c>
      <c r="E534" s="317">
        <f t="shared" si="140"/>
        <v>0</v>
      </c>
      <c r="F534" s="318"/>
      <c r="G534" s="318"/>
      <c r="H534" s="318"/>
      <c r="I534" s="318"/>
      <c r="J534" s="330"/>
      <c r="K534" s="75"/>
      <c r="L534" s="76"/>
      <c r="M534" s="76"/>
    </row>
    <row r="535" spans="1:13" s="2" customFormat="1">
      <c r="A535" s="67"/>
      <c r="B535" s="82" t="s">
        <v>407</v>
      </c>
      <c r="C535" s="82"/>
      <c r="D535" s="74" t="s">
        <v>408</v>
      </c>
      <c r="E535" s="317">
        <f t="shared" si="140"/>
        <v>0</v>
      </c>
      <c r="F535" s="318"/>
      <c r="G535" s="318"/>
      <c r="H535" s="318"/>
      <c r="I535" s="318"/>
      <c r="J535" s="330"/>
      <c r="K535" s="75"/>
      <c r="L535" s="76"/>
      <c r="M535" s="76"/>
    </row>
    <row r="536" spans="1:13" s="2" customFormat="1">
      <c r="A536" s="67"/>
      <c r="B536" s="82" t="s">
        <v>409</v>
      </c>
      <c r="C536" s="82"/>
      <c r="D536" s="74" t="s">
        <v>410</v>
      </c>
      <c r="E536" s="317">
        <f t="shared" si="140"/>
        <v>0</v>
      </c>
      <c r="F536" s="318"/>
      <c r="G536" s="318"/>
      <c r="H536" s="318"/>
      <c r="I536" s="318"/>
      <c r="J536" s="330"/>
      <c r="K536" s="75"/>
      <c r="L536" s="76"/>
      <c r="M536" s="76"/>
    </row>
    <row r="537" spans="1:13" s="2" customFormat="1" ht="28.5" customHeight="1">
      <c r="A537" s="67"/>
      <c r="B537" s="585" t="s">
        <v>532</v>
      </c>
      <c r="C537" s="586"/>
      <c r="D537" s="74" t="s">
        <v>533</v>
      </c>
      <c r="E537" s="317">
        <f t="shared" si="140"/>
        <v>70</v>
      </c>
      <c r="F537" s="318"/>
      <c r="G537" s="318">
        <v>20</v>
      </c>
      <c r="H537" s="318">
        <v>15</v>
      </c>
      <c r="I537" s="318">
        <v>17</v>
      </c>
      <c r="J537" s="330">
        <v>18</v>
      </c>
      <c r="K537" s="75">
        <v>70</v>
      </c>
      <c r="L537" s="76">
        <v>70</v>
      </c>
      <c r="M537" s="76">
        <v>70</v>
      </c>
    </row>
    <row r="538" spans="1:13" s="2" customFormat="1">
      <c r="A538" s="67"/>
      <c r="B538" s="79" t="s">
        <v>411</v>
      </c>
      <c r="C538" s="79"/>
      <c r="D538" s="80" t="s">
        <v>412</v>
      </c>
      <c r="E538" s="317">
        <f t="shared" si="140"/>
        <v>0</v>
      </c>
      <c r="F538" s="318">
        <f>F539+F543</f>
        <v>0</v>
      </c>
      <c r="G538" s="318">
        <f>G539+G543</f>
        <v>0</v>
      </c>
      <c r="H538" s="318">
        <f>H539+H543</f>
        <v>0</v>
      </c>
      <c r="I538" s="318">
        <f>I539+I543</f>
        <v>0</v>
      </c>
      <c r="J538" s="329">
        <f>J539+J543</f>
        <v>0</v>
      </c>
      <c r="K538" s="163"/>
      <c r="L538" s="76"/>
      <c r="M538" s="76"/>
    </row>
    <row r="539" spans="1:13" s="2" customFormat="1">
      <c r="A539" s="67"/>
      <c r="B539" s="82" t="s">
        <v>413</v>
      </c>
      <c r="C539" s="79"/>
      <c r="D539" s="80" t="s">
        <v>414</v>
      </c>
      <c r="E539" s="317">
        <f t="shared" si="140"/>
        <v>0</v>
      </c>
      <c r="F539" s="318">
        <f t="shared" ref="F539:M539" si="142">F540+F541</f>
        <v>0</v>
      </c>
      <c r="G539" s="318">
        <f t="shared" si="142"/>
        <v>0</v>
      </c>
      <c r="H539" s="318">
        <f t="shared" si="142"/>
        <v>0</v>
      </c>
      <c r="I539" s="318">
        <f t="shared" si="142"/>
        <v>0</v>
      </c>
      <c r="J539" s="329">
        <f t="shared" si="142"/>
        <v>0</v>
      </c>
      <c r="K539" s="163">
        <f t="shared" si="142"/>
        <v>0</v>
      </c>
      <c r="L539" s="163">
        <f t="shared" si="142"/>
        <v>0</v>
      </c>
      <c r="M539" s="163">
        <f t="shared" si="142"/>
        <v>0</v>
      </c>
    </row>
    <row r="540" spans="1:13" s="2" customFormat="1" ht="38.25">
      <c r="A540" s="67"/>
      <c r="B540" s="92"/>
      <c r="C540" s="91" t="s">
        <v>415</v>
      </c>
      <c r="D540" s="80" t="s">
        <v>416</v>
      </c>
      <c r="E540" s="317">
        <f t="shared" si="140"/>
        <v>0</v>
      </c>
      <c r="F540" s="318"/>
      <c r="G540" s="318"/>
      <c r="H540" s="318"/>
      <c r="I540" s="318"/>
      <c r="J540" s="330"/>
      <c r="K540" s="75"/>
      <c r="L540" s="76"/>
      <c r="M540" s="76"/>
    </row>
    <row r="541" spans="1:13" s="2" customFormat="1">
      <c r="A541" s="67"/>
      <c r="B541" s="99" t="s">
        <v>417</v>
      </c>
      <c r="C541" s="100"/>
      <c r="D541" s="74" t="s">
        <v>418</v>
      </c>
      <c r="E541" s="317">
        <f t="shared" si="140"/>
        <v>0</v>
      </c>
      <c r="F541" s="318"/>
      <c r="G541" s="318"/>
      <c r="H541" s="318"/>
      <c r="I541" s="318"/>
      <c r="J541" s="330"/>
      <c r="K541" s="75"/>
      <c r="L541" s="76"/>
      <c r="M541" s="76"/>
    </row>
    <row r="542" spans="1:13" s="2" customFormat="1" ht="13.5">
      <c r="A542" s="67"/>
      <c r="B542" s="101"/>
      <c r="C542" s="69"/>
      <c r="D542" s="70"/>
      <c r="E542" s="317"/>
      <c r="F542" s="318"/>
      <c r="G542" s="318"/>
      <c r="H542" s="318"/>
      <c r="I542" s="318"/>
      <c r="J542" s="330"/>
      <c r="K542" s="75"/>
      <c r="L542" s="76"/>
      <c r="M542" s="76"/>
    </row>
    <row r="543" spans="1:13" s="2" customFormat="1" ht="14.25" customHeight="1">
      <c r="A543" s="67"/>
      <c r="B543" s="74" t="s">
        <v>419</v>
      </c>
      <c r="C543" s="102"/>
      <c r="D543" s="80" t="s">
        <v>420</v>
      </c>
      <c r="E543" s="317">
        <f t="shared" ref="E543:E548" si="143">G543+H543+I543+J543</f>
        <v>0</v>
      </c>
      <c r="F543" s="318">
        <f t="shared" ref="F543:M543" si="144">F544+F545</f>
        <v>0</v>
      </c>
      <c r="G543" s="318">
        <f t="shared" si="144"/>
        <v>0</v>
      </c>
      <c r="H543" s="318">
        <f t="shared" si="144"/>
        <v>0</v>
      </c>
      <c r="I543" s="318">
        <f t="shared" si="144"/>
        <v>0</v>
      </c>
      <c r="J543" s="329">
        <f t="shared" si="144"/>
        <v>0</v>
      </c>
      <c r="K543" s="163">
        <f t="shared" si="144"/>
        <v>0</v>
      </c>
      <c r="L543" s="163">
        <f t="shared" si="144"/>
        <v>0</v>
      </c>
      <c r="M543" s="163">
        <f t="shared" si="144"/>
        <v>0</v>
      </c>
    </row>
    <row r="544" spans="1:13" s="2" customFormat="1">
      <c r="A544" s="67"/>
      <c r="B544" s="79" t="s">
        <v>421</v>
      </c>
      <c r="C544" s="79"/>
      <c r="D544" s="80" t="s">
        <v>422</v>
      </c>
      <c r="E544" s="317">
        <f t="shared" si="143"/>
        <v>0</v>
      </c>
      <c r="F544" s="318"/>
      <c r="G544" s="318"/>
      <c r="H544" s="318"/>
      <c r="I544" s="318"/>
      <c r="J544" s="330"/>
      <c r="K544" s="75"/>
      <c r="L544" s="76"/>
      <c r="M544" s="76"/>
    </row>
    <row r="545" spans="1:13" s="2" customFormat="1">
      <c r="A545" s="67"/>
      <c r="B545" s="78" t="s">
        <v>423</v>
      </c>
      <c r="C545" s="81"/>
      <c r="D545" s="74" t="s">
        <v>424</v>
      </c>
      <c r="E545" s="317">
        <f t="shared" si="143"/>
        <v>0</v>
      </c>
      <c r="F545" s="318"/>
      <c r="G545" s="318"/>
      <c r="H545" s="318"/>
      <c r="I545" s="318"/>
      <c r="J545" s="330"/>
      <c r="K545" s="75"/>
      <c r="L545" s="76"/>
      <c r="M545" s="76"/>
    </row>
    <row r="546" spans="1:13" s="2" customFormat="1" ht="18" customHeight="1">
      <c r="A546" s="67"/>
      <c r="B546" s="71" t="s">
        <v>425</v>
      </c>
      <c r="C546" s="82"/>
      <c r="D546" s="74" t="s">
        <v>426</v>
      </c>
      <c r="E546" s="317">
        <f t="shared" si="143"/>
        <v>0</v>
      </c>
      <c r="F546" s="318">
        <f t="shared" ref="F546:M546" si="145">F547</f>
        <v>0</v>
      </c>
      <c r="G546" s="318">
        <f t="shared" si="145"/>
        <v>0</v>
      </c>
      <c r="H546" s="318">
        <f t="shared" si="145"/>
        <v>0</v>
      </c>
      <c r="I546" s="318">
        <f t="shared" si="145"/>
        <v>0</v>
      </c>
      <c r="J546" s="329">
        <f t="shared" si="145"/>
        <v>0</v>
      </c>
      <c r="K546" s="163">
        <f t="shared" si="145"/>
        <v>0</v>
      </c>
      <c r="L546" s="163">
        <f t="shared" si="145"/>
        <v>0</v>
      </c>
      <c r="M546" s="163">
        <f t="shared" si="145"/>
        <v>0</v>
      </c>
    </row>
    <row r="547" spans="1:13" s="2" customFormat="1" ht="17.25" customHeight="1">
      <c r="A547" s="67"/>
      <c r="B547" s="78" t="s">
        <v>427</v>
      </c>
      <c r="C547" s="82"/>
      <c r="D547" s="74" t="s">
        <v>428</v>
      </c>
      <c r="E547" s="317">
        <f t="shared" si="143"/>
        <v>0</v>
      </c>
      <c r="F547" s="318"/>
      <c r="G547" s="318"/>
      <c r="H547" s="318"/>
      <c r="I547" s="318"/>
      <c r="J547" s="330"/>
      <c r="K547" s="75"/>
      <c r="L547" s="76"/>
      <c r="M547" s="76"/>
    </row>
    <row r="548" spans="1:13" s="12" customFormat="1">
      <c r="A548" s="563" t="s">
        <v>303</v>
      </c>
      <c r="B548" s="564"/>
      <c r="C548" s="564"/>
      <c r="D548" s="66"/>
      <c r="E548" s="324">
        <f t="shared" si="143"/>
        <v>4379</v>
      </c>
      <c r="F548" s="328">
        <f t="shared" ref="F548:M548" si="146">F587</f>
        <v>0</v>
      </c>
      <c r="G548" s="328">
        <f t="shared" si="146"/>
        <v>4009</v>
      </c>
      <c r="H548" s="328">
        <f t="shared" si="146"/>
        <v>270</v>
      </c>
      <c r="I548" s="328">
        <f t="shared" si="146"/>
        <v>0</v>
      </c>
      <c r="J548" s="341">
        <f t="shared" si="146"/>
        <v>100</v>
      </c>
      <c r="K548" s="343">
        <f t="shared" si="146"/>
        <v>0</v>
      </c>
      <c r="L548" s="343">
        <f t="shared" si="146"/>
        <v>0</v>
      </c>
      <c r="M548" s="343">
        <f t="shared" si="146"/>
        <v>0</v>
      </c>
    </row>
    <row r="549" spans="1:13" s="12" customFormat="1" hidden="1">
      <c r="A549" s="457"/>
      <c r="B549" s="573" t="s">
        <v>429</v>
      </c>
      <c r="C549" s="574"/>
      <c r="D549" s="66"/>
      <c r="E549" s="324"/>
      <c r="F549" s="328"/>
      <c r="G549" s="328"/>
      <c r="H549" s="328"/>
      <c r="I549" s="328"/>
      <c r="J549" s="341"/>
      <c r="K549" s="343"/>
      <c r="L549" s="332"/>
      <c r="M549" s="332"/>
    </row>
    <row r="550" spans="1:13" s="2" customFormat="1" ht="17.25" hidden="1" customHeight="1">
      <c r="A550" s="67"/>
      <c r="B550" s="103" t="s">
        <v>430</v>
      </c>
      <c r="C550" s="96"/>
      <c r="D550" s="70" t="s">
        <v>431</v>
      </c>
      <c r="E550" s="317">
        <f t="shared" ref="E550:E559" si="147">G550+H550+I550+J550</f>
        <v>0</v>
      </c>
      <c r="F550" s="318">
        <f t="shared" ref="F550:M550" si="148">F551</f>
        <v>0</v>
      </c>
      <c r="G550" s="318">
        <f t="shared" si="148"/>
        <v>0</v>
      </c>
      <c r="H550" s="318">
        <f t="shared" si="148"/>
        <v>0</v>
      </c>
      <c r="I550" s="318">
        <f t="shared" si="148"/>
        <v>0</v>
      </c>
      <c r="J550" s="329">
        <f t="shared" si="148"/>
        <v>0</v>
      </c>
      <c r="K550" s="163">
        <f t="shared" si="148"/>
        <v>0</v>
      </c>
      <c r="L550" s="163">
        <f t="shared" si="148"/>
        <v>0</v>
      </c>
      <c r="M550" s="163">
        <f t="shared" si="148"/>
        <v>0</v>
      </c>
    </row>
    <row r="551" spans="1:13" s="2" customFormat="1" ht="5.25" hidden="1" customHeight="1">
      <c r="A551" s="67"/>
      <c r="B551" s="78" t="s">
        <v>432</v>
      </c>
      <c r="C551" s="82"/>
      <c r="D551" s="80" t="s">
        <v>433</v>
      </c>
      <c r="E551" s="317">
        <f t="shared" si="147"/>
        <v>0</v>
      </c>
      <c r="F551" s="318">
        <f>F552+F553+F554+F555+F556+F557+F558+F559</f>
        <v>0</v>
      </c>
      <c r="G551" s="318">
        <f>G552+G553+G554+G555+G556+G557+G558+G559</f>
        <v>0</v>
      </c>
      <c r="H551" s="318">
        <f>H552+H553+H554+H555+H556+H557+H558+H559</f>
        <v>0</v>
      </c>
      <c r="I551" s="318">
        <f>I552+I553+I554+I555+I556+I557+I558+I559</f>
        <v>0</v>
      </c>
      <c r="J551" s="329">
        <f>J552+J553+J554+J555+J556+J557+J558+J559</f>
        <v>0</v>
      </c>
      <c r="K551" s="163"/>
      <c r="L551" s="76"/>
      <c r="M551" s="76"/>
    </row>
    <row r="552" spans="1:13" s="2" customFormat="1" ht="12.75" hidden="1" customHeight="1">
      <c r="A552" s="67"/>
      <c r="B552" s="96"/>
      <c r="C552" s="104" t="s">
        <v>434</v>
      </c>
      <c r="D552" s="70" t="s">
        <v>435</v>
      </c>
      <c r="E552" s="317">
        <f t="shared" si="147"/>
        <v>0</v>
      </c>
      <c r="F552" s="318"/>
      <c r="G552" s="318"/>
      <c r="H552" s="318"/>
      <c r="I552" s="318"/>
      <c r="J552" s="330"/>
      <c r="K552" s="75"/>
      <c r="L552" s="76"/>
      <c r="M552" s="76"/>
    </row>
    <row r="553" spans="1:13" s="2" customFormat="1" ht="29.25" hidden="1" customHeight="1">
      <c r="A553" s="67"/>
      <c r="B553" s="96"/>
      <c r="C553" s="105" t="s">
        <v>436</v>
      </c>
      <c r="D553" s="106" t="s">
        <v>437</v>
      </c>
      <c r="E553" s="317">
        <f t="shared" si="147"/>
        <v>0</v>
      </c>
      <c r="F553" s="318"/>
      <c r="G553" s="318"/>
      <c r="H553" s="318"/>
      <c r="I553" s="318"/>
      <c r="J553" s="330"/>
      <c r="K553" s="75"/>
      <c r="L553" s="76"/>
      <c r="M553" s="76"/>
    </row>
    <row r="554" spans="1:13" s="2" customFormat="1" ht="29.25" hidden="1" customHeight="1">
      <c r="A554" s="67"/>
      <c r="B554" s="96"/>
      <c r="C554" s="105" t="s">
        <v>438</v>
      </c>
      <c r="D554" s="106" t="s">
        <v>439</v>
      </c>
      <c r="E554" s="317">
        <f t="shared" si="147"/>
        <v>0</v>
      </c>
      <c r="F554" s="318"/>
      <c r="G554" s="318"/>
      <c r="H554" s="318"/>
      <c r="I554" s="318"/>
      <c r="J554" s="330"/>
      <c r="K554" s="75"/>
      <c r="L554" s="76"/>
      <c r="M554" s="76"/>
    </row>
    <row r="555" spans="1:13" s="2" customFormat="1" ht="28.5" hidden="1" customHeight="1">
      <c r="A555" s="67"/>
      <c r="B555" s="96"/>
      <c r="C555" s="104" t="s">
        <v>440</v>
      </c>
      <c r="D555" s="70" t="s">
        <v>441</v>
      </c>
      <c r="E555" s="317">
        <f t="shared" si="147"/>
        <v>0</v>
      </c>
      <c r="F555" s="318"/>
      <c r="G555" s="318"/>
      <c r="H555" s="318"/>
      <c r="I555" s="318"/>
      <c r="J555" s="330"/>
      <c r="K555" s="75"/>
      <c r="L555" s="76"/>
      <c r="M555" s="76"/>
    </row>
    <row r="556" spans="1:13" s="2" customFormat="1" ht="44.25" hidden="1" customHeight="1">
      <c r="A556" s="67"/>
      <c r="B556" s="92"/>
      <c r="C556" s="107" t="s">
        <v>442</v>
      </c>
      <c r="D556" s="95" t="s">
        <v>443</v>
      </c>
      <c r="E556" s="317">
        <f t="shared" si="147"/>
        <v>0</v>
      </c>
      <c r="F556" s="318"/>
      <c r="G556" s="318"/>
      <c r="H556" s="318"/>
      <c r="I556" s="318"/>
      <c r="J556" s="330"/>
      <c r="K556" s="75"/>
      <c r="L556" s="76"/>
      <c r="M556" s="76"/>
    </row>
    <row r="557" spans="1:13" s="2" customFormat="1" ht="29.25" hidden="1" customHeight="1">
      <c r="A557" s="67"/>
      <c r="B557" s="110"/>
      <c r="C557" s="112" t="s">
        <v>444</v>
      </c>
      <c r="D557" s="110" t="s">
        <v>445</v>
      </c>
      <c r="E557" s="317">
        <f t="shared" si="147"/>
        <v>0</v>
      </c>
      <c r="F557" s="318"/>
      <c r="G557" s="318"/>
      <c r="H557" s="318"/>
      <c r="I557" s="318"/>
      <c r="J557" s="330"/>
      <c r="K557" s="75"/>
      <c r="L557" s="76"/>
      <c r="M557" s="76"/>
    </row>
    <row r="558" spans="1:13" s="2" customFormat="1" ht="29.25" hidden="1" customHeight="1">
      <c r="A558" s="67"/>
      <c r="B558" s="45"/>
      <c r="C558" s="112" t="s">
        <v>446</v>
      </c>
      <c r="D558" s="110" t="s">
        <v>447</v>
      </c>
      <c r="E558" s="317">
        <f t="shared" si="147"/>
        <v>0</v>
      </c>
      <c r="F558" s="318"/>
      <c r="G558" s="318"/>
      <c r="H558" s="318"/>
      <c r="I558" s="318"/>
      <c r="J558" s="330"/>
      <c r="K558" s="75"/>
      <c r="L558" s="76"/>
      <c r="M558" s="76"/>
    </row>
    <row r="559" spans="1:13" s="2" customFormat="1" ht="18.75" hidden="1" customHeight="1">
      <c r="A559" s="67"/>
      <c r="B559" s="171"/>
      <c r="C559" s="83" t="s">
        <v>448</v>
      </c>
      <c r="D559" s="80" t="s">
        <v>449</v>
      </c>
      <c r="E559" s="317">
        <f t="shared" si="147"/>
        <v>0</v>
      </c>
      <c r="F559" s="318"/>
      <c r="G559" s="318"/>
      <c r="H559" s="318"/>
      <c r="I559" s="318"/>
      <c r="J559" s="330"/>
      <c r="K559" s="75"/>
      <c r="L559" s="76"/>
      <c r="M559" s="76"/>
    </row>
    <row r="560" spans="1:13" s="2" customFormat="1" ht="12.75" hidden="1" customHeight="1">
      <c r="A560" s="67"/>
      <c r="B560" s="68"/>
      <c r="C560" s="69"/>
      <c r="D560" s="70"/>
      <c r="E560" s="317"/>
      <c r="F560" s="318"/>
      <c r="G560" s="318"/>
      <c r="H560" s="318"/>
      <c r="I560" s="318"/>
      <c r="J560" s="330"/>
      <c r="K560" s="75"/>
      <c r="L560" s="76"/>
      <c r="M560" s="76"/>
    </row>
    <row r="561" spans="1:13" s="2" customFormat="1" ht="13.5" hidden="1" customHeight="1">
      <c r="A561" s="67"/>
      <c r="B561" s="71" t="s">
        <v>450</v>
      </c>
      <c r="C561" s="78"/>
      <c r="D561" s="80" t="s">
        <v>451</v>
      </c>
      <c r="E561" s="317">
        <f t="shared" ref="E561:E572" si="149">G561+H561+I561+J561</f>
        <v>0</v>
      </c>
      <c r="F561" s="318">
        <f t="shared" ref="F561:M561" si="150">F562</f>
        <v>0</v>
      </c>
      <c r="G561" s="318">
        <f t="shared" si="150"/>
        <v>0</v>
      </c>
      <c r="H561" s="318">
        <f t="shared" si="150"/>
        <v>0</v>
      </c>
      <c r="I561" s="318">
        <f t="shared" si="150"/>
        <v>0</v>
      </c>
      <c r="J561" s="329">
        <f t="shared" si="150"/>
        <v>0</v>
      </c>
      <c r="K561" s="163">
        <f t="shared" si="150"/>
        <v>0</v>
      </c>
      <c r="L561" s="163">
        <f t="shared" si="150"/>
        <v>0</v>
      </c>
      <c r="M561" s="163">
        <f t="shared" si="150"/>
        <v>0</v>
      </c>
    </row>
    <row r="562" spans="1:13" s="2" customFormat="1" ht="12.75" hidden="1" customHeight="1">
      <c r="A562" s="67"/>
      <c r="B562" s="82" t="s">
        <v>452</v>
      </c>
      <c r="C562" s="82"/>
      <c r="D562" s="74" t="s">
        <v>371</v>
      </c>
      <c r="E562" s="317">
        <f t="shared" si="149"/>
        <v>0</v>
      </c>
      <c r="F562" s="318">
        <f>F566+F567+F568+F569+F570+F571+F572</f>
        <v>0</v>
      </c>
      <c r="G562" s="318">
        <f>G566+G567+G568+G569+G570+G571+G572</f>
        <v>0</v>
      </c>
      <c r="H562" s="318">
        <f>H566+H567+H568+H569+H570+H571+H572</f>
        <v>0</v>
      </c>
      <c r="I562" s="318">
        <f>I566+I567+I568+I569+I570+I571+I572</f>
        <v>0</v>
      </c>
      <c r="J562" s="329">
        <f>J566+J567+J568+J569+J570+J571+J572</f>
        <v>0</v>
      </c>
      <c r="K562" s="163"/>
      <c r="L562" s="76"/>
      <c r="M562" s="76"/>
    </row>
    <row r="563" spans="1:13" s="2" customFormat="1" ht="12.75" hidden="1" customHeight="1">
      <c r="A563" s="67"/>
      <c r="B563" s="120"/>
      <c r="C563" s="121" t="s">
        <v>453</v>
      </c>
      <c r="D563" s="122" t="s">
        <v>454</v>
      </c>
      <c r="E563" s="317">
        <f t="shared" si="149"/>
        <v>0</v>
      </c>
      <c r="F563" s="318"/>
      <c r="G563" s="318"/>
      <c r="H563" s="318"/>
      <c r="I563" s="318"/>
      <c r="J563" s="330"/>
      <c r="K563" s="75"/>
      <c r="L563" s="76"/>
      <c r="M563" s="76"/>
    </row>
    <row r="564" spans="1:13" s="2" customFormat="1" ht="12.75" hidden="1" customHeight="1">
      <c r="A564" s="67"/>
      <c r="B564" s="120"/>
      <c r="C564" s="121" t="s">
        <v>455</v>
      </c>
      <c r="D564" s="122" t="s">
        <v>456</v>
      </c>
      <c r="E564" s="317">
        <f t="shared" si="149"/>
        <v>0</v>
      </c>
      <c r="F564" s="318"/>
      <c r="G564" s="318"/>
      <c r="H564" s="318"/>
      <c r="I564" s="318"/>
      <c r="J564" s="330"/>
      <c r="K564" s="75"/>
      <c r="L564" s="76"/>
      <c r="M564" s="76"/>
    </row>
    <row r="565" spans="1:13" s="2" customFormat="1" ht="12.75" hidden="1" customHeight="1">
      <c r="A565" s="67"/>
      <c r="B565" s="120"/>
      <c r="C565" s="121" t="s">
        <v>457</v>
      </c>
      <c r="D565" s="122" t="s">
        <v>458</v>
      </c>
      <c r="E565" s="317">
        <f t="shared" si="149"/>
        <v>0</v>
      </c>
      <c r="F565" s="318"/>
      <c r="G565" s="318"/>
      <c r="H565" s="318"/>
      <c r="I565" s="318"/>
      <c r="J565" s="330"/>
      <c r="K565" s="75"/>
      <c r="L565" s="76"/>
      <c r="M565" s="76"/>
    </row>
    <row r="566" spans="1:13" s="2" customFormat="1" ht="12.75" hidden="1" customHeight="1">
      <c r="A566" s="67"/>
      <c r="B566" s="79"/>
      <c r="C566" s="82" t="s">
        <v>459</v>
      </c>
      <c r="D566" s="74" t="s">
        <v>460</v>
      </c>
      <c r="E566" s="317">
        <f t="shared" si="149"/>
        <v>0</v>
      </c>
      <c r="F566" s="318"/>
      <c r="G566" s="318"/>
      <c r="H566" s="318"/>
      <c r="I566" s="318"/>
      <c r="J566" s="330"/>
      <c r="K566" s="75"/>
      <c r="L566" s="76"/>
      <c r="M566" s="76"/>
    </row>
    <row r="567" spans="1:13" s="2" customFormat="1" ht="12.75" hidden="1" customHeight="1">
      <c r="A567" s="67"/>
      <c r="B567" s="79"/>
      <c r="C567" s="82" t="s">
        <v>461</v>
      </c>
      <c r="D567" s="74" t="s">
        <v>462</v>
      </c>
      <c r="E567" s="317">
        <f t="shared" si="149"/>
        <v>0</v>
      </c>
      <c r="F567" s="318"/>
      <c r="G567" s="318"/>
      <c r="H567" s="318"/>
      <c r="I567" s="318"/>
      <c r="J567" s="330"/>
      <c r="K567" s="75"/>
      <c r="L567" s="76"/>
      <c r="M567" s="76"/>
    </row>
    <row r="568" spans="1:13" s="2" customFormat="1" ht="12.75" hidden="1" customHeight="1">
      <c r="A568" s="67"/>
      <c r="B568" s="79"/>
      <c r="C568" s="82" t="s">
        <v>463</v>
      </c>
      <c r="D568" s="74" t="s">
        <v>464</v>
      </c>
      <c r="E568" s="317">
        <f t="shared" si="149"/>
        <v>0</v>
      </c>
      <c r="F568" s="318"/>
      <c r="G568" s="318"/>
      <c r="H568" s="318"/>
      <c r="I568" s="318"/>
      <c r="J568" s="330"/>
      <c r="K568" s="75"/>
      <c r="L568" s="76"/>
      <c r="M568" s="76"/>
    </row>
    <row r="569" spans="1:13" s="2" customFormat="1" ht="12.75" hidden="1" customHeight="1">
      <c r="A569" s="67"/>
      <c r="B569" s="79"/>
      <c r="C569" s="82" t="s">
        <v>465</v>
      </c>
      <c r="D569" s="74" t="s">
        <v>466</v>
      </c>
      <c r="E569" s="317">
        <f t="shared" si="149"/>
        <v>0</v>
      </c>
      <c r="F569" s="318"/>
      <c r="G569" s="318"/>
      <c r="H569" s="318"/>
      <c r="I569" s="318"/>
      <c r="J569" s="330"/>
      <c r="K569" s="75"/>
      <c r="L569" s="76"/>
      <c r="M569" s="76"/>
    </row>
    <row r="570" spans="1:13" s="2" customFormat="1" ht="12.75" hidden="1" customHeight="1">
      <c r="A570" s="67"/>
      <c r="B570" s="79"/>
      <c r="C570" s="82"/>
      <c r="D570" s="74"/>
      <c r="E570" s="317">
        <f t="shared" si="149"/>
        <v>0</v>
      </c>
      <c r="F570" s="318"/>
      <c r="G570" s="318"/>
      <c r="H570" s="318"/>
      <c r="I570" s="318"/>
      <c r="J570" s="330"/>
      <c r="K570" s="75"/>
      <c r="L570" s="76"/>
      <c r="M570" s="76"/>
    </row>
    <row r="571" spans="1:13" s="2" customFormat="1" ht="12.75" hidden="1" customHeight="1">
      <c r="A571" s="67"/>
      <c r="B571" s="79"/>
      <c r="C571" s="82" t="s">
        <v>467</v>
      </c>
      <c r="D571" s="74" t="s">
        <v>468</v>
      </c>
      <c r="E571" s="317">
        <f t="shared" si="149"/>
        <v>0</v>
      </c>
      <c r="F571" s="318"/>
      <c r="G571" s="318"/>
      <c r="H571" s="318"/>
      <c r="I571" s="318"/>
      <c r="J571" s="330"/>
      <c r="K571" s="75"/>
      <c r="L571" s="76"/>
      <c r="M571" s="76"/>
    </row>
    <row r="572" spans="1:13" s="2" customFormat="1" ht="12.75" hidden="1" customHeight="1">
      <c r="A572" s="67"/>
      <c r="B572" s="79"/>
      <c r="C572" s="82" t="s">
        <v>469</v>
      </c>
      <c r="D572" s="74" t="s">
        <v>470</v>
      </c>
      <c r="E572" s="317">
        <f t="shared" si="149"/>
        <v>0</v>
      </c>
      <c r="F572" s="318"/>
      <c r="G572" s="318"/>
      <c r="H572" s="318"/>
      <c r="I572" s="318"/>
      <c r="J572" s="330"/>
      <c r="K572" s="75"/>
      <c r="L572" s="76"/>
      <c r="M572" s="76"/>
    </row>
    <row r="573" spans="1:13" s="2" customFormat="1" ht="12.75" hidden="1" customHeight="1">
      <c r="A573" s="67"/>
      <c r="B573" s="78"/>
      <c r="C573" s="71"/>
      <c r="D573" s="74"/>
      <c r="E573" s="317"/>
      <c r="F573" s="318"/>
      <c r="G573" s="318"/>
      <c r="H573" s="318"/>
      <c r="I573" s="318"/>
      <c r="J573" s="330"/>
      <c r="K573" s="75"/>
      <c r="L573" s="76"/>
      <c r="M573" s="76"/>
    </row>
    <row r="574" spans="1:13" s="2" customFormat="1" ht="15.75" hidden="1" customHeight="1">
      <c r="A574" s="67"/>
      <c r="B574" s="71" t="s">
        <v>471</v>
      </c>
      <c r="C574" s="71"/>
      <c r="D574" s="74" t="s">
        <v>305</v>
      </c>
      <c r="E574" s="317">
        <f t="shared" ref="E574:E585" si="151">G574+H574+I574+J574</f>
        <v>0</v>
      </c>
      <c r="F574" s="318">
        <f t="shared" ref="F574:M574" si="152">F575+F576+F577+F578+F579+F580+F581+F582+F583+F584+F585</f>
        <v>0</v>
      </c>
      <c r="G574" s="318">
        <f t="shared" si="152"/>
        <v>0</v>
      </c>
      <c r="H574" s="318">
        <f t="shared" si="152"/>
        <v>0</v>
      </c>
      <c r="I574" s="318">
        <f t="shared" si="152"/>
        <v>0</v>
      </c>
      <c r="J574" s="329">
        <f t="shared" si="152"/>
        <v>0</v>
      </c>
      <c r="K574" s="163">
        <f t="shared" si="152"/>
        <v>0</v>
      </c>
      <c r="L574" s="163">
        <f t="shared" si="152"/>
        <v>0</v>
      </c>
      <c r="M574" s="163">
        <f t="shared" si="152"/>
        <v>0</v>
      </c>
    </row>
    <row r="575" spans="1:13" s="2" customFormat="1" ht="12.75" hidden="1" customHeight="1">
      <c r="A575" s="67"/>
      <c r="B575" s="78" t="s">
        <v>472</v>
      </c>
      <c r="C575" s="71"/>
      <c r="D575" s="74" t="s">
        <v>473</v>
      </c>
      <c r="E575" s="317">
        <f t="shared" si="151"/>
        <v>0</v>
      </c>
      <c r="F575" s="318"/>
      <c r="G575" s="318"/>
      <c r="H575" s="318"/>
      <c r="I575" s="318"/>
      <c r="J575" s="330"/>
      <c r="K575" s="75"/>
      <c r="L575" s="76"/>
      <c r="M575" s="76"/>
    </row>
    <row r="576" spans="1:13" s="2" customFormat="1" ht="12.75" hidden="1" customHeight="1">
      <c r="A576" s="67"/>
      <c r="B576" s="78" t="s">
        <v>474</v>
      </c>
      <c r="C576" s="82"/>
      <c r="D576" s="74" t="s">
        <v>475</v>
      </c>
      <c r="E576" s="317">
        <f t="shared" si="151"/>
        <v>0</v>
      </c>
      <c r="F576" s="318"/>
      <c r="G576" s="318"/>
      <c r="H576" s="318"/>
      <c r="I576" s="318"/>
      <c r="J576" s="330"/>
      <c r="K576" s="75"/>
      <c r="L576" s="76"/>
      <c r="M576" s="76"/>
    </row>
    <row r="577" spans="1:13" s="2" customFormat="1" ht="12.75" hidden="1" customHeight="1">
      <c r="A577" s="67"/>
      <c r="B577" s="78" t="s">
        <v>476</v>
      </c>
      <c r="C577" s="71"/>
      <c r="D577" s="74" t="s">
        <v>477</v>
      </c>
      <c r="E577" s="317">
        <f t="shared" si="151"/>
        <v>0</v>
      </c>
      <c r="F577" s="318"/>
      <c r="G577" s="318"/>
      <c r="H577" s="318"/>
      <c r="I577" s="318"/>
      <c r="J577" s="330"/>
      <c r="K577" s="75"/>
      <c r="L577" s="76"/>
      <c r="M577" s="76"/>
    </row>
    <row r="578" spans="1:13" s="2" customFormat="1" ht="12.75" hidden="1" customHeight="1">
      <c r="A578" s="67"/>
      <c r="B578" s="78" t="s">
        <v>478</v>
      </c>
      <c r="C578" s="73"/>
      <c r="D578" s="74" t="s">
        <v>479</v>
      </c>
      <c r="E578" s="317">
        <f t="shared" si="151"/>
        <v>0</v>
      </c>
      <c r="F578" s="318"/>
      <c r="G578" s="318"/>
      <c r="H578" s="318"/>
      <c r="I578" s="318"/>
      <c r="J578" s="330"/>
      <c r="K578" s="75"/>
      <c r="L578" s="76"/>
      <c r="M578" s="76"/>
    </row>
    <row r="579" spans="1:13" s="2" customFormat="1" ht="12.75" hidden="1" customHeight="1">
      <c r="A579" s="67"/>
      <c r="B579" s="77" t="s">
        <v>480</v>
      </c>
      <c r="C579" s="467"/>
      <c r="D579" s="74" t="s">
        <v>481</v>
      </c>
      <c r="E579" s="317">
        <f t="shared" si="151"/>
        <v>0</v>
      </c>
      <c r="F579" s="318"/>
      <c r="G579" s="318"/>
      <c r="H579" s="318"/>
      <c r="I579" s="318"/>
      <c r="J579" s="330"/>
      <c r="K579" s="75"/>
      <c r="L579" s="76"/>
      <c r="M579" s="76"/>
    </row>
    <row r="580" spans="1:13" s="2" customFormat="1" ht="12.75" hidden="1" customHeight="1">
      <c r="A580" s="67"/>
      <c r="B580" s="123" t="s">
        <v>482</v>
      </c>
      <c r="C580" s="82"/>
      <c r="D580" s="80" t="s">
        <v>483</v>
      </c>
      <c r="E580" s="317">
        <f t="shared" si="151"/>
        <v>0</v>
      </c>
      <c r="F580" s="318"/>
      <c r="G580" s="318"/>
      <c r="H580" s="318"/>
      <c r="I580" s="318"/>
      <c r="J580" s="330"/>
      <c r="K580" s="75"/>
      <c r="L580" s="76"/>
      <c r="M580" s="76"/>
    </row>
    <row r="581" spans="1:13" s="2" customFormat="1" ht="12.75" hidden="1" customHeight="1">
      <c r="A581" s="67"/>
      <c r="B581" s="77" t="s">
        <v>484</v>
      </c>
      <c r="C581" s="71"/>
      <c r="D581" s="74" t="s">
        <v>485</v>
      </c>
      <c r="E581" s="317">
        <f t="shared" si="151"/>
        <v>0</v>
      </c>
      <c r="F581" s="318"/>
      <c r="G581" s="318"/>
      <c r="H581" s="318"/>
      <c r="I581" s="318"/>
      <c r="J581" s="330"/>
      <c r="K581" s="75"/>
      <c r="L581" s="76"/>
      <c r="M581" s="76"/>
    </row>
    <row r="582" spans="1:13" s="2" customFormat="1" ht="12.75" hidden="1" customHeight="1">
      <c r="A582" s="67"/>
      <c r="B582" s="77" t="s">
        <v>486</v>
      </c>
      <c r="C582" s="71"/>
      <c r="D582" s="74" t="s">
        <v>487</v>
      </c>
      <c r="E582" s="317">
        <f t="shared" si="151"/>
        <v>0</v>
      </c>
      <c r="F582" s="318"/>
      <c r="G582" s="318"/>
      <c r="H582" s="318"/>
      <c r="I582" s="318"/>
      <c r="J582" s="330"/>
      <c r="K582" s="75"/>
      <c r="L582" s="76"/>
      <c r="M582" s="76"/>
    </row>
    <row r="583" spans="1:13" s="2" customFormat="1" ht="12.75" hidden="1" customHeight="1">
      <c r="A583" s="67"/>
      <c r="B583" s="78" t="s">
        <v>488</v>
      </c>
      <c r="C583" s="79"/>
      <c r="D583" s="80" t="s">
        <v>489</v>
      </c>
      <c r="E583" s="317">
        <f t="shared" si="151"/>
        <v>0</v>
      </c>
      <c r="F583" s="318"/>
      <c r="G583" s="318"/>
      <c r="H583" s="318"/>
      <c r="I583" s="318"/>
      <c r="J583" s="330"/>
      <c r="K583" s="75"/>
      <c r="L583" s="76"/>
      <c r="M583" s="76"/>
    </row>
    <row r="584" spans="1:13" s="2" customFormat="1" ht="12.75" hidden="1" customHeight="1">
      <c r="A584" s="67"/>
      <c r="B584" s="77" t="s">
        <v>490</v>
      </c>
      <c r="C584" s="71"/>
      <c r="D584" s="74" t="s">
        <v>491</v>
      </c>
      <c r="E584" s="317">
        <f t="shared" si="151"/>
        <v>0</v>
      </c>
      <c r="F584" s="318"/>
      <c r="G584" s="318"/>
      <c r="H584" s="318"/>
      <c r="I584" s="318"/>
      <c r="J584" s="330"/>
      <c r="K584" s="75"/>
      <c r="L584" s="76"/>
      <c r="M584" s="76"/>
    </row>
    <row r="585" spans="1:13" s="2" customFormat="1" ht="12.75" hidden="1" customHeight="1">
      <c r="A585" s="67"/>
      <c r="B585" s="124" t="s">
        <v>492</v>
      </c>
      <c r="C585" s="79"/>
      <c r="D585" s="80" t="s">
        <v>493</v>
      </c>
      <c r="E585" s="317">
        <f t="shared" si="151"/>
        <v>0</v>
      </c>
      <c r="F585" s="318"/>
      <c r="G585" s="318"/>
      <c r="H585" s="318"/>
      <c r="I585" s="318"/>
      <c r="J585" s="330"/>
      <c r="K585" s="75"/>
      <c r="L585" s="76"/>
      <c r="M585" s="76"/>
    </row>
    <row r="586" spans="1:13" s="2" customFormat="1" ht="12.75" customHeight="1">
      <c r="A586" s="67"/>
      <c r="B586" s="77"/>
      <c r="C586" s="71"/>
      <c r="D586" s="74"/>
      <c r="E586" s="317"/>
      <c r="F586" s="318"/>
      <c r="G586" s="318"/>
      <c r="H586" s="318"/>
      <c r="I586" s="318"/>
      <c r="J586" s="330"/>
      <c r="K586" s="75"/>
      <c r="L586" s="76"/>
      <c r="M586" s="76"/>
    </row>
    <row r="587" spans="1:13" s="2" customFormat="1" ht="12.75" customHeight="1">
      <c r="A587" s="67"/>
      <c r="B587" s="79" t="s">
        <v>494</v>
      </c>
      <c r="C587" s="79"/>
      <c r="D587" s="80" t="s">
        <v>311</v>
      </c>
      <c r="E587" s="317">
        <f t="shared" ref="E587:E596" si="153">G587+H587+I587+J587</f>
        <v>4379</v>
      </c>
      <c r="F587" s="318">
        <f>F588+F598</f>
        <v>0</v>
      </c>
      <c r="G587" s="318">
        <f>G588+G598</f>
        <v>4009</v>
      </c>
      <c r="H587" s="318">
        <f>H588+H598</f>
        <v>270</v>
      </c>
      <c r="I587" s="318">
        <f>I588+I598</f>
        <v>0</v>
      </c>
      <c r="J587" s="329">
        <f>J588+J598</f>
        <v>100</v>
      </c>
      <c r="K587" s="163"/>
      <c r="L587" s="163"/>
      <c r="M587" s="163"/>
    </row>
    <row r="588" spans="1:13" s="2" customFormat="1" ht="12.75" customHeight="1">
      <c r="A588" s="67"/>
      <c r="B588" s="73" t="s">
        <v>495</v>
      </c>
      <c r="C588" s="71"/>
      <c r="D588" s="74" t="s">
        <v>496</v>
      </c>
      <c r="E588" s="317">
        <f t="shared" si="153"/>
        <v>4379</v>
      </c>
      <c r="F588" s="318">
        <f t="shared" ref="F588:M588" si="154">F589+F594+F596</f>
        <v>0</v>
      </c>
      <c r="G588" s="318">
        <f t="shared" si="154"/>
        <v>4009</v>
      </c>
      <c r="H588" s="318">
        <f t="shared" si="154"/>
        <v>270</v>
      </c>
      <c r="I588" s="318">
        <f t="shared" si="154"/>
        <v>0</v>
      </c>
      <c r="J588" s="329">
        <f t="shared" si="154"/>
        <v>100</v>
      </c>
      <c r="K588" s="163">
        <f t="shared" si="154"/>
        <v>0</v>
      </c>
      <c r="L588" s="163">
        <f t="shared" si="154"/>
        <v>0</v>
      </c>
      <c r="M588" s="163">
        <f t="shared" si="154"/>
        <v>0</v>
      </c>
    </row>
    <row r="589" spans="1:13" s="2" customFormat="1" ht="12.75" customHeight="1">
      <c r="A589" s="67"/>
      <c r="B589" s="77" t="s">
        <v>497</v>
      </c>
      <c r="C589" s="71"/>
      <c r="D589" s="74" t="s">
        <v>498</v>
      </c>
      <c r="E589" s="317">
        <f t="shared" si="153"/>
        <v>4379</v>
      </c>
      <c r="F589" s="318">
        <f>F590+F591+F592+F593</f>
        <v>0</v>
      </c>
      <c r="G589" s="318">
        <f>G590+G591+G592+G593</f>
        <v>4009</v>
      </c>
      <c r="H589" s="318">
        <f>H590+H591+H592+H593</f>
        <v>270</v>
      </c>
      <c r="I589" s="318">
        <f>I590+I591+I592+I593</f>
        <v>0</v>
      </c>
      <c r="J589" s="318">
        <f>J590+J591+J592+J593</f>
        <v>100</v>
      </c>
      <c r="K589" s="163"/>
      <c r="L589" s="163">
        <f>L590+L591+L592+L593</f>
        <v>0</v>
      </c>
      <c r="M589" s="163">
        <f>M590+M591+M592+M593</f>
        <v>0</v>
      </c>
    </row>
    <row r="590" spans="1:13" s="2" customFormat="1" ht="12.75" customHeight="1">
      <c r="A590" s="67"/>
      <c r="B590" s="78"/>
      <c r="C590" s="78" t="s">
        <v>499</v>
      </c>
      <c r="D590" s="80" t="s">
        <v>500</v>
      </c>
      <c r="E590" s="317">
        <f t="shared" si="153"/>
        <v>3660</v>
      </c>
      <c r="F590" s="318"/>
      <c r="G590" s="318">
        <v>3660</v>
      </c>
      <c r="H590" s="318"/>
      <c r="I590" s="318"/>
      <c r="J590" s="330"/>
      <c r="K590" s="75"/>
      <c r="L590" s="76"/>
      <c r="M590" s="76"/>
    </row>
    <row r="591" spans="1:13" s="2" customFormat="1" ht="12.75" customHeight="1">
      <c r="A591" s="67"/>
      <c r="B591" s="78"/>
      <c r="C591" s="78" t="s">
        <v>501</v>
      </c>
      <c r="D591" s="80" t="s">
        <v>502</v>
      </c>
      <c r="E591" s="317">
        <f t="shared" si="153"/>
        <v>132</v>
      </c>
      <c r="F591" s="318"/>
      <c r="G591" s="318">
        <v>32</v>
      </c>
      <c r="H591" s="318">
        <v>100</v>
      </c>
      <c r="I591" s="318"/>
      <c r="J591" s="330"/>
      <c r="K591" s="75"/>
      <c r="L591" s="76"/>
      <c r="M591" s="76"/>
    </row>
    <row r="592" spans="1:13" s="2" customFormat="1" ht="12.75" customHeight="1">
      <c r="A592" s="67"/>
      <c r="B592" s="78"/>
      <c r="C592" s="79" t="s">
        <v>503</v>
      </c>
      <c r="D592" s="80" t="s">
        <v>504</v>
      </c>
      <c r="E592" s="317">
        <f t="shared" si="153"/>
        <v>0</v>
      </c>
      <c r="F592" s="318"/>
      <c r="G592" s="318"/>
      <c r="H592" s="318"/>
      <c r="I592" s="318"/>
      <c r="J592" s="330"/>
      <c r="K592" s="75"/>
      <c r="L592" s="76"/>
      <c r="M592" s="76"/>
    </row>
    <row r="593" spans="1:13" s="2" customFormat="1" ht="12.75" customHeight="1">
      <c r="A593" s="67"/>
      <c r="B593" s="78"/>
      <c r="C593" s="79" t="s">
        <v>505</v>
      </c>
      <c r="D593" s="80" t="s">
        <v>506</v>
      </c>
      <c r="E593" s="317">
        <f t="shared" si="153"/>
        <v>587</v>
      </c>
      <c r="F593" s="318"/>
      <c r="G593" s="318">
        <v>317</v>
      </c>
      <c r="H593" s="318">
        <v>170</v>
      </c>
      <c r="I593" s="318"/>
      <c r="J593" s="330">
        <v>100</v>
      </c>
      <c r="K593" s="75"/>
      <c r="L593" s="76"/>
      <c r="M593" s="76"/>
    </row>
    <row r="594" spans="1:13" s="2" customFormat="1" ht="12.75" customHeight="1">
      <c r="A594" s="67"/>
      <c r="B594" s="78" t="s">
        <v>507</v>
      </c>
      <c r="C594" s="79"/>
      <c r="D594" s="80" t="s">
        <v>508</v>
      </c>
      <c r="E594" s="317">
        <f t="shared" si="153"/>
        <v>0</v>
      </c>
      <c r="F594" s="318">
        <f t="shared" ref="F594:M594" si="155">F595</f>
        <v>0</v>
      </c>
      <c r="G594" s="318"/>
      <c r="H594" s="318"/>
      <c r="I594" s="318"/>
      <c r="J594" s="329"/>
      <c r="K594" s="163">
        <f t="shared" si="155"/>
        <v>0</v>
      </c>
      <c r="L594" s="163">
        <f t="shared" si="155"/>
        <v>0</v>
      </c>
      <c r="M594" s="163">
        <f t="shared" si="155"/>
        <v>0</v>
      </c>
    </row>
    <row r="595" spans="1:13" s="2" customFormat="1" ht="12.75" customHeight="1">
      <c r="A595" s="67"/>
      <c r="B595" s="78"/>
      <c r="C595" s="79" t="s">
        <v>509</v>
      </c>
      <c r="D595" s="80" t="s">
        <v>510</v>
      </c>
      <c r="E595" s="317">
        <f t="shared" si="153"/>
        <v>0</v>
      </c>
      <c r="F595" s="318"/>
      <c r="G595" s="318"/>
      <c r="H595" s="318"/>
      <c r="I595" s="318"/>
      <c r="J595" s="330"/>
      <c r="K595" s="75"/>
      <c r="L595" s="76"/>
      <c r="M595" s="76"/>
    </row>
    <row r="596" spans="1:13" s="2" customFormat="1" ht="12.75" customHeight="1">
      <c r="A596" s="67"/>
      <c r="B596" s="78" t="s">
        <v>511</v>
      </c>
      <c r="C596" s="79"/>
      <c r="D596" s="80" t="s">
        <v>512</v>
      </c>
      <c r="E596" s="317">
        <f t="shared" si="153"/>
        <v>0</v>
      </c>
      <c r="F596" s="318"/>
      <c r="G596" s="318"/>
      <c r="H596" s="318"/>
      <c r="I596" s="318"/>
      <c r="J596" s="330"/>
      <c r="K596" s="75"/>
      <c r="L596" s="76"/>
      <c r="M596" s="76"/>
    </row>
    <row r="597" spans="1:13" s="2" customFormat="1" ht="12.75" customHeight="1">
      <c r="A597" s="67"/>
      <c r="B597" s="78"/>
      <c r="C597" s="79"/>
      <c r="D597" s="80"/>
      <c r="E597" s="317"/>
      <c r="F597" s="318"/>
      <c r="G597" s="318"/>
      <c r="H597" s="318"/>
      <c r="I597" s="318"/>
      <c r="J597" s="330"/>
      <c r="K597" s="75"/>
      <c r="L597" s="76"/>
      <c r="M597" s="76"/>
    </row>
    <row r="598" spans="1:13" s="2" customFormat="1" ht="12.75" hidden="1" customHeight="1">
      <c r="A598" s="67"/>
      <c r="B598" s="71" t="s">
        <v>513</v>
      </c>
      <c r="C598" s="79"/>
      <c r="D598" s="80" t="s">
        <v>514</v>
      </c>
      <c r="E598" s="317">
        <f t="shared" ref="E598:E620" si="156">G598+H598+I598+J598</f>
        <v>0</v>
      </c>
      <c r="F598" s="318">
        <f t="shared" ref="F598:M599" si="157">F599</f>
        <v>0</v>
      </c>
      <c r="G598" s="318">
        <f t="shared" si="157"/>
        <v>0</v>
      </c>
      <c r="H598" s="318">
        <f t="shared" si="157"/>
        <v>0</v>
      </c>
      <c r="I598" s="318">
        <f t="shared" si="157"/>
        <v>0</v>
      </c>
      <c r="J598" s="329">
        <f t="shared" si="157"/>
        <v>0</v>
      </c>
      <c r="K598" s="163">
        <f t="shared" si="157"/>
        <v>0</v>
      </c>
      <c r="L598" s="163">
        <f t="shared" si="157"/>
        <v>0</v>
      </c>
      <c r="M598" s="163">
        <f t="shared" si="157"/>
        <v>0</v>
      </c>
    </row>
    <row r="599" spans="1:13" s="2" customFormat="1" ht="12.75" hidden="1" customHeight="1">
      <c r="A599" s="67"/>
      <c r="B599" s="125" t="s">
        <v>515</v>
      </c>
      <c r="C599" s="126"/>
      <c r="D599" s="80" t="s">
        <v>516</v>
      </c>
      <c r="E599" s="317">
        <f t="shared" si="156"/>
        <v>0</v>
      </c>
      <c r="F599" s="318">
        <f t="shared" si="157"/>
        <v>0</v>
      </c>
      <c r="G599" s="318">
        <f t="shared" si="157"/>
        <v>0</v>
      </c>
      <c r="H599" s="318">
        <f t="shared" si="157"/>
        <v>0</v>
      </c>
      <c r="I599" s="318">
        <f t="shared" si="157"/>
        <v>0</v>
      </c>
      <c r="J599" s="329">
        <f t="shared" si="157"/>
        <v>0</v>
      </c>
      <c r="K599" s="163">
        <f t="shared" si="157"/>
        <v>0</v>
      </c>
      <c r="L599" s="163">
        <f t="shared" si="157"/>
        <v>0</v>
      </c>
      <c r="M599" s="163">
        <f t="shared" si="157"/>
        <v>0</v>
      </c>
    </row>
    <row r="600" spans="1:13" s="2" customFormat="1" ht="12.75" hidden="1" customHeight="1">
      <c r="A600" s="67"/>
      <c r="B600" s="78"/>
      <c r="C600" s="79" t="s">
        <v>517</v>
      </c>
      <c r="D600" s="80" t="s">
        <v>518</v>
      </c>
      <c r="E600" s="317">
        <f t="shared" si="156"/>
        <v>0</v>
      </c>
      <c r="F600" s="318"/>
      <c r="G600" s="318"/>
      <c r="H600" s="318"/>
      <c r="I600" s="318"/>
      <c r="J600" s="330"/>
      <c r="K600" s="75"/>
      <c r="L600" s="76"/>
      <c r="M600" s="76"/>
    </row>
    <row r="601" spans="1:13" s="2" customFormat="1" ht="12.75" hidden="1" customHeight="1">
      <c r="A601" s="67"/>
      <c r="B601" s="78"/>
      <c r="C601" s="79"/>
      <c r="D601" s="80"/>
      <c r="E601" s="317">
        <f t="shared" si="156"/>
        <v>0</v>
      </c>
      <c r="F601" s="318"/>
      <c r="G601" s="318"/>
      <c r="H601" s="318"/>
      <c r="I601" s="318"/>
      <c r="J601" s="330"/>
      <c r="K601" s="75"/>
      <c r="L601" s="76"/>
      <c r="M601" s="76"/>
    </row>
    <row r="602" spans="1:13" s="2" customFormat="1" ht="12.75" hidden="1" customHeight="1">
      <c r="A602" s="67"/>
      <c r="B602" s="71" t="s">
        <v>519</v>
      </c>
      <c r="C602" s="79"/>
      <c r="D602" s="80" t="s">
        <v>426</v>
      </c>
      <c r="E602" s="317">
        <f t="shared" si="156"/>
        <v>0</v>
      </c>
      <c r="F602" s="318">
        <f t="shared" ref="F602:M602" si="158">F603</f>
        <v>0</v>
      </c>
      <c r="G602" s="318">
        <f t="shared" si="158"/>
        <v>0</v>
      </c>
      <c r="H602" s="318">
        <f t="shared" si="158"/>
        <v>0</v>
      </c>
      <c r="I602" s="318">
        <f t="shared" si="158"/>
        <v>0</v>
      </c>
      <c r="J602" s="329">
        <f t="shared" si="158"/>
        <v>0</v>
      </c>
      <c r="K602" s="163">
        <f t="shared" si="158"/>
        <v>0</v>
      </c>
      <c r="L602" s="163">
        <f t="shared" si="158"/>
        <v>0</v>
      </c>
      <c r="M602" s="163">
        <f t="shared" si="158"/>
        <v>0</v>
      </c>
    </row>
    <row r="603" spans="1:13" s="2" customFormat="1" ht="12.75" hidden="1" customHeight="1">
      <c r="A603" s="67"/>
      <c r="B603" s="78" t="s">
        <v>427</v>
      </c>
      <c r="C603" s="79"/>
      <c r="D603" s="80" t="s">
        <v>428</v>
      </c>
      <c r="E603" s="317">
        <f t="shared" si="156"/>
        <v>0</v>
      </c>
      <c r="F603" s="318"/>
      <c r="G603" s="318"/>
      <c r="H603" s="318"/>
      <c r="I603" s="318"/>
      <c r="J603" s="330"/>
      <c r="K603" s="75"/>
      <c r="L603" s="76"/>
      <c r="M603" s="76"/>
    </row>
    <row r="604" spans="1:13">
      <c r="A604" s="127" t="s">
        <v>520</v>
      </c>
      <c r="B604" s="127"/>
      <c r="C604" s="127"/>
      <c r="D604" s="142"/>
      <c r="E604" s="317">
        <f t="shared" si="156"/>
        <v>27852</v>
      </c>
      <c r="F604" s="333"/>
      <c r="G604" s="333">
        <f>G605+G606+G609+G610</f>
        <v>9169</v>
      </c>
      <c r="H604" s="333">
        <f>H605+H606+H609+H610</f>
        <v>6074</v>
      </c>
      <c r="I604" s="333">
        <f>I605+I606+I609+I610</f>
        <v>6362</v>
      </c>
      <c r="J604" s="330">
        <f>J605+J606+J609+J610</f>
        <v>6247</v>
      </c>
      <c r="K604" s="75">
        <f>K605+K606+K609</f>
        <v>25315</v>
      </c>
      <c r="L604" s="75">
        <f>L605+L606+L609</f>
        <v>25315</v>
      </c>
      <c r="M604" s="75">
        <f>M605+M606+M609</f>
        <v>25315</v>
      </c>
    </row>
    <row r="605" spans="1:13">
      <c r="A605" s="130"/>
      <c r="B605" s="137" t="s">
        <v>654</v>
      </c>
      <c r="C605" s="137"/>
      <c r="D605" s="142" t="s">
        <v>655</v>
      </c>
      <c r="E605" s="317">
        <f t="shared" si="156"/>
        <v>0</v>
      </c>
      <c r="F605" s="333"/>
      <c r="G605" s="333"/>
      <c r="H605" s="333">
        <f>50-50</f>
        <v>0</v>
      </c>
      <c r="I605" s="333">
        <f>50-50</f>
        <v>0</v>
      </c>
      <c r="J605" s="330">
        <f>45-45</f>
        <v>0</v>
      </c>
      <c r="K605" s="75">
        <f>232-232</f>
        <v>0</v>
      </c>
      <c r="L605" s="76">
        <f>232-232</f>
        <v>0</v>
      </c>
      <c r="M605" s="76">
        <f>232-232</f>
        <v>0</v>
      </c>
    </row>
    <row r="606" spans="1:13" ht="27.75" customHeight="1">
      <c r="A606" s="130"/>
      <c r="B606" s="575" t="s">
        <v>656</v>
      </c>
      <c r="C606" s="576"/>
      <c r="D606" s="142" t="s">
        <v>657</v>
      </c>
      <c r="E606" s="317">
        <f t="shared" si="156"/>
        <v>0</v>
      </c>
      <c r="F606" s="333">
        <f>F607</f>
        <v>0</v>
      </c>
      <c r="G606" s="333">
        <f t="shared" ref="G606:M606" si="159">G607</f>
        <v>0</v>
      </c>
      <c r="H606" s="333">
        <f t="shared" si="159"/>
        <v>0</v>
      </c>
      <c r="I606" s="333">
        <f t="shared" si="159"/>
        <v>0</v>
      </c>
      <c r="J606" s="333">
        <f t="shared" si="159"/>
        <v>0</v>
      </c>
      <c r="K606" s="75">
        <f t="shared" si="159"/>
        <v>0</v>
      </c>
      <c r="L606" s="75">
        <f t="shared" si="159"/>
        <v>0</v>
      </c>
      <c r="M606" s="75">
        <f t="shared" si="159"/>
        <v>0</v>
      </c>
    </row>
    <row r="607" spans="1:13">
      <c r="A607" s="130"/>
      <c r="B607" s="48"/>
      <c r="C607" s="137" t="s">
        <v>658</v>
      </c>
      <c r="D607" s="156" t="s">
        <v>659</v>
      </c>
      <c r="E607" s="317">
        <f t="shared" si="156"/>
        <v>0</v>
      </c>
      <c r="F607" s="333"/>
      <c r="G607" s="333"/>
      <c r="H607" s="333"/>
      <c r="I607" s="333"/>
      <c r="J607" s="330"/>
      <c r="K607" s="75"/>
      <c r="L607" s="76"/>
      <c r="M607" s="76"/>
    </row>
    <row r="608" spans="1:13" ht="18.75" hidden="1" customHeight="1">
      <c r="A608" s="130"/>
      <c r="B608" s="48"/>
      <c r="C608" s="137"/>
      <c r="D608" s="142"/>
      <c r="E608" s="317">
        <f t="shared" si="156"/>
        <v>0</v>
      </c>
      <c r="F608" s="333"/>
      <c r="G608" s="333"/>
      <c r="H608" s="333"/>
      <c r="I608" s="333"/>
      <c r="J608" s="330"/>
      <c r="K608" s="75"/>
      <c r="L608" s="76"/>
      <c r="M608" s="76"/>
    </row>
    <row r="609" spans="1:13">
      <c r="A609" s="130"/>
      <c r="B609" s="48" t="s">
        <v>660</v>
      </c>
      <c r="C609" s="137"/>
      <c r="D609" s="142" t="s">
        <v>661</v>
      </c>
      <c r="E609" s="317">
        <f t="shared" si="156"/>
        <v>27852</v>
      </c>
      <c r="F609" s="333"/>
      <c r="G609" s="333">
        <v>9169</v>
      </c>
      <c r="H609" s="333">
        <f>5612+1514-1052</f>
        <v>6074</v>
      </c>
      <c r="I609" s="333">
        <f>5674+688</f>
        <v>6362</v>
      </c>
      <c r="J609" s="330">
        <f>5555+692</f>
        <v>6247</v>
      </c>
      <c r="K609" s="75">
        <f>22315+3000</f>
        <v>25315</v>
      </c>
      <c r="L609" s="76">
        <f>22315+3000</f>
        <v>25315</v>
      </c>
      <c r="M609" s="76">
        <f>22315+3000</f>
        <v>25315</v>
      </c>
    </row>
    <row r="610" spans="1:13" ht="29.25" customHeight="1">
      <c r="A610" s="130"/>
      <c r="B610" s="575" t="s">
        <v>662</v>
      </c>
      <c r="C610" s="576"/>
      <c r="D610" s="142" t="s">
        <v>663</v>
      </c>
      <c r="E610" s="317">
        <f t="shared" si="156"/>
        <v>0</v>
      </c>
      <c r="F610" s="333"/>
      <c r="G610" s="333"/>
      <c r="H610" s="333"/>
      <c r="I610" s="333"/>
      <c r="J610" s="330"/>
      <c r="K610" s="75"/>
      <c r="L610" s="76"/>
      <c r="M610" s="76"/>
    </row>
    <row r="611" spans="1:13" ht="29.25" customHeight="1">
      <c r="A611" s="130"/>
      <c r="B611" s="453"/>
      <c r="C611" s="454" t="s">
        <v>664</v>
      </c>
      <c r="D611" s="142" t="s">
        <v>665</v>
      </c>
      <c r="E611" s="317">
        <f t="shared" si="156"/>
        <v>0</v>
      </c>
      <c r="F611" s="333"/>
      <c r="G611" s="333"/>
      <c r="H611" s="333"/>
      <c r="I611" s="333"/>
      <c r="J611" s="330"/>
      <c r="K611" s="75"/>
      <c r="L611" s="76"/>
      <c r="M611" s="76"/>
    </row>
    <row r="612" spans="1:13" s="3" customFormat="1" ht="54" customHeight="1">
      <c r="A612" s="618" t="s">
        <v>666</v>
      </c>
      <c r="B612" s="618"/>
      <c r="C612" s="618"/>
      <c r="D612" s="172" t="s">
        <v>667</v>
      </c>
      <c r="E612" s="400">
        <f t="shared" si="156"/>
        <v>0</v>
      </c>
      <c r="F612" s="396">
        <f t="shared" ref="F612:M612" si="160">F615+F618+F619</f>
        <v>0</v>
      </c>
      <c r="G612" s="396">
        <f t="shared" si="160"/>
        <v>0</v>
      </c>
      <c r="H612" s="396">
        <f t="shared" si="160"/>
        <v>0</v>
      </c>
      <c r="I612" s="396">
        <f t="shared" si="160"/>
        <v>0</v>
      </c>
      <c r="J612" s="398">
        <f t="shared" si="160"/>
        <v>0</v>
      </c>
      <c r="K612" s="399">
        <f t="shared" si="160"/>
        <v>0</v>
      </c>
      <c r="L612" s="399">
        <f t="shared" si="160"/>
        <v>0</v>
      </c>
      <c r="M612" s="399">
        <f t="shared" si="160"/>
        <v>0</v>
      </c>
    </row>
    <row r="613" spans="1:13" ht="13.5" hidden="1">
      <c r="A613" s="406" t="s">
        <v>668</v>
      </c>
      <c r="B613" s="406"/>
      <c r="C613" s="406"/>
      <c r="D613" s="407" t="s">
        <v>669</v>
      </c>
      <c r="E613" s="408">
        <f t="shared" si="156"/>
        <v>0</v>
      </c>
      <c r="F613" s="409">
        <f t="shared" ref="F613:M613" si="161">F615+F618+F619</f>
        <v>0</v>
      </c>
      <c r="G613" s="409">
        <f t="shared" si="161"/>
        <v>0</v>
      </c>
      <c r="H613" s="409">
        <f t="shared" si="161"/>
        <v>0</v>
      </c>
      <c r="I613" s="409">
        <f t="shared" si="161"/>
        <v>0</v>
      </c>
      <c r="J613" s="410">
        <f t="shared" si="161"/>
        <v>0</v>
      </c>
      <c r="K613" s="411">
        <f t="shared" si="161"/>
        <v>0</v>
      </c>
      <c r="L613" s="411">
        <f t="shared" si="161"/>
        <v>0</v>
      </c>
      <c r="M613" s="411">
        <f t="shared" si="161"/>
        <v>0</v>
      </c>
    </row>
    <row r="614" spans="1:13" ht="13.5" hidden="1">
      <c r="A614" s="407" t="s">
        <v>520</v>
      </c>
      <c r="B614" s="407"/>
      <c r="C614" s="407"/>
      <c r="D614" s="407"/>
      <c r="E614" s="408">
        <f t="shared" si="156"/>
        <v>0</v>
      </c>
      <c r="F614" s="409"/>
      <c r="G614" s="409"/>
      <c r="H614" s="409"/>
      <c r="I614" s="409"/>
      <c r="J614" s="410"/>
      <c r="K614" s="411"/>
      <c r="L614" s="411"/>
      <c r="M614" s="411"/>
    </row>
    <row r="615" spans="1:13" ht="13.5" hidden="1">
      <c r="A615" s="406"/>
      <c r="B615" s="406" t="s">
        <v>670</v>
      </c>
      <c r="C615" s="406"/>
      <c r="D615" s="407" t="s">
        <v>671</v>
      </c>
      <c r="E615" s="408">
        <f t="shared" si="156"/>
        <v>0</v>
      </c>
      <c r="F615" s="409">
        <f>F616+F617</f>
        <v>0</v>
      </c>
      <c r="G615" s="409">
        <f>G616+G617</f>
        <v>0</v>
      </c>
      <c r="H615" s="409">
        <f>H616+H617</f>
        <v>0</v>
      </c>
      <c r="I615" s="409">
        <f>I616+I617</f>
        <v>0</v>
      </c>
      <c r="J615" s="410">
        <f>J616+J617</f>
        <v>0</v>
      </c>
      <c r="K615" s="411"/>
      <c r="L615" s="411"/>
      <c r="M615" s="411"/>
    </row>
    <row r="616" spans="1:13" ht="13.5" hidden="1">
      <c r="A616" s="406"/>
      <c r="B616" s="406"/>
      <c r="C616" s="406" t="s">
        <v>672</v>
      </c>
      <c r="D616" s="407" t="s">
        <v>673</v>
      </c>
      <c r="E616" s="408">
        <f t="shared" si="156"/>
        <v>0</v>
      </c>
      <c r="F616" s="409"/>
      <c r="G616" s="409"/>
      <c r="H616" s="409"/>
      <c r="I616" s="409"/>
      <c r="J616" s="410"/>
      <c r="K616" s="411"/>
      <c r="L616" s="411"/>
      <c r="M616" s="411"/>
    </row>
    <row r="617" spans="1:13" ht="13.5" hidden="1">
      <c r="A617" s="406"/>
      <c r="B617" s="406"/>
      <c r="C617" s="406" t="s">
        <v>674</v>
      </c>
      <c r="D617" s="407" t="s">
        <v>675</v>
      </c>
      <c r="E617" s="408">
        <f t="shared" si="156"/>
        <v>0</v>
      </c>
      <c r="F617" s="409"/>
      <c r="G617" s="409"/>
      <c r="H617" s="409"/>
      <c r="I617" s="409"/>
      <c r="J617" s="410"/>
      <c r="K617" s="411"/>
      <c r="L617" s="411"/>
      <c r="M617" s="411"/>
    </row>
    <row r="618" spans="1:13" ht="13.5" hidden="1">
      <c r="A618" s="406"/>
      <c r="B618" s="406" t="s">
        <v>676</v>
      </c>
      <c r="C618" s="412"/>
      <c r="D618" s="407" t="s">
        <v>677</v>
      </c>
      <c r="E618" s="408">
        <f t="shared" si="156"/>
        <v>0</v>
      </c>
      <c r="F618" s="409"/>
      <c r="G618" s="409"/>
      <c r="H618" s="409"/>
      <c r="I618" s="409"/>
      <c r="J618" s="410"/>
      <c r="K618" s="411"/>
      <c r="L618" s="411"/>
      <c r="M618" s="411"/>
    </row>
    <row r="619" spans="1:13" ht="13.5" hidden="1">
      <c r="A619" s="406"/>
      <c r="B619" s="406" t="s">
        <v>678</v>
      </c>
      <c r="C619" s="406"/>
      <c r="D619" s="407" t="s">
        <v>679</v>
      </c>
      <c r="E619" s="408">
        <f t="shared" si="156"/>
        <v>0</v>
      </c>
      <c r="F619" s="409"/>
      <c r="G619" s="409"/>
      <c r="H619" s="409"/>
      <c r="I619" s="409"/>
      <c r="J619" s="410"/>
      <c r="K619" s="411"/>
      <c r="L619" s="411"/>
      <c r="M619" s="411"/>
    </row>
    <row r="620" spans="1:13" ht="13.5" hidden="1">
      <c r="A620" s="406" t="s">
        <v>680</v>
      </c>
      <c r="B620" s="406"/>
      <c r="C620" s="406"/>
      <c r="D620" s="407" t="s">
        <v>681</v>
      </c>
      <c r="E620" s="408">
        <f t="shared" si="156"/>
        <v>0</v>
      </c>
      <c r="F620" s="409">
        <f t="shared" ref="F620:M620" si="162">SUM(F622:F624)</f>
        <v>0</v>
      </c>
      <c r="G620" s="409">
        <f t="shared" si="162"/>
        <v>0</v>
      </c>
      <c r="H620" s="409">
        <f t="shared" si="162"/>
        <v>0</v>
      </c>
      <c r="I620" s="409">
        <f t="shared" si="162"/>
        <v>0</v>
      </c>
      <c r="J620" s="410">
        <f t="shared" si="162"/>
        <v>0</v>
      </c>
      <c r="K620" s="411">
        <f t="shared" si="162"/>
        <v>0</v>
      </c>
      <c r="L620" s="411">
        <f t="shared" si="162"/>
        <v>0</v>
      </c>
      <c r="M620" s="411">
        <f t="shared" si="162"/>
        <v>0</v>
      </c>
    </row>
    <row r="621" spans="1:13" ht="0.75" hidden="1" customHeight="1">
      <c r="A621" s="407" t="s">
        <v>520</v>
      </c>
      <c r="B621" s="407"/>
      <c r="C621" s="407"/>
      <c r="D621" s="407"/>
      <c r="E621" s="408"/>
      <c r="F621" s="409"/>
      <c r="G621" s="409"/>
      <c r="H621" s="409"/>
      <c r="I621" s="409"/>
      <c r="J621" s="410"/>
      <c r="K621" s="411"/>
      <c r="L621" s="411"/>
      <c r="M621" s="411"/>
    </row>
    <row r="622" spans="1:13" ht="13.5" hidden="1">
      <c r="A622" s="406"/>
      <c r="B622" s="406" t="s">
        <v>682</v>
      </c>
      <c r="C622" s="406"/>
      <c r="D622" s="407" t="s">
        <v>683</v>
      </c>
      <c r="E622" s="408">
        <f t="shared" ref="E622:E633" si="163">G622+H622+I622+J622</f>
        <v>0</v>
      </c>
      <c r="F622" s="409"/>
      <c r="G622" s="409"/>
      <c r="H622" s="409"/>
      <c r="I622" s="409"/>
      <c r="J622" s="410"/>
      <c r="K622" s="411"/>
      <c r="L622" s="411"/>
      <c r="M622" s="411"/>
    </row>
    <row r="623" spans="1:13" ht="12.75" hidden="1" customHeight="1">
      <c r="A623" s="406"/>
      <c r="B623" s="406" t="s">
        <v>684</v>
      </c>
      <c r="C623" s="406"/>
      <c r="D623" s="407" t="s">
        <v>685</v>
      </c>
      <c r="E623" s="408">
        <f t="shared" si="163"/>
        <v>0</v>
      </c>
      <c r="F623" s="409"/>
      <c r="G623" s="409"/>
      <c r="H623" s="409"/>
      <c r="I623" s="409"/>
      <c r="J623" s="410"/>
      <c r="K623" s="411"/>
      <c r="L623" s="411"/>
      <c r="M623" s="411"/>
    </row>
    <row r="624" spans="1:13" ht="13.5" hidden="1">
      <c r="A624" s="406"/>
      <c r="B624" s="406" t="s">
        <v>686</v>
      </c>
      <c r="C624" s="406"/>
      <c r="D624" s="407" t="s">
        <v>687</v>
      </c>
      <c r="E624" s="408">
        <f t="shared" si="163"/>
        <v>0</v>
      </c>
      <c r="F624" s="409">
        <f>SUM(F625:F626)</f>
        <v>0</v>
      </c>
      <c r="G624" s="409">
        <f>SUM(G625:G626)</f>
        <v>0</v>
      </c>
      <c r="H624" s="409">
        <f>SUM(H625:H626)</f>
        <v>0</v>
      </c>
      <c r="I624" s="409">
        <f>SUM(I625:I626)</f>
        <v>0</v>
      </c>
      <c r="J624" s="410">
        <f>SUM(J625:J626)</f>
        <v>0</v>
      </c>
      <c r="K624" s="411"/>
      <c r="L624" s="411"/>
      <c r="M624" s="411"/>
    </row>
    <row r="625" spans="1:14" ht="13.5" hidden="1">
      <c r="A625" s="406"/>
      <c r="B625" s="406"/>
      <c r="C625" s="406" t="s">
        <v>688</v>
      </c>
      <c r="D625" s="407" t="s">
        <v>689</v>
      </c>
      <c r="E625" s="408">
        <f t="shared" si="163"/>
        <v>0</v>
      </c>
      <c r="F625" s="409"/>
      <c r="G625" s="409"/>
      <c r="H625" s="409"/>
      <c r="I625" s="409"/>
      <c r="J625" s="410"/>
      <c r="K625" s="411"/>
      <c r="L625" s="411"/>
      <c r="M625" s="411"/>
    </row>
    <row r="626" spans="1:14" ht="13.5" hidden="1">
      <c r="A626" s="406"/>
      <c r="B626" s="406"/>
      <c r="C626" s="406" t="s">
        <v>690</v>
      </c>
      <c r="D626" s="407" t="s">
        <v>691</v>
      </c>
      <c r="E626" s="408">
        <f t="shared" si="163"/>
        <v>0</v>
      </c>
      <c r="F626" s="409"/>
      <c r="G626" s="409"/>
      <c r="H626" s="409"/>
      <c r="I626" s="409"/>
      <c r="J626" s="410"/>
      <c r="K626" s="411"/>
      <c r="L626" s="411"/>
      <c r="M626" s="411"/>
    </row>
    <row r="627" spans="1:14" s="3" customFormat="1" ht="44.25" customHeight="1">
      <c r="A627" s="553" t="s">
        <v>692</v>
      </c>
      <c r="B627" s="554"/>
      <c r="C627" s="555"/>
      <c r="D627" s="355" t="s">
        <v>693</v>
      </c>
      <c r="E627" s="400">
        <f t="shared" si="163"/>
        <v>0</v>
      </c>
      <c r="F627" s="396">
        <f t="shared" ref="F627:M627" si="164">F628+F632+F754+F757</f>
        <v>0</v>
      </c>
      <c r="G627" s="396">
        <f t="shared" si="164"/>
        <v>0</v>
      </c>
      <c r="H627" s="396">
        <f t="shared" si="164"/>
        <v>0</v>
      </c>
      <c r="I627" s="396">
        <f t="shared" si="164"/>
        <v>0</v>
      </c>
      <c r="J627" s="398">
        <f t="shared" si="164"/>
        <v>0</v>
      </c>
      <c r="K627" s="399">
        <f t="shared" si="164"/>
        <v>0</v>
      </c>
      <c r="L627" s="399">
        <f t="shared" si="164"/>
        <v>0</v>
      </c>
      <c r="M627" s="399">
        <f t="shared" si="164"/>
        <v>0</v>
      </c>
    </row>
    <row r="628" spans="1:14" ht="15" hidden="1" customHeight="1">
      <c r="A628" s="129" t="s">
        <v>694</v>
      </c>
      <c r="B628" s="173"/>
      <c r="C628" s="48"/>
      <c r="D628" s="135" t="s">
        <v>695</v>
      </c>
      <c r="E628" s="317">
        <f t="shared" si="163"/>
        <v>0</v>
      </c>
      <c r="F628" s="333">
        <f t="shared" ref="F628:M628" si="165">F630</f>
        <v>0</v>
      </c>
      <c r="G628" s="333">
        <f t="shared" si="165"/>
        <v>0</v>
      </c>
      <c r="H628" s="333">
        <f t="shared" si="165"/>
        <v>0</v>
      </c>
      <c r="I628" s="333">
        <f t="shared" si="165"/>
        <v>0</v>
      </c>
      <c r="J628" s="330">
        <f t="shared" si="165"/>
        <v>0</v>
      </c>
      <c r="K628" s="75">
        <f t="shared" si="165"/>
        <v>0</v>
      </c>
      <c r="L628" s="75">
        <f t="shared" si="165"/>
        <v>0</v>
      </c>
      <c r="M628" s="75">
        <f t="shared" si="165"/>
        <v>0</v>
      </c>
    </row>
    <row r="629" spans="1:14" s="7" customFormat="1" ht="12.75" hidden="1" customHeight="1">
      <c r="A629" s="616" t="s">
        <v>696</v>
      </c>
      <c r="B629" s="664"/>
      <c r="C629" s="664"/>
      <c r="D629" s="74"/>
      <c r="E629" s="317">
        <f t="shared" si="163"/>
        <v>0</v>
      </c>
      <c r="F629" s="318"/>
      <c r="G629" s="318"/>
      <c r="H629" s="318"/>
      <c r="I629" s="318"/>
      <c r="J629" s="330"/>
      <c r="K629" s="319"/>
      <c r="L629" s="255"/>
      <c r="M629" s="255"/>
      <c r="N629" s="397"/>
    </row>
    <row r="630" spans="1:14" s="7" customFormat="1" ht="12.75" hidden="1" customHeight="1">
      <c r="A630" s="466"/>
      <c r="B630" s="71" t="s">
        <v>697</v>
      </c>
      <c r="C630" s="82"/>
      <c r="D630" s="74" t="s">
        <v>698</v>
      </c>
      <c r="E630" s="317">
        <f t="shared" si="163"/>
        <v>0</v>
      </c>
      <c r="F630" s="318"/>
      <c r="G630" s="318"/>
      <c r="H630" s="318"/>
      <c r="I630" s="318"/>
      <c r="J630" s="330"/>
      <c r="K630" s="319"/>
      <c r="L630" s="255"/>
      <c r="M630" s="255"/>
      <c r="N630" s="397"/>
    </row>
    <row r="631" spans="1:14" s="7" customFormat="1" ht="12.75" hidden="1" customHeight="1">
      <c r="A631" s="466"/>
      <c r="B631" s="71" t="s">
        <v>699</v>
      </c>
      <c r="C631" s="82"/>
      <c r="D631" s="74" t="s">
        <v>700</v>
      </c>
      <c r="E631" s="317">
        <f t="shared" si="163"/>
        <v>0</v>
      </c>
      <c r="F631" s="318"/>
      <c r="G631" s="318"/>
      <c r="H631" s="318"/>
      <c r="I631" s="318"/>
      <c r="J631" s="330"/>
      <c r="K631" s="319"/>
      <c r="L631" s="255"/>
      <c r="M631" s="255"/>
      <c r="N631" s="397"/>
    </row>
    <row r="632" spans="1:14" s="4" customFormat="1" ht="16.5" hidden="1" customHeight="1">
      <c r="A632" s="617" t="s">
        <v>701</v>
      </c>
      <c r="B632" s="665"/>
      <c r="C632" s="665"/>
      <c r="D632" s="80" t="s">
        <v>702</v>
      </c>
      <c r="E632" s="317">
        <f t="shared" si="163"/>
        <v>0</v>
      </c>
      <c r="F632" s="318">
        <f t="shared" ref="F632:M632" si="166">F635+F695</f>
        <v>0</v>
      </c>
      <c r="G632" s="318">
        <f t="shared" si="166"/>
        <v>0</v>
      </c>
      <c r="H632" s="318">
        <f t="shared" si="166"/>
        <v>0</v>
      </c>
      <c r="I632" s="318">
        <f t="shared" si="166"/>
        <v>0</v>
      </c>
      <c r="J632" s="329">
        <f t="shared" si="166"/>
        <v>0</v>
      </c>
      <c r="K632" s="163">
        <f t="shared" si="166"/>
        <v>0</v>
      </c>
      <c r="L632" s="163">
        <f t="shared" si="166"/>
        <v>0</v>
      </c>
      <c r="M632" s="163">
        <f t="shared" si="166"/>
        <v>0</v>
      </c>
    </row>
    <row r="633" spans="1:14" s="13" customFormat="1" ht="16.5" hidden="1" customHeight="1">
      <c r="A633" s="457"/>
      <c r="B633" s="63" t="s">
        <v>317</v>
      </c>
      <c r="C633" s="64"/>
      <c r="D633" s="175"/>
      <c r="E633" s="324">
        <f t="shared" si="163"/>
        <v>0</v>
      </c>
      <c r="F633" s="328"/>
      <c r="G633" s="328">
        <f t="shared" ref="G633:M633" si="167">G635</f>
        <v>0</v>
      </c>
      <c r="H633" s="328">
        <f t="shared" si="167"/>
        <v>0</v>
      </c>
      <c r="I633" s="328">
        <f t="shared" si="167"/>
        <v>0</v>
      </c>
      <c r="J633" s="341">
        <f t="shared" si="167"/>
        <v>0</v>
      </c>
      <c r="K633" s="343">
        <f t="shared" si="167"/>
        <v>0</v>
      </c>
      <c r="L633" s="343">
        <f t="shared" si="167"/>
        <v>0</v>
      </c>
      <c r="M633" s="343">
        <f t="shared" si="167"/>
        <v>0</v>
      </c>
    </row>
    <row r="634" spans="1:14" s="13" customFormat="1" ht="16.5" hidden="1" customHeight="1">
      <c r="A634" s="457"/>
      <c r="B634" s="660" t="s">
        <v>318</v>
      </c>
      <c r="C634" s="661"/>
      <c r="D634" s="175"/>
      <c r="E634" s="324"/>
      <c r="F634" s="328"/>
      <c r="G634" s="328"/>
      <c r="H634" s="328"/>
      <c r="I634" s="328"/>
      <c r="J634" s="341"/>
      <c r="K634" s="343"/>
      <c r="L634" s="344"/>
      <c r="M634" s="344"/>
    </row>
    <row r="635" spans="1:14" s="6" customFormat="1" ht="15" hidden="1">
      <c r="A635" s="63"/>
      <c r="B635" s="63" t="s">
        <v>292</v>
      </c>
      <c r="C635" s="64"/>
      <c r="D635" s="66"/>
      <c r="E635" s="324">
        <f t="shared" ref="E635:E695" si="168">G635+H635+I635+J635</f>
        <v>0</v>
      </c>
      <c r="F635" s="328">
        <f t="shared" ref="F635:M635" si="169">F636+F685</f>
        <v>0</v>
      </c>
      <c r="G635" s="328">
        <f t="shared" si="169"/>
        <v>0</v>
      </c>
      <c r="H635" s="328">
        <f t="shared" si="169"/>
        <v>0</v>
      </c>
      <c r="I635" s="328">
        <f t="shared" si="169"/>
        <v>0</v>
      </c>
      <c r="J635" s="341">
        <f t="shared" si="169"/>
        <v>0</v>
      </c>
      <c r="K635" s="162">
        <f t="shared" si="169"/>
        <v>0</v>
      </c>
      <c r="L635" s="162">
        <f t="shared" si="169"/>
        <v>0</v>
      </c>
      <c r="M635" s="162">
        <f t="shared" si="169"/>
        <v>0</v>
      </c>
    </row>
    <row r="636" spans="1:14" s="2" customFormat="1" ht="13.5" hidden="1">
      <c r="A636" s="67"/>
      <c r="B636" s="68" t="s">
        <v>610</v>
      </c>
      <c r="C636" s="69"/>
      <c r="D636" s="70" t="s">
        <v>320</v>
      </c>
      <c r="E636" s="317">
        <f t="shared" si="168"/>
        <v>0</v>
      </c>
      <c r="F636" s="318">
        <f t="shared" ref="F636:M636" si="170">F637+F638+F639+F644+F648+F650+F662+F668+F675</f>
        <v>0</v>
      </c>
      <c r="G636" s="318">
        <f t="shared" si="170"/>
        <v>0</v>
      </c>
      <c r="H636" s="318">
        <f t="shared" si="170"/>
        <v>0</v>
      </c>
      <c r="I636" s="318">
        <f t="shared" si="170"/>
        <v>0</v>
      </c>
      <c r="J636" s="329">
        <f t="shared" si="170"/>
        <v>0</v>
      </c>
      <c r="K636" s="163">
        <f t="shared" si="170"/>
        <v>0</v>
      </c>
      <c r="L636" s="163">
        <f t="shared" si="170"/>
        <v>0</v>
      </c>
      <c r="M636" s="163">
        <f t="shared" si="170"/>
        <v>0</v>
      </c>
    </row>
    <row r="637" spans="1:14" s="2" customFormat="1" ht="13.5" hidden="1">
      <c r="A637" s="67"/>
      <c r="B637" s="68"/>
      <c r="C637" s="71" t="s">
        <v>321</v>
      </c>
      <c r="D637" s="72" t="s">
        <v>295</v>
      </c>
      <c r="E637" s="317">
        <f t="shared" si="168"/>
        <v>0</v>
      </c>
      <c r="F637" s="318"/>
      <c r="G637" s="318"/>
      <c r="H637" s="318"/>
      <c r="I637" s="318"/>
      <c r="J637" s="330"/>
      <c r="K637" s="75"/>
      <c r="L637" s="76"/>
      <c r="M637" s="76"/>
    </row>
    <row r="638" spans="1:14" s="2" customFormat="1" hidden="1">
      <c r="A638" s="67"/>
      <c r="B638" s="73"/>
      <c r="C638" s="467" t="s">
        <v>322</v>
      </c>
      <c r="D638" s="74" t="s">
        <v>297</v>
      </c>
      <c r="E638" s="317">
        <f t="shared" si="168"/>
        <v>0</v>
      </c>
      <c r="F638" s="318"/>
      <c r="G638" s="318"/>
      <c r="H638" s="318"/>
      <c r="I638" s="318"/>
      <c r="J638" s="330"/>
      <c r="K638" s="75"/>
      <c r="L638" s="76"/>
      <c r="M638" s="76"/>
    </row>
    <row r="639" spans="1:14" s="2" customFormat="1" hidden="1">
      <c r="A639" s="67"/>
      <c r="B639" s="77" t="s">
        <v>323</v>
      </c>
      <c r="C639" s="71"/>
      <c r="D639" s="74" t="s">
        <v>324</v>
      </c>
      <c r="E639" s="317">
        <f t="shared" si="168"/>
        <v>0</v>
      </c>
      <c r="F639" s="318">
        <f t="shared" ref="F639:M639" si="171">F640+F641+F642</f>
        <v>0</v>
      </c>
      <c r="G639" s="318">
        <f t="shared" si="171"/>
        <v>0</v>
      </c>
      <c r="H639" s="318">
        <f t="shared" si="171"/>
        <v>0</v>
      </c>
      <c r="I639" s="318">
        <f t="shared" si="171"/>
        <v>0</v>
      </c>
      <c r="J639" s="329">
        <f t="shared" si="171"/>
        <v>0</v>
      </c>
      <c r="K639" s="163">
        <f t="shared" si="171"/>
        <v>0</v>
      </c>
      <c r="L639" s="163">
        <f t="shared" si="171"/>
        <v>0</v>
      </c>
      <c r="M639" s="163">
        <f t="shared" si="171"/>
        <v>0</v>
      </c>
    </row>
    <row r="640" spans="1:14" s="2" customFormat="1" hidden="1">
      <c r="A640" s="67"/>
      <c r="B640" s="78" t="s">
        <v>325</v>
      </c>
      <c r="C640" s="71"/>
      <c r="D640" s="74" t="s">
        <v>326</v>
      </c>
      <c r="E640" s="317">
        <f t="shared" si="168"/>
        <v>0</v>
      </c>
      <c r="F640" s="318"/>
      <c r="G640" s="318"/>
      <c r="H640" s="318"/>
      <c r="I640" s="318"/>
      <c r="J640" s="330"/>
      <c r="K640" s="75"/>
      <c r="L640" s="76"/>
      <c r="M640" s="76"/>
    </row>
    <row r="641" spans="1:13" s="2" customFormat="1" hidden="1">
      <c r="A641" s="67"/>
      <c r="B641" s="79" t="s">
        <v>327</v>
      </c>
      <c r="C641" s="79"/>
      <c r="D641" s="80" t="s">
        <v>328</v>
      </c>
      <c r="E641" s="317">
        <f t="shared" si="168"/>
        <v>0</v>
      </c>
      <c r="F641" s="318"/>
      <c r="G641" s="318"/>
      <c r="H641" s="318"/>
      <c r="I641" s="318"/>
      <c r="J641" s="330"/>
      <c r="K641" s="75"/>
      <c r="L641" s="76"/>
      <c r="M641" s="76"/>
    </row>
    <row r="642" spans="1:13" s="2" customFormat="1" hidden="1">
      <c r="A642" s="67"/>
      <c r="B642" s="78" t="s">
        <v>329</v>
      </c>
      <c r="C642" s="81"/>
      <c r="D642" s="74" t="s">
        <v>330</v>
      </c>
      <c r="E642" s="317">
        <f t="shared" si="168"/>
        <v>0</v>
      </c>
      <c r="F642" s="318"/>
      <c r="G642" s="318"/>
      <c r="H642" s="318"/>
      <c r="I642" s="318"/>
      <c r="J642" s="330"/>
      <c r="K642" s="75"/>
      <c r="L642" s="76"/>
      <c r="M642" s="76"/>
    </row>
    <row r="643" spans="1:13" s="2" customFormat="1" hidden="1">
      <c r="A643" s="67"/>
      <c r="B643" s="78"/>
      <c r="C643" s="81"/>
      <c r="D643" s="74"/>
      <c r="E643" s="317">
        <f t="shared" si="168"/>
        <v>0</v>
      </c>
      <c r="F643" s="318"/>
      <c r="G643" s="318"/>
      <c r="H643" s="318"/>
      <c r="I643" s="318"/>
      <c r="J643" s="330"/>
      <c r="K643" s="75"/>
      <c r="L643" s="76"/>
      <c r="M643" s="76"/>
    </row>
    <row r="644" spans="1:13" s="2" customFormat="1" ht="14.25" hidden="1" customHeight="1">
      <c r="A644" s="67"/>
      <c r="B644" s="78" t="s">
        <v>331</v>
      </c>
      <c r="C644" s="81"/>
      <c r="D644" s="74" t="s">
        <v>332</v>
      </c>
      <c r="E644" s="317">
        <f t="shared" si="168"/>
        <v>0</v>
      </c>
      <c r="F644" s="318">
        <f t="shared" ref="F644:M644" si="172">F645+F646+F647</f>
        <v>0</v>
      </c>
      <c r="G644" s="318">
        <f t="shared" si="172"/>
        <v>0</v>
      </c>
      <c r="H644" s="318">
        <f t="shared" si="172"/>
        <v>0</v>
      </c>
      <c r="I644" s="318">
        <f t="shared" si="172"/>
        <v>0</v>
      </c>
      <c r="J644" s="329">
        <f t="shared" si="172"/>
        <v>0</v>
      </c>
      <c r="K644" s="163">
        <f t="shared" si="172"/>
        <v>0</v>
      </c>
      <c r="L644" s="163">
        <f t="shared" si="172"/>
        <v>0</v>
      </c>
      <c r="M644" s="163">
        <f t="shared" si="172"/>
        <v>0</v>
      </c>
    </row>
    <row r="645" spans="1:13" s="2" customFormat="1" ht="25.5" hidden="1">
      <c r="A645" s="67"/>
      <c r="B645" s="78"/>
      <c r="C645" s="81" t="s">
        <v>333</v>
      </c>
      <c r="D645" s="74" t="s">
        <v>334</v>
      </c>
      <c r="E645" s="317">
        <f t="shared" si="168"/>
        <v>0</v>
      </c>
      <c r="F645" s="318"/>
      <c r="G645" s="318"/>
      <c r="H645" s="318"/>
      <c r="I645" s="318"/>
      <c r="J645" s="330"/>
      <c r="K645" s="75"/>
      <c r="L645" s="76"/>
      <c r="M645" s="76"/>
    </row>
    <row r="646" spans="1:13" s="2" customFormat="1" hidden="1">
      <c r="A646" s="67"/>
      <c r="B646" s="78"/>
      <c r="C646" s="82" t="s">
        <v>335</v>
      </c>
      <c r="D646" s="83" t="s">
        <v>336</v>
      </c>
      <c r="E646" s="317">
        <f t="shared" si="168"/>
        <v>0</v>
      </c>
      <c r="F646" s="318"/>
      <c r="G646" s="318"/>
      <c r="H646" s="318"/>
      <c r="I646" s="318"/>
      <c r="J646" s="330"/>
      <c r="K646" s="75"/>
      <c r="L646" s="76"/>
      <c r="M646" s="76"/>
    </row>
    <row r="647" spans="1:13" s="2" customFormat="1" ht="13.5" hidden="1">
      <c r="A647" s="67"/>
      <c r="B647" s="69"/>
      <c r="C647" s="71" t="s">
        <v>337</v>
      </c>
      <c r="D647" s="70" t="s">
        <v>338</v>
      </c>
      <c r="E647" s="317">
        <f t="shared" si="168"/>
        <v>0</v>
      </c>
      <c r="F647" s="318"/>
      <c r="G647" s="318"/>
      <c r="H647" s="318"/>
      <c r="I647" s="318"/>
      <c r="J647" s="330"/>
      <c r="K647" s="75"/>
      <c r="L647" s="76"/>
      <c r="M647" s="76"/>
    </row>
    <row r="648" spans="1:13" s="2" customFormat="1" hidden="1">
      <c r="A648" s="67"/>
      <c r="B648" s="71" t="s">
        <v>339</v>
      </c>
      <c r="C648" s="84"/>
      <c r="D648" s="46" t="s">
        <v>340</v>
      </c>
      <c r="E648" s="317">
        <f t="shared" si="168"/>
        <v>0</v>
      </c>
      <c r="F648" s="318">
        <f>F649</f>
        <v>0</v>
      </c>
      <c r="G648" s="318">
        <f>G649</f>
        <v>0</v>
      </c>
      <c r="H648" s="318">
        <f>H649</f>
        <v>0</v>
      </c>
      <c r="I648" s="318">
        <f>I649</f>
        <v>0</v>
      </c>
      <c r="J648" s="329">
        <f>J649</f>
        <v>0</v>
      </c>
      <c r="K648" s="163"/>
      <c r="L648" s="76"/>
      <c r="M648" s="76"/>
    </row>
    <row r="649" spans="1:13" s="2" customFormat="1" hidden="1">
      <c r="A649" s="67"/>
      <c r="B649" s="78" t="s">
        <v>341</v>
      </c>
      <c r="C649" s="85"/>
      <c r="D649" s="46" t="s">
        <v>342</v>
      </c>
      <c r="E649" s="317">
        <f t="shared" si="168"/>
        <v>0</v>
      </c>
      <c r="F649" s="318"/>
      <c r="G649" s="318"/>
      <c r="H649" s="318"/>
      <c r="I649" s="318"/>
      <c r="J649" s="330"/>
      <c r="K649" s="75"/>
      <c r="L649" s="76"/>
      <c r="M649" s="76"/>
    </row>
    <row r="650" spans="1:13" s="2" customFormat="1" ht="14.25" hidden="1" customHeight="1">
      <c r="A650" s="67"/>
      <c r="B650" s="78"/>
      <c r="C650" s="81" t="s">
        <v>343</v>
      </c>
      <c r="D650" s="46" t="s">
        <v>344</v>
      </c>
      <c r="E650" s="317">
        <f t="shared" si="168"/>
        <v>0</v>
      </c>
      <c r="F650" s="318">
        <f t="shared" ref="F650:M650" si="173">F651</f>
        <v>0</v>
      </c>
      <c r="G650" s="318">
        <f t="shared" si="173"/>
        <v>0</v>
      </c>
      <c r="H650" s="318">
        <f t="shared" si="173"/>
        <v>0</v>
      </c>
      <c r="I650" s="318">
        <f t="shared" si="173"/>
        <v>0</v>
      </c>
      <c r="J650" s="329">
        <f t="shared" si="173"/>
        <v>0</v>
      </c>
      <c r="K650" s="163">
        <f t="shared" si="173"/>
        <v>0</v>
      </c>
      <c r="L650" s="163">
        <f t="shared" si="173"/>
        <v>0</v>
      </c>
      <c r="M650" s="163">
        <f t="shared" si="173"/>
        <v>0</v>
      </c>
    </row>
    <row r="651" spans="1:13" s="2" customFormat="1" ht="46.5" hidden="1" customHeight="1">
      <c r="A651" s="67"/>
      <c r="B651" s="559" t="s">
        <v>345</v>
      </c>
      <c r="C651" s="560"/>
      <c r="D651" s="80" t="s">
        <v>346</v>
      </c>
      <c r="E651" s="317">
        <f t="shared" si="168"/>
        <v>0</v>
      </c>
      <c r="F651" s="318">
        <f>F652+F653+F654+F655+F656+F657+F658+F659+F660+F661</f>
        <v>0</v>
      </c>
      <c r="G651" s="318">
        <f>G652+G653+G654+G655+G656+G657+G658+G659+G660+G661</f>
        <v>0</v>
      </c>
      <c r="H651" s="318">
        <f>H652+H653+H654+H655+H656+H657+H658+H659+H660+H661</f>
        <v>0</v>
      </c>
      <c r="I651" s="318">
        <f>I652+I653+I654+I655+I656+I657+I658+I659+I660+I661</f>
        <v>0</v>
      </c>
      <c r="J651" s="329">
        <f>J652+J653+J654+J655+J656+J657+J658+J659+J660+J661</f>
        <v>0</v>
      </c>
      <c r="K651" s="163"/>
      <c r="L651" s="76"/>
      <c r="M651" s="76"/>
    </row>
    <row r="652" spans="1:13" s="2" customFormat="1" hidden="1">
      <c r="A652" s="67"/>
      <c r="B652" s="78"/>
      <c r="C652" s="82" t="s">
        <v>347</v>
      </c>
      <c r="D652" s="80" t="s">
        <v>348</v>
      </c>
      <c r="E652" s="317">
        <f t="shared" si="168"/>
        <v>0</v>
      </c>
      <c r="F652" s="318"/>
      <c r="G652" s="318"/>
      <c r="H652" s="318"/>
      <c r="I652" s="318"/>
      <c r="J652" s="330"/>
      <c r="K652" s="75"/>
      <c r="L652" s="76"/>
      <c r="M652" s="76"/>
    </row>
    <row r="653" spans="1:13" s="2" customFormat="1" ht="13.5" hidden="1">
      <c r="A653" s="67"/>
      <c r="B653" s="86"/>
      <c r="C653" s="87" t="s">
        <v>349</v>
      </c>
      <c r="D653" s="70" t="s">
        <v>350</v>
      </c>
      <c r="E653" s="317">
        <f t="shared" si="168"/>
        <v>0</v>
      </c>
      <c r="F653" s="318"/>
      <c r="G653" s="318"/>
      <c r="H653" s="318"/>
      <c r="I653" s="318"/>
      <c r="J653" s="330"/>
      <c r="K653" s="75"/>
      <c r="L653" s="76"/>
      <c r="M653" s="76"/>
    </row>
    <row r="654" spans="1:13" s="2" customFormat="1" hidden="1">
      <c r="A654" s="67"/>
      <c r="B654" s="461"/>
      <c r="C654" s="48" t="s">
        <v>351</v>
      </c>
      <c r="D654" s="80" t="s">
        <v>352</v>
      </c>
      <c r="E654" s="317">
        <f t="shared" si="168"/>
        <v>0</v>
      </c>
      <c r="F654" s="318"/>
      <c r="G654" s="318"/>
      <c r="H654" s="318"/>
      <c r="I654" s="318"/>
      <c r="J654" s="330"/>
      <c r="K654" s="75"/>
      <c r="L654" s="76"/>
      <c r="M654" s="76"/>
    </row>
    <row r="655" spans="1:13" s="2" customFormat="1" hidden="1">
      <c r="A655" s="67"/>
      <c r="B655" s="78"/>
      <c r="C655" s="71" t="s">
        <v>353</v>
      </c>
      <c r="D655" s="74" t="s">
        <v>354</v>
      </c>
      <c r="E655" s="317">
        <f t="shared" si="168"/>
        <v>0</v>
      </c>
      <c r="F655" s="318"/>
      <c r="G655" s="318"/>
      <c r="H655" s="318"/>
      <c r="I655" s="318"/>
      <c r="J655" s="330"/>
      <c r="K655" s="75"/>
      <c r="L655" s="76"/>
      <c r="M655" s="76"/>
    </row>
    <row r="656" spans="1:13" s="2" customFormat="1" hidden="1">
      <c r="A656" s="67"/>
      <c r="B656" s="78"/>
      <c r="C656" s="82" t="s">
        <v>355</v>
      </c>
      <c r="D656" s="74" t="s">
        <v>356</v>
      </c>
      <c r="E656" s="317">
        <f t="shared" si="168"/>
        <v>0</v>
      </c>
      <c r="F656" s="318"/>
      <c r="G656" s="318"/>
      <c r="H656" s="318"/>
      <c r="I656" s="318"/>
      <c r="J656" s="330"/>
      <c r="K656" s="75"/>
      <c r="L656" s="76"/>
      <c r="M656" s="76"/>
    </row>
    <row r="657" spans="1:13" s="2" customFormat="1" ht="51" hidden="1">
      <c r="A657" s="67"/>
      <c r="B657" s="78"/>
      <c r="C657" s="81" t="s">
        <v>357</v>
      </c>
      <c r="D657" s="74" t="s">
        <v>358</v>
      </c>
      <c r="E657" s="317">
        <f t="shared" si="168"/>
        <v>0</v>
      </c>
      <c r="F657" s="318"/>
      <c r="G657" s="318"/>
      <c r="H657" s="318"/>
      <c r="I657" s="318"/>
      <c r="J657" s="330"/>
      <c r="K657" s="75"/>
      <c r="L657" s="76"/>
      <c r="M657" s="76"/>
    </row>
    <row r="658" spans="1:13" s="2" customFormat="1" ht="38.25" hidden="1">
      <c r="A658" s="67"/>
      <c r="B658" s="78"/>
      <c r="C658" s="81" t="s">
        <v>359</v>
      </c>
      <c r="D658" s="74" t="s">
        <v>360</v>
      </c>
      <c r="E658" s="317">
        <f t="shared" si="168"/>
        <v>0</v>
      </c>
      <c r="F658" s="318"/>
      <c r="G658" s="318"/>
      <c r="H658" s="318"/>
      <c r="I658" s="318"/>
      <c r="J658" s="330"/>
      <c r="K658" s="75"/>
      <c r="L658" s="76"/>
      <c r="M658" s="76"/>
    </row>
    <row r="659" spans="1:13" s="2" customFormat="1" ht="38.25" hidden="1">
      <c r="A659" s="67"/>
      <c r="B659" s="82"/>
      <c r="C659" s="81" t="s">
        <v>361</v>
      </c>
      <c r="D659" s="74" t="s">
        <v>362</v>
      </c>
      <c r="E659" s="317">
        <f t="shared" si="168"/>
        <v>0</v>
      </c>
      <c r="F659" s="318"/>
      <c r="G659" s="318"/>
      <c r="H659" s="318"/>
      <c r="I659" s="318"/>
      <c r="J659" s="330"/>
      <c r="K659" s="75"/>
      <c r="L659" s="76"/>
      <c r="M659" s="76"/>
    </row>
    <row r="660" spans="1:13" s="2" customFormat="1" ht="38.25" hidden="1">
      <c r="A660" s="67"/>
      <c r="B660" s="82"/>
      <c r="C660" s="81" t="s">
        <v>363</v>
      </c>
      <c r="D660" s="74" t="s">
        <v>364</v>
      </c>
      <c r="E660" s="317">
        <f t="shared" si="168"/>
        <v>0</v>
      </c>
      <c r="F660" s="318"/>
      <c r="G660" s="318"/>
      <c r="H660" s="318"/>
      <c r="I660" s="318"/>
      <c r="J660" s="330"/>
      <c r="K660" s="75"/>
      <c r="L660" s="76"/>
      <c r="M660" s="76"/>
    </row>
    <row r="661" spans="1:13" s="2" customFormat="1" ht="25.5" hidden="1">
      <c r="A661" s="67"/>
      <c r="B661" s="82"/>
      <c r="C661" s="81" t="s">
        <v>365</v>
      </c>
      <c r="D661" s="74" t="s">
        <v>366</v>
      </c>
      <c r="E661" s="317">
        <f t="shared" si="168"/>
        <v>0</v>
      </c>
      <c r="F661" s="318"/>
      <c r="G661" s="318"/>
      <c r="H661" s="318"/>
      <c r="I661" s="318"/>
      <c r="J661" s="330"/>
      <c r="K661" s="75"/>
      <c r="L661" s="76"/>
      <c r="M661" s="76"/>
    </row>
    <row r="662" spans="1:13" s="2" customFormat="1" hidden="1">
      <c r="A662" s="67"/>
      <c r="B662" s="82"/>
      <c r="C662" s="82" t="s">
        <v>367</v>
      </c>
      <c r="D662" s="74" t="s">
        <v>368</v>
      </c>
      <c r="E662" s="317">
        <f t="shared" si="168"/>
        <v>0</v>
      </c>
      <c r="F662" s="318">
        <f t="shared" ref="F662:M662" si="174">F663+F665</f>
        <v>0</v>
      </c>
      <c r="G662" s="318">
        <f t="shared" si="174"/>
        <v>0</v>
      </c>
      <c r="H662" s="318">
        <f t="shared" si="174"/>
        <v>0</v>
      </c>
      <c r="I662" s="318">
        <f t="shared" si="174"/>
        <v>0</v>
      </c>
      <c r="J662" s="329">
        <f t="shared" si="174"/>
        <v>0</v>
      </c>
      <c r="K662" s="163">
        <f t="shared" si="174"/>
        <v>0</v>
      </c>
      <c r="L662" s="163">
        <f t="shared" si="174"/>
        <v>0</v>
      </c>
      <c r="M662" s="163">
        <f t="shared" si="174"/>
        <v>0</v>
      </c>
    </row>
    <row r="663" spans="1:13" s="2" customFormat="1" hidden="1">
      <c r="A663" s="67"/>
      <c r="B663" s="82" t="s">
        <v>369</v>
      </c>
      <c r="C663" s="81" t="s">
        <v>580</v>
      </c>
      <c r="D663" s="74" t="s">
        <v>371</v>
      </c>
      <c r="E663" s="317">
        <f t="shared" si="168"/>
        <v>0</v>
      </c>
      <c r="F663" s="318">
        <f>F664</f>
        <v>0</v>
      </c>
      <c r="G663" s="318">
        <f>G664</f>
        <v>0</v>
      </c>
      <c r="H663" s="318">
        <f>H664</f>
        <v>0</v>
      </c>
      <c r="I663" s="318">
        <f>I664</f>
        <v>0</v>
      </c>
      <c r="J663" s="329">
        <f>J664</f>
        <v>0</v>
      </c>
      <c r="K663" s="163"/>
      <c r="L663" s="76"/>
      <c r="M663" s="76"/>
    </row>
    <row r="664" spans="1:13" s="2" customFormat="1" ht="0.75" hidden="1" customHeight="1">
      <c r="A664" s="67"/>
      <c r="B664" s="82"/>
      <c r="C664" s="82" t="s">
        <v>372</v>
      </c>
      <c r="D664" s="74" t="s">
        <v>373</v>
      </c>
      <c r="E664" s="317">
        <f t="shared" si="168"/>
        <v>0</v>
      </c>
      <c r="F664" s="318"/>
      <c r="G664" s="318"/>
      <c r="H664" s="318"/>
      <c r="I664" s="318"/>
      <c r="J664" s="330"/>
      <c r="K664" s="75"/>
      <c r="L664" s="76"/>
      <c r="M664" s="76"/>
    </row>
    <row r="665" spans="1:13" s="2" customFormat="1" hidden="1">
      <c r="A665" s="67"/>
      <c r="B665" s="90" t="s">
        <v>374</v>
      </c>
      <c r="C665" s="91"/>
      <c r="D665" s="72" t="s">
        <v>375</v>
      </c>
      <c r="E665" s="317">
        <f t="shared" si="168"/>
        <v>0</v>
      </c>
      <c r="F665" s="318">
        <f>F666+F667</f>
        <v>0</v>
      </c>
      <c r="G665" s="318">
        <f>G666+G667</f>
        <v>0</v>
      </c>
      <c r="H665" s="318">
        <f>H666+H667</f>
        <v>0</v>
      </c>
      <c r="I665" s="318">
        <f>I666+I667</f>
        <v>0</v>
      </c>
      <c r="J665" s="329">
        <f>J666+J667</f>
        <v>0</v>
      </c>
      <c r="K665" s="163"/>
      <c r="L665" s="76"/>
      <c r="M665" s="76"/>
    </row>
    <row r="666" spans="1:13" s="2" customFormat="1" ht="25.5" hidden="1">
      <c r="A666" s="67"/>
      <c r="B666" s="90"/>
      <c r="C666" s="91" t="s">
        <v>376</v>
      </c>
      <c r="D666" s="72" t="s">
        <v>377</v>
      </c>
      <c r="E666" s="317">
        <f t="shared" si="168"/>
        <v>0</v>
      </c>
      <c r="F666" s="318"/>
      <c r="G666" s="318"/>
      <c r="H666" s="318"/>
      <c r="I666" s="318"/>
      <c r="J666" s="330"/>
      <c r="K666" s="75"/>
      <c r="L666" s="76"/>
      <c r="M666" s="76"/>
    </row>
    <row r="667" spans="1:13" s="2" customFormat="1" ht="13.5" hidden="1">
      <c r="A667" s="67"/>
      <c r="B667" s="69"/>
      <c r="C667" s="69" t="s">
        <v>378</v>
      </c>
      <c r="D667" s="70" t="s">
        <v>379</v>
      </c>
      <c r="E667" s="317">
        <f t="shared" si="168"/>
        <v>0</v>
      </c>
      <c r="F667" s="318"/>
      <c r="G667" s="318"/>
      <c r="H667" s="318"/>
      <c r="I667" s="318"/>
      <c r="J667" s="330"/>
      <c r="K667" s="75"/>
      <c r="L667" s="76"/>
      <c r="M667" s="76"/>
    </row>
    <row r="668" spans="1:13" s="2" customFormat="1" hidden="1">
      <c r="A668" s="67"/>
      <c r="B668" s="71" t="s">
        <v>380</v>
      </c>
      <c r="C668" s="78"/>
      <c r="D668" s="80" t="s">
        <v>381</v>
      </c>
      <c r="E668" s="317">
        <f t="shared" si="168"/>
        <v>0</v>
      </c>
      <c r="F668" s="318">
        <f t="shared" ref="F668:M668" si="175">F669</f>
        <v>0</v>
      </c>
      <c r="G668" s="318">
        <f t="shared" si="175"/>
        <v>0</v>
      </c>
      <c r="H668" s="318">
        <f t="shared" si="175"/>
        <v>0</v>
      </c>
      <c r="I668" s="318">
        <f t="shared" si="175"/>
        <v>0</v>
      </c>
      <c r="J668" s="329">
        <f t="shared" si="175"/>
        <v>0</v>
      </c>
      <c r="K668" s="163">
        <f t="shared" si="175"/>
        <v>0</v>
      </c>
      <c r="L668" s="163">
        <f t="shared" si="175"/>
        <v>0</v>
      </c>
      <c r="M668" s="163">
        <f t="shared" si="175"/>
        <v>0</v>
      </c>
    </row>
    <row r="669" spans="1:13" s="2" customFormat="1" ht="0.75" hidden="1" customHeight="1">
      <c r="A669" s="67"/>
      <c r="B669" s="92" t="s">
        <v>382</v>
      </c>
      <c r="C669" s="71"/>
      <c r="D669" s="74" t="s">
        <v>383</v>
      </c>
      <c r="E669" s="317">
        <f t="shared" si="168"/>
        <v>0</v>
      </c>
      <c r="F669" s="318">
        <f>F670+F671+F672+F673</f>
        <v>0</v>
      </c>
      <c r="G669" s="318">
        <f>G670+G671+G672+G673</f>
        <v>0</v>
      </c>
      <c r="H669" s="318">
        <f>H670+H671+H672+H673</f>
        <v>0</v>
      </c>
      <c r="I669" s="318">
        <f>I670+I671+I672+I673</f>
        <v>0</v>
      </c>
      <c r="J669" s="329">
        <f>J670+J671+J672+J673</f>
        <v>0</v>
      </c>
      <c r="K669" s="163"/>
      <c r="L669" s="76"/>
      <c r="M669" s="76"/>
    </row>
    <row r="670" spans="1:13" s="2" customFormat="1" hidden="1">
      <c r="A670" s="67"/>
      <c r="B670" s="92"/>
      <c r="C670" s="71" t="s">
        <v>384</v>
      </c>
      <c r="D670" s="74" t="s">
        <v>385</v>
      </c>
      <c r="E670" s="317">
        <f t="shared" si="168"/>
        <v>0</v>
      </c>
      <c r="F670" s="318"/>
      <c r="G670" s="318"/>
      <c r="H670" s="318"/>
      <c r="I670" s="318"/>
      <c r="J670" s="330"/>
      <c r="K670" s="75"/>
      <c r="L670" s="76"/>
      <c r="M670" s="76"/>
    </row>
    <row r="671" spans="1:13" s="2" customFormat="1" hidden="1">
      <c r="A671" s="67"/>
      <c r="B671" s="78"/>
      <c r="C671" s="82" t="s">
        <v>386</v>
      </c>
      <c r="D671" s="80" t="s">
        <v>387</v>
      </c>
      <c r="E671" s="317">
        <f t="shared" si="168"/>
        <v>0</v>
      </c>
      <c r="F671" s="318"/>
      <c r="G671" s="318"/>
      <c r="H671" s="318"/>
      <c r="I671" s="318"/>
      <c r="J671" s="330"/>
      <c r="K671" s="75"/>
      <c r="L671" s="76"/>
      <c r="M671" s="76"/>
    </row>
    <row r="672" spans="1:13" s="2" customFormat="1" hidden="1">
      <c r="A672" s="67"/>
      <c r="B672" s="93"/>
      <c r="C672" s="82" t="s">
        <v>388</v>
      </c>
      <c r="D672" s="80" t="s">
        <v>389</v>
      </c>
      <c r="E672" s="317">
        <f t="shared" si="168"/>
        <v>0</v>
      </c>
      <c r="F672" s="318"/>
      <c r="G672" s="318"/>
      <c r="H672" s="318"/>
      <c r="I672" s="318"/>
      <c r="J672" s="330"/>
      <c r="K672" s="75"/>
      <c r="L672" s="76"/>
      <c r="M672" s="76"/>
    </row>
    <row r="673" spans="1:13" s="2" customFormat="1" hidden="1">
      <c r="A673" s="67"/>
      <c r="B673" s="78"/>
      <c r="C673" s="94" t="s">
        <v>390</v>
      </c>
      <c r="D673" s="74" t="s">
        <v>391</v>
      </c>
      <c r="E673" s="317">
        <f t="shared" si="168"/>
        <v>0</v>
      </c>
      <c r="F673" s="318"/>
      <c r="G673" s="318"/>
      <c r="H673" s="318"/>
      <c r="I673" s="318"/>
      <c r="J673" s="330"/>
      <c r="K673" s="75"/>
      <c r="L673" s="76"/>
      <c r="M673" s="76"/>
    </row>
    <row r="674" spans="1:13" s="2" customFormat="1" hidden="1">
      <c r="A674" s="67"/>
      <c r="B674" s="77"/>
      <c r="C674" s="94"/>
      <c r="D674" s="74"/>
      <c r="E674" s="317">
        <f t="shared" si="168"/>
        <v>0</v>
      </c>
      <c r="F674" s="318"/>
      <c r="G674" s="318"/>
      <c r="H674" s="318"/>
      <c r="I674" s="318"/>
      <c r="J674" s="330"/>
      <c r="K674" s="75"/>
      <c r="L674" s="76"/>
      <c r="M674" s="76"/>
    </row>
    <row r="675" spans="1:13" s="2" customFormat="1" ht="20.25" hidden="1" customHeight="1">
      <c r="A675" s="67"/>
      <c r="B675" s="73" t="s">
        <v>392</v>
      </c>
      <c r="C675" s="94"/>
      <c r="D675" s="74" t="s">
        <v>300</v>
      </c>
      <c r="E675" s="317">
        <f t="shared" si="168"/>
        <v>0</v>
      </c>
      <c r="F675" s="318"/>
      <c r="G675" s="318"/>
      <c r="H675" s="318"/>
      <c r="I675" s="318"/>
      <c r="J675" s="330"/>
      <c r="K675" s="75"/>
      <c r="L675" s="76"/>
      <c r="M675" s="76"/>
    </row>
    <row r="676" spans="1:13" s="2" customFormat="1" hidden="1">
      <c r="A676" s="67"/>
      <c r="B676" s="77" t="s">
        <v>393</v>
      </c>
      <c r="C676" s="94"/>
      <c r="D676" s="74" t="s">
        <v>394</v>
      </c>
      <c r="E676" s="317">
        <f t="shared" si="168"/>
        <v>0</v>
      </c>
      <c r="F676" s="318"/>
      <c r="G676" s="318"/>
      <c r="H676" s="318"/>
      <c r="I676" s="318"/>
      <c r="J676" s="330"/>
      <c r="K676" s="75"/>
      <c r="L676" s="76"/>
      <c r="M676" s="76"/>
    </row>
    <row r="677" spans="1:13" s="2" customFormat="1" hidden="1">
      <c r="A677" s="67"/>
      <c r="B677" s="77" t="s">
        <v>395</v>
      </c>
      <c r="C677" s="94"/>
      <c r="D677" s="95" t="s">
        <v>396</v>
      </c>
      <c r="E677" s="317">
        <f t="shared" si="168"/>
        <v>0</v>
      </c>
      <c r="F677" s="318"/>
      <c r="G677" s="318"/>
      <c r="H677" s="318"/>
      <c r="I677" s="318"/>
      <c r="J677" s="330"/>
      <c r="K677" s="75"/>
      <c r="L677" s="76"/>
      <c r="M677" s="76"/>
    </row>
    <row r="678" spans="1:13" s="2" customFormat="1" ht="13.5" hidden="1">
      <c r="A678" s="67"/>
      <c r="B678" s="68" t="s">
        <v>397</v>
      </c>
      <c r="C678" s="96"/>
      <c r="D678" s="70" t="s">
        <v>398</v>
      </c>
      <c r="E678" s="317">
        <f t="shared" si="168"/>
        <v>0</v>
      </c>
      <c r="F678" s="318"/>
      <c r="G678" s="318"/>
      <c r="H678" s="318"/>
      <c r="I678" s="318"/>
      <c r="J678" s="330"/>
      <c r="K678" s="75"/>
      <c r="L678" s="76"/>
      <c r="M678" s="76"/>
    </row>
    <row r="679" spans="1:13" s="2" customFormat="1" hidden="1">
      <c r="A679" s="67"/>
      <c r="B679" s="78" t="s">
        <v>399</v>
      </c>
      <c r="C679" s="79"/>
      <c r="D679" s="80" t="s">
        <v>400</v>
      </c>
      <c r="E679" s="317">
        <f t="shared" si="168"/>
        <v>0</v>
      </c>
      <c r="F679" s="318"/>
      <c r="G679" s="318"/>
      <c r="H679" s="318"/>
      <c r="I679" s="318"/>
      <c r="J679" s="330"/>
      <c r="K679" s="75"/>
      <c r="L679" s="76"/>
      <c r="M679" s="76"/>
    </row>
    <row r="680" spans="1:13" s="2" customFormat="1" hidden="1">
      <c r="A680" s="67"/>
      <c r="B680" s="79" t="s">
        <v>401</v>
      </c>
      <c r="C680" s="79"/>
      <c r="D680" s="80" t="s">
        <v>402</v>
      </c>
      <c r="E680" s="317">
        <f t="shared" si="168"/>
        <v>0</v>
      </c>
      <c r="F680" s="318"/>
      <c r="G680" s="318"/>
      <c r="H680" s="318"/>
      <c r="I680" s="318"/>
      <c r="J680" s="330"/>
      <c r="K680" s="75"/>
      <c r="L680" s="76"/>
      <c r="M680" s="76"/>
    </row>
    <row r="681" spans="1:13" s="2" customFormat="1" hidden="1">
      <c r="A681" s="67"/>
      <c r="B681" s="97" t="s">
        <v>403</v>
      </c>
      <c r="C681" s="98"/>
      <c r="D681" s="80" t="s">
        <v>404</v>
      </c>
      <c r="E681" s="317">
        <f t="shared" si="168"/>
        <v>0</v>
      </c>
      <c r="F681" s="318"/>
      <c r="G681" s="318"/>
      <c r="H681" s="318"/>
      <c r="I681" s="318"/>
      <c r="J681" s="330"/>
      <c r="K681" s="75"/>
      <c r="L681" s="76"/>
      <c r="M681" s="76"/>
    </row>
    <row r="682" spans="1:13" s="2" customFormat="1" hidden="1">
      <c r="A682" s="67"/>
      <c r="B682" s="97" t="s">
        <v>405</v>
      </c>
      <c r="C682" s="98"/>
      <c r="D682" s="80" t="s">
        <v>406</v>
      </c>
      <c r="E682" s="317">
        <f t="shared" si="168"/>
        <v>0</v>
      </c>
      <c r="F682" s="318"/>
      <c r="G682" s="318"/>
      <c r="H682" s="318"/>
      <c r="I682" s="318"/>
      <c r="J682" s="330"/>
      <c r="K682" s="75"/>
      <c r="L682" s="76"/>
      <c r="M682" s="76"/>
    </row>
    <row r="683" spans="1:13" s="2" customFormat="1" hidden="1">
      <c r="A683" s="67"/>
      <c r="B683" s="79" t="s">
        <v>407</v>
      </c>
      <c r="C683" s="79"/>
      <c r="D683" s="80" t="s">
        <v>408</v>
      </c>
      <c r="E683" s="317">
        <f t="shared" si="168"/>
        <v>0</v>
      </c>
      <c r="F683" s="318"/>
      <c r="G683" s="318"/>
      <c r="H683" s="318"/>
      <c r="I683" s="318"/>
      <c r="J683" s="330"/>
      <c r="K683" s="75"/>
      <c r="L683" s="76"/>
      <c r="M683" s="76"/>
    </row>
    <row r="684" spans="1:13" s="2" customFormat="1" hidden="1">
      <c r="A684" s="67"/>
      <c r="B684" s="79" t="s">
        <v>409</v>
      </c>
      <c r="C684" s="79"/>
      <c r="D684" s="80" t="s">
        <v>410</v>
      </c>
      <c r="E684" s="317">
        <f t="shared" si="168"/>
        <v>0</v>
      </c>
      <c r="F684" s="318"/>
      <c r="G684" s="318"/>
      <c r="H684" s="318"/>
      <c r="I684" s="318"/>
      <c r="J684" s="330"/>
      <c r="K684" s="75"/>
      <c r="L684" s="76"/>
      <c r="M684" s="76"/>
    </row>
    <row r="685" spans="1:13" s="2" customFormat="1" hidden="1">
      <c r="A685" s="67"/>
      <c r="B685" s="79" t="s">
        <v>411</v>
      </c>
      <c r="C685" s="79"/>
      <c r="D685" s="80" t="s">
        <v>412</v>
      </c>
      <c r="E685" s="317">
        <f t="shared" si="168"/>
        <v>0</v>
      </c>
      <c r="F685" s="318">
        <f>F686+F690</f>
        <v>0</v>
      </c>
      <c r="G685" s="318">
        <f>G686+G690</f>
        <v>0</v>
      </c>
      <c r="H685" s="318">
        <f>H686+H690</f>
        <v>0</v>
      </c>
      <c r="I685" s="318">
        <f>I686+I690</f>
        <v>0</v>
      </c>
      <c r="J685" s="329">
        <f>J686+J690</f>
        <v>0</v>
      </c>
      <c r="K685" s="163"/>
      <c r="L685" s="76"/>
      <c r="M685" s="76"/>
    </row>
    <row r="686" spans="1:13" s="2" customFormat="1" ht="14.25" hidden="1" customHeight="1">
      <c r="A686" s="67"/>
      <c r="B686" s="82" t="s">
        <v>413</v>
      </c>
      <c r="C686" s="79"/>
      <c r="D686" s="80" t="s">
        <v>414</v>
      </c>
      <c r="E686" s="317">
        <f t="shared" si="168"/>
        <v>0</v>
      </c>
      <c r="F686" s="318">
        <f t="shared" ref="F686:M686" si="176">F687+F688</f>
        <v>0</v>
      </c>
      <c r="G686" s="318">
        <f t="shared" si="176"/>
        <v>0</v>
      </c>
      <c r="H686" s="318">
        <f t="shared" si="176"/>
        <v>0</v>
      </c>
      <c r="I686" s="318">
        <f t="shared" si="176"/>
        <v>0</v>
      </c>
      <c r="J686" s="329">
        <f t="shared" si="176"/>
        <v>0</v>
      </c>
      <c r="K686" s="163">
        <f t="shared" si="176"/>
        <v>0</v>
      </c>
      <c r="L686" s="163">
        <f t="shared" si="176"/>
        <v>0</v>
      </c>
      <c r="M686" s="163">
        <f t="shared" si="176"/>
        <v>0</v>
      </c>
    </row>
    <row r="687" spans="1:13" s="2" customFormat="1" ht="38.25" hidden="1">
      <c r="A687" s="67"/>
      <c r="B687" s="92"/>
      <c r="C687" s="91" t="s">
        <v>415</v>
      </c>
      <c r="D687" s="80" t="s">
        <v>416</v>
      </c>
      <c r="E687" s="317">
        <f t="shared" si="168"/>
        <v>0</v>
      </c>
      <c r="F687" s="318"/>
      <c r="G687" s="318"/>
      <c r="H687" s="318"/>
      <c r="I687" s="318"/>
      <c r="J687" s="330"/>
      <c r="K687" s="75"/>
      <c r="L687" s="76"/>
      <c r="M687" s="76"/>
    </row>
    <row r="688" spans="1:13" s="2" customFormat="1" hidden="1">
      <c r="A688" s="67"/>
      <c r="B688" s="99" t="s">
        <v>417</v>
      </c>
      <c r="C688" s="100"/>
      <c r="D688" s="74" t="s">
        <v>418</v>
      </c>
      <c r="E688" s="317">
        <f t="shared" si="168"/>
        <v>0</v>
      </c>
      <c r="F688" s="318"/>
      <c r="G688" s="318"/>
      <c r="H688" s="318"/>
      <c r="I688" s="318"/>
      <c r="J688" s="330"/>
      <c r="K688" s="75"/>
      <c r="L688" s="76"/>
      <c r="M688" s="76"/>
    </row>
    <row r="689" spans="1:13" s="2" customFormat="1" ht="13.5" hidden="1">
      <c r="A689" s="67"/>
      <c r="B689" s="101"/>
      <c r="C689" s="69"/>
      <c r="D689" s="70"/>
      <c r="E689" s="317">
        <f t="shared" si="168"/>
        <v>0</v>
      </c>
      <c r="F689" s="318"/>
      <c r="G689" s="318"/>
      <c r="H689" s="318"/>
      <c r="I689" s="318"/>
      <c r="J689" s="330"/>
      <c r="K689" s="75"/>
      <c r="L689" s="76"/>
      <c r="M689" s="76"/>
    </row>
    <row r="690" spans="1:13" s="2" customFormat="1" hidden="1">
      <c r="A690" s="67"/>
      <c r="B690" s="74" t="s">
        <v>419</v>
      </c>
      <c r="C690" s="102"/>
      <c r="D690" s="80" t="s">
        <v>420</v>
      </c>
      <c r="E690" s="317">
        <f t="shared" si="168"/>
        <v>0</v>
      </c>
      <c r="F690" s="318">
        <f t="shared" ref="F690:M690" si="177">F691+F692</f>
        <v>0</v>
      </c>
      <c r="G690" s="318">
        <f t="shared" si="177"/>
        <v>0</v>
      </c>
      <c r="H690" s="318">
        <f t="shared" si="177"/>
        <v>0</v>
      </c>
      <c r="I690" s="318">
        <f t="shared" si="177"/>
        <v>0</v>
      </c>
      <c r="J690" s="329">
        <f t="shared" si="177"/>
        <v>0</v>
      </c>
      <c r="K690" s="163">
        <f t="shared" si="177"/>
        <v>0</v>
      </c>
      <c r="L690" s="163">
        <f t="shared" si="177"/>
        <v>0</v>
      </c>
      <c r="M690" s="163">
        <f t="shared" si="177"/>
        <v>0</v>
      </c>
    </row>
    <row r="691" spans="1:13" s="2" customFormat="1" ht="0.75" hidden="1" customHeight="1">
      <c r="A691" s="67"/>
      <c r="B691" s="79" t="s">
        <v>421</v>
      </c>
      <c r="C691" s="79"/>
      <c r="D691" s="80" t="s">
        <v>422</v>
      </c>
      <c r="E691" s="317">
        <f t="shared" si="168"/>
        <v>0</v>
      </c>
      <c r="F691" s="318"/>
      <c r="G691" s="318"/>
      <c r="H691" s="318"/>
      <c r="I691" s="318"/>
      <c r="J691" s="330"/>
      <c r="K691" s="75"/>
      <c r="L691" s="76"/>
      <c r="M691" s="76"/>
    </row>
    <row r="692" spans="1:13" s="2" customFormat="1" hidden="1">
      <c r="A692" s="67"/>
      <c r="B692" s="78" t="s">
        <v>423</v>
      </c>
      <c r="C692" s="81"/>
      <c r="D692" s="74" t="s">
        <v>424</v>
      </c>
      <c r="E692" s="317">
        <f t="shared" si="168"/>
        <v>0</v>
      </c>
      <c r="F692" s="318"/>
      <c r="G692" s="318"/>
      <c r="H692" s="318"/>
      <c r="I692" s="318"/>
      <c r="J692" s="330"/>
      <c r="K692" s="75"/>
      <c r="L692" s="76"/>
      <c r="M692" s="76"/>
    </row>
    <row r="693" spans="1:13" s="2" customFormat="1" hidden="1">
      <c r="A693" s="67"/>
      <c r="B693" s="71" t="s">
        <v>425</v>
      </c>
      <c r="C693" s="82"/>
      <c r="D693" s="74" t="s">
        <v>426</v>
      </c>
      <c r="E693" s="317">
        <f t="shared" si="168"/>
        <v>0</v>
      </c>
      <c r="F693" s="318">
        <f t="shared" ref="F693:M693" si="178">F694</f>
        <v>0</v>
      </c>
      <c r="G693" s="318">
        <f t="shared" si="178"/>
        <v>0</v>
      </c>
      <c r="H693" s="318">
        <f t="shared" si="178"/>
        <v>0</v>
      </c>
      <c r="I693" s="318">
        <f t="shared" si="178"/>
        <v>0</v>
      </c>
      <c r="J693" s="329">
        <f t="shared" si="178"/>
        <v>0</v>
      </c>
      <c r="K693" s="163">
        <f t="shared" si="178"/>
        <v>0</v>
      </c>
      <c r="L693" s="163">
        <f t="shared" si="178"/>
        <v>0</v>
      </c>
      <c r="M693" s="163">
        <f t="shared" si="178"/>
        <v>0</v>
      </c>
    </row>
    <row r="694" spans="1:13" s="2" customFormat="1" hidden="1">
      <c r="A694" s="67"/>
      <c r="B694" s="78" t="s">
        <v>427</v>
      </c>
      <c r="C694" s="82"/>
      <c r="D694" s="74" t="s">
        <v>428</v>
      </c>
      <c r="E694" s="317">
        <f t="shared" si="168"/>
        <v>0</v>
      </c>
      <c r="F694" s="318"/>
      <c r="G694" s="318"/>
      <c r="H694" s="318"/>
      <c r="I694" s="318"/>
      <c r="J694" s="330"/>
      <c r="K694" s="75"/>
      <c r="L694" s="76"/>
      <c r="M694" s="76"/>
    </row>
    <row r="695" spans="1:13" s="12" customFormat="1" hidden="1">
      <c r="A695" s="563" t="s">
        <v>303</v>
      </c>
      <c r="B695" s="564"/>
      <c r="C695" s="564"/>
      <c r="D695" s="66"/>
      <c r="E695" s="324">
        <f t="shared" si="168"/>
        <v>0</v>
      </c>
      <c r="F695" s="328">
        <f t="shared" ref="F695:M695" si="179">F697+F708+F721+F734+F749</f>
        <v>0</v>
      </c>
      <c r="G695" s="328">
        <f t="shared" si="179"/>
        <v>0</v>
      </c>
      <c r="H695" s="328">
        <f t="shared" si="179"/>
        <v>0</v>
      </c>
      <c r="I695" s="328">
        <f t="shared" si="179"/>
        <v>0</v>
      </c>
      <c r="J695" s="341">
        <f t="shared" si="179"/>
        <v>0</v>
      </c>
      <c r="K695" s="343">
        <f t="shared" si="179"/>
        <v>0</v>
      </c>
      <c r="L695" s="343">
        <f t="shared" si="179"/>
        <v>0</v>
      </c>
      <c r="M695" s="343">
        <f t="shared" si="179"/>
        <v>0</v>
      </c>
    </row>
    <row r="696" spans="1:13" s="12" customFormat="1" hidden="1">
      <c r="A696" s="457"/>
      <c r="B696" s="573" t="s">
        <v>429</v>
      </c>
      <c r="C696" s="574"/>
      <c r="D696" s="66"/>
      <c r="E696" s="324"/>
      <c r="F696" s="328"/>
      <c r="G696" s="328"/>
      <c r="H696" s="328"/>
      <c r="I696" s="328"/>
      <c r="J696" s="341"/>
      <c r="K696" s="343"/>
      <c r="L696" s="332"/>
      <c r="M696" s="332"/>
    </row>
    <row r="697" spans="1:13" s="2" customFormat="1" ht="12.75" hidden="1" customHeight="1">
      <c r="A697" s="67"/>
      <c r="B697" s="103" t="s">
        <v>430</v>
      </c>
      <c r="C697" s="96"/>
      <c r="D697" s="70" t="s">
        <v>431</v>
      </c>
      <c r="E697" s="317">
        <f t="shared" ref="E697:E758" si="180">G697+H697+I697+J697</f>
        <v>0</v>
      </c>
      <c r="F697" s="318">
        <f t="shared" ref="F697:M697" si="181">F698</f>
        <v>0</v>
      </c>
      <c r="G697" s="318">
        <f t="shared" si="181"/>
        <v>0</v>
      </c>
      <c r="H697" s="318">
        <f t="shared" si="181"/>
        <v>0</v>
      </c>
      <c r="I697" s="318">
        <f t="shared" si="181"/>
        <v>0</v>
      </c>
      <c r="J697" s="329">
        <f t="shared" si="181"/>
        <v>0</v>
      </c>
      <c r="K697" s="163">
        <f t="shared" si="181"/>
        <v>0</v>
      </c>
      <c r="L697" s="163">
        <f t="shared" si="181"/>
        <v>0</v>
      </c>
      <c r="M697" s="163">
        <f t="shared" si="181"/>
        <v>0</v>
      </c>
    </row>
    <row r="698" spans="1:13" s="2" customFormat="1" ht="12.75" hidden="1" customHeight="1">
      <c r="A698" s="67"/>
      <c r="B698" s="78" t="s">
        <v>432</v>
      </c>
      <c r="C698" s="82"/>
      <c r="D698" s="80" t="s">
        <v>433</v>
      </c>
      <c r="E698" s="317">
        <f t="shared" si="180"/>
        <v>0</v>
      </c>
      <c r="F698" s="318">
        <f>F699+F700+F701+F702+F703+F704+F705+F706</f>
        <v>0</v>
      </c>
      <c r="G698" s="318">
        <f>G699+G700+G701+G702+G703+G704+G705+G706</f>
        <v>0</v>
      </c>
      <c r="H698" s="318">
        <f>H699+H700+H701+H702+H703+H704+H705+H706</f>
        <v>0</v>
      </c>
      <c r="I698" s="318">
        <f>I699+I700+I701+I702+I703+I704+I705+I706</f>
        <v>0</v>
      </c>
      <c r="J698" s="329">
        <f>J699+J700+J701+J702+J703+J704+J705+J706</f>
        <v>0</v>
      </c>
      <c r="K698" s="163"/>
      <c r="L698" s="76"/>
      <c r="M698" s="76"/>
    </row>
    <row r="699" spans="1:13" s="2" customFormat="1" ht="12.75" hidden="1" customHeight="1">
      <c r="A699" s="67"/>
      <c r="B699" s="96"/>
      <c r="C699" s="104" t="s">
        <v>434</v>
      </c>
      <c r="D699" s="70" t="s">
        <v>435</v>
      </c>
      <c r="E699" s="317">
        <f t="shared" si="180"/>
        <v>0</v>
      </c>
      <c r="F699" s="318"/>
      <c r="G699" s="318"/>
      <c r="H699" s="318"/>
      <c r="I699" s="318"/>
      <c r="J699" s="330"/>
      <c r="K699" s="75"/>
      <c r="L699" s="76"/>
      <c r="M699" s="76"/>
    </row>
    <row r="700" spans="1:13" s="2" customFormat="1" ht="29.25" hidden="1" customHeight="1">
      <c r="A700" s="67"/>
      <c r="B700" s="96"/>
      <c r="C700" s="105" t="s">
        <v>436</v>
      </c>
      <c r="D700" s="106" t="s">
        <v>437</v>
      </c>
      <c r="E700" s="317">
        <f t="shared" si="180"/>
        <v>0</v>
      </c>
      <c r="F700" s="318"/>
      <c r="G700" s="318"/>
      <c r="H700" s="318"/>
      <c r="I700" s="318"/>
      <c r="J700" s="330"/>
      <c r="K700" s="75"/>
      <c r="L700" s="76"/>
      <c r="M700" s="76"/>
    </row>
    <row r="701" spans="1:13" s="2" customFormat="1" ht="29.25" hidden="1" customHeight="1">
      <c r="A701" s="67"/>
      <c r="B701" s="96"/>
      <c r="C701" s="105" t="s">
        <v>438</v>
      </c>
      <c r="D701" s="106" t="s">
        <v>439</v>
      </c>
      <c r="E701" s="317">
        <f t="shared" si="180"/>
        <v>0</v>
      </c>
      <c r="F701" s="318"/>
      <c r="G701" s="318"/>
      <c r="H701" s="318"/>
      <c r="I701" s="318"/>
      <c r="J701" s="330"/>
      <c r="K701" s="75"/>
      <c r="L701" s="76"/>
      <c r="M701" s="76"/>
    </row>
    <row r="702" spans="1:13" s="2" customFormat="1" ht="28.5" hidden="1" customHeight="1">
      <c r="A702" s="67"/>
      <c r="B702" s="96"/>
      <c r="C702" s="104" t="s">
        <v>440</v>
      </c>
      <c r="D702" s="70" t="s">
        <v>441</v>
      </c>
      <c r="E702" s="317">
        <f t="shared" si="180"/>
        <v>0</v>
      </c>
      <c r="F702" s="318"/>
      <c r="G702" s="318"/>
      <c r="H702" s="318"/>
      <c r="I702" s="318"/>
      <c r="J702" s="330"/>
      <c r="K702" s="75"/>
      <c r="L702" s="76"/>
      <c r="M702" s="76"/>
    </row>
    <row r="703" spans="1:13" s="2" customFormat="1" ht="44.25" hidden="1" customHeight="1">
      <c r="A703" s="67"/>
      <c r="B703" s="92"/>
      <c r="C703" s="107" t="s">
        <v>442</v>
      </c>
      <c r="D703" s="95" t="s">
        <v>443</v>
      </c>
      <c r="E703" s="317">
        <f t="shared" si="180"/>
        <v>0</v>
      </c>
      <c r="F703" s="318"/>
      <c r="G703" s="318"/>
      <c r="H703" s="318"/>
      <c r="I703" s="318"/>
      <c r="J703" s="330"/>
      <c r="K703" s="75"/>
      <c r="L703" s="76"/>
      <c r="M703" s="76"/>
    </row>
    <row r="704" spans="1:13" s="2" customFormat="1" ht="29.25" hidden="1" customHeight="1">
      <c r="A704" s="67"/>
      <c r="B704" s="108"/>
      <c r="C704" s="109" t="s">
        <v>444</v>
      </c>
      <c r="D704" s="110" t="s">
        <v>445</v>
      </c>
      <c r="E704" s="317">
        <f t="shared" si="180"/>
        <v>0</v>
      </c>
      <c r="F704" s="318"/>
      <c r="G704" s="318"/>
      <c r="H704" s="318"/>
      <c r="I704" s="318"/>
      <c r="J704" s="330"/>
      <c r="K704" s="75"/>
      <c r="L704" s="76"/>
      <c r="M704" s="76"/>
    </row>
    <row r="705" spans="1:13" s="2" customFormat="1" ht="29.25" hidden="1" customHeight="1">
      <c r="A705" s="67"/>
      <c r="B705" s="111"/>
      <c r="C705" s="112" t="s">
        <v>446</v>
      </c>
      <c r="D705" s="113" t="s">
        <v>447</v>
      </c>
      <c r="E705" s="317">
        <f t="shared" si="180"/>
        <v>0</v>
      </c>
      <c r="F705" s="318"/>
      <c r="G705" s="318"/>
      <c r="H705" s="318"/>
      <c r="I705" s="318"/>
      <c r="J705" s="330"/>
      <c r="K705" s="75"/>
      <c r="L705" s="76"/>
      <c r="M705" s="76"/>
    </row>
    <row r="706" spans="1:13" s="2" customFormat="1" ht="18.75" hidden="1" customHeight="1">
      <c r="A706" s="67"/>
      <c r="B706" s="114"/>
      <c r="C706" s="115" t="s">
        <v>448</v>
      </c>
      <c r="D706" s="116" t="s">
        <v>449</v>
      </c>
      <c r="E706" s="317">
        <f t="shared" si="180"/>
        <v>0</v>
      </c>
      <c r="F706" s="318"/>
      <c r="G706" s="318"/>
      <c r="H706" s="318"/>
      <c r="I706" s="318"/>
      <c r="J706" s="330"/>
      <c r="K706" s="75"/>
      <c r="L706" s="76"/>
      <c r="M706" s="76"/>
    </row>
    <row r="707" spans="1:13" s="2" customFormat="1" ht="12.75" hidden="1" customHeight="1">
      <c r="A707" s="67"/>
      <c r="B707" s="117"/>
      <c r="C707" s="118"/>
      <c r="D707" s="119"/>
      <c r="E707" s="317">
        <f t="shared" si="180"/>
        <v>0</v>
      </c>
      <c r="F707" s="318"/>
      <c r="G707" s="318"/>
      <c r="H707" s="318"/>
      <c r="I707" s="318"/>
      <c r="J707" s="330"/>
      <c r="K707" s="75"/>
      <c r="L707" s="76"/>
      <c r="M707" s="76"/>
    </row>
    <row r="708" spans="1:13" s="2" customFormat="1" ht="15.75" hidden="1" customHeight="1">
      <c r="A708" s="67"/>
      <c r="B708" s="71" t="s">
        <v>450</v>
      </c>
      <c r="C708" s="78"/>
      <c r="D708" s="80" t="s">
        <v>451</v>
      </c>
      <c r="E708" s="317">
        <f t="shared" si="180"/>
        <v>0</v>
      </c>
      <c r="F708" s="318">
        <f t="shared" ref="F708:M708" si="182">F709</f>
        <v>0</v>
      </c>
      <c r="G708" s="318">
        <f t="shared" si="182"/>
        <v>0</v>
      </c>
      <c r="H708" s="318">
        <f t="shared" si="182"/>
        <v>0</v>
      </c>
      <c r="I708" s="318">
        <f t="shared" si="182"/>
        <v>0</v>
      </c>
      <c r="J708" s="329">
        <f t="shared" si="182"/>
        <v>0</v>
      </c>
      <c r="K708" s="163">
        <f t="shared" si="182"/>
        <v>0</v>
      </c>
      <c r="L708" s="163">
        <f t="shared" si="182"/>
        <v>0</v>
      </c>
      <c r="M708" s="163">
        <f t="shared" si="182"/>
        <v>0</v>
      </c>
    </row>
    <row r="709" spans="1:13" s="2" customFormat="1" ht="12.75" hidden="1" customHeight="1">
      <c r="A709" s="67"/>
      <c r="B709" s="82" t="s">
        <v>452</v>
      </c>
      <c r="C709" s="82"/>
      <c r="D709" s="74" t="s">
        <v>371</v>
      </c>
      <c r="E709" s="317">
        <f t="shared" si="180"/>
        <v>0</v>
      </c>
      <c r="F709" s="318">
        <f>F713+F714+F715+F716+F717+F718+F719</f>
        <v>0</v>
      </c>
      <c r="G709" s="318">
        <f>G713+G714+G715+G716+G717+G718+G719</f>
        <v>0</v>
      </c>
      <c r="H709" s="318">
        <f>H713+H714+H715+H716+H717+H718+H719</f>
        <v>0</v>
      </c>
      <c r="I709" s="318">
        <f>I713+I714+I715+I716+I717+I718+I719</f>
        <v>0</v>
      </c>
      <c r="J709" s="329">
        <f>J713+J714+J715+J716+J717+J718+J719</f>
        <v>0</v>
      </c>
      <c r="K709" s="163"/>
      <c r="L709" s="76"/>
      <c r="M709" s="76"/>
    </row>
    <row r="710" spans="1:13" s="2" customFormat="1" ht="12.75" hidden="1" customHeight="1">
      <c r="A710" s="67"/>
      <c r="B710" s="120"/>
      <c r="C710" s="121" t="s">
        <v>453</v>
      </c>
      <c r="D710" s="122" t="s">
        <v>454</v>
      </c>
      <c r="E710" s="317">
        <f t="shared" si="180"/>
        <v>0</v>
      </c>
      <c r="F710" s="318"/>
      <c r="G710" s="318"/>
      <c r="H710" s="318"/>
      <c r="I710" s="318"/>
      <c r="J710" s="330"/>
      <c r="K710" s="75"/>
      <c r="L710" s="76"/>
      <c r="M710" s="76"/>
    </row>
    <row r="711" spans="1:13" s="2" customFormat="1" ht="12.75" hidden="1" customHeight="1">
      <c r="A711" s="67"/>
      <c r="B711" s="120"/>
      <c r="C711" s="121" t="s">
        <v>455</v>
      </c>
      <c r="D711" s="122" t="s">
        <v>456</v>
      </c>
      <c r="E711" s="317">
        <f t="shared" si="180"/>
        <v>0</v>
      </c>
      <c r="F711" s="318"/>
      <c r="G711" s="318"/>
      <c r="H711" s="318"/>
      <c r="I711" s="318"/>
      <c r="J711" s="330"/>
      <c r="K711" s="75"/>
      <c r="L711" s="76"/>
      <c r="M711" s="76"/>
    </row>
    <row r="712" spans="1:13" s="2" customFormat="1" ht="12.75" hidden="1" customHeight="1">
      <c r="A712" s="67"/>
      <c r="B712" s="120"/>
      <c r="C712" s="121" t="s">
        <v>457</v>
      </c>
      <c r="D712" s="122" t="s">
        <v>458</v>
      </c>
      <c r="E712" s="317">
        <f t="shared" si="180"/>
        <v>0</v>
      </c>
      <c r="F712" s="318"/>
      <c r="G712" s="318"/>
      <c r="H712" s="318"/>
      <c r="I712" s="318"/>
      <c r="J712" s="330"/>
      <c r="K712" s="75"/>
      <c r="L712" s="76"/>
      <c r="M712" s="76"/>
    </row>
    <row r="713" spans="1:13" s="2" customFormat="1" ht="12.75" hidden="1" customHeight="1">
      <c r="A713" s="67"/>
      <c r="B713" s="79"/>
      <c r="C713" s="82" t="s">
        <v>459</v>
      </c>
      <c r="D713" s="74" t="s">
        <v>460</v>
      </c>
      <c r="E713" s="317">
        <f t="shared" si="180"/>
        <v>0</v>
      </c>
      <c r="F713" s="318"/>
      <c r="G713" s="318"/>
      <c r="H713" s="318"/>
      <c r="I713" s="318"/>
      <c r="J713" s="330"/>
      <c r="K713" s="75"/>
      <c r="L713" s="76"/>
      <c r="M713" s="76"/>
    </row>
    <row r="714" spans="1:13" s="2" customFormat="1" ht="12.75" hidden="1" customHeight="1">
      <c r="A714" s="67"/>
      <c r="B714" s="79"/>
      <c r="C714" s="82" t="s">
        <v>461</v>
      </c>
      <c r="D714" s="74" t="s">
        <v>462</v>
      </c>
      <c r="E714" s="317">
        <f t="shared" si="180"/>
        <v>0</v>
      </c>
      <c r="F714" s="318"/>
      <c r="G714" s="318"/>
      <c r="H714" s="318"/>
      <c r="I714" s="318"/>
      <c r="J714" s="330"/>
      <c r="K714" s="75"/>
      <c r="L714" s="76"/>
      <c r="M714" s="76"/>
    </row>
    <row r="715" spans="1:13" s="2" customFormat="1" ht="12.75" hidden="1" customHeight="1">
      <c r="A715" s="67"/>
      <c r="B715" s="79"/>
      <c r="C715" s="82" t="s">
        <v>463</v>
      </c>
      <c r="D715" s="74" t="s">
        <v>464</v>
      </c>
      <c r="E715" s="317">
        <f t="shared" si="180"/>
        <v>0</v>
      </c>
      <c r="F715" s="318"/>
      <c r="G715" s="318"/>
      <c r="H715" s="318"/>
      <c r="I715" s="318"/>
      <c r="J715" s="330"/>
      <c r="K715" s="75"/>
      <c r="L715" s="76"/>
      <c r="M715" s="76"/>
    </row>
    <row r="716" spans="1:13" s="2" customFormat="1" ht="12.75" hidden="1" customHeight="1">
      <c r="A716" s="67"/>
      <c r="B716" s="79"/>
      <c r="C716" s="82" t="s">
        <v>465</v>
      </c>
      <c r="D716" s="74" t="s">
        <v>466</v>
      </c>
      <c r="E716" s="317">
        <f t="shared" si="180"/>
        <v>0</v>
      </c>
      <c r="F716" s="318"/>
      <c r="G716" s="318"/>
      <c r="H716" s="318"/>
      <c r="I716" s="318"/>
      <c r="J716" s="330"/>
      <c r="K716" s="75"/>
      <c r="L716" s="76"/>
      <c r="M716" s="76"/>
    </row>
    <row r="717" spans="1:13" s="2" customFormat="1" ht="12.75" hidden="1" customHeight="1">
      <c r="A717" s="67"/>
      <c r="B717" s="79"/>
      <c r="C717" s="82"/>
      <c r="D717" s="74"/>
      <c r="E717" s="317">
        <f t="shared" si="180"/>
        <v>0</v>
      </c>
      <c r="F717" s="318"/>
      <c r="G717" s="318"/>
      <c r="H717" s="318"/>
      <c r="I717" s="318"/>
      <c r="J717" s="330"/>
      <c r="K717" s="75"/>
      <c r="L717" s="76"/>
      <c r="M717" s="76"/>
    </row>
    <row r="718" spans="1:13" s="2" customFormat="1" ht="12.75" hidden="1" customHeight="1">
      <c r="A718" s="67"/>
      <c r="B718" s="79"/>
      <c r="C718" s="82" t="s">
        <v>467</v>
      </c>
      <c r="D718" s="74" t="s">
        <v>468</v>
      </c>
      <c r="E718" s="317">
        <f t="shared" si="180"/>
        <v>0</v>
      </c>
      <c r="F718" s="318"/>
      <c r="G718" s="318"/>
      <c r="H718" s="318"/>
      <c r="I718" s="318"/>
      <c r="J718" s="330"/>
      <c r="K718" s="75"/>
      <c r="L718" s="76"/>
      <c r="M718" s="76"/>
    </row>
    <row r="719" spans="1:13" s="2" customFormat="1" ht="12.75" hidden="1" customHeight="1">
      <c r="A719" s="67"/>
      <c r="B719" s="79"/>
      <c r="C719" s="82" t="s">
        <v>469</v>
      </c>
      <c r="D719" s="74" t="s">
        <v>470</v>
      </c>
      <c r="E719" s="317">
        <f t="shared" si="180"/>
        <v>0</v>
      </c>
      <c r="F719" s="318"/>
      <c r="G719" s="318"/>
      <c r="H719" s="318"/>
      <c r="I719" s="318"/>
      <c r="J719" s="330"/>
      <c r="K719" s="75"/>
      <c r="L719" s="76"/>
      <c r="M719" s="76"/>
    </row>
    <row r="720" spans="1:13" s="2" customFormat="1" ht="0.75" hidden="1" customHeight="1">
      <c r="A720" s="67"/>
      <c r="B720" s="78"/>
      <c r="C720" s="71"/>
      <c r="D720" s="74"/>
      <c r="E720" s="317">
        <f t="shared" si="180"/>
        <v>0</v>
      </c>
      <c r="F720" s="318"/>
      <c r="G720" s="318"/>
      <c r="H720" s="318"/>
      <c r="I720" s="318"/>
      <c r="J720" s="330"/>
      <c r="K720" s="75"/>
      <c r="L720" s="76"/>
      <c r="M720" s="76"/>
    </row>
    <row r="721" spans="1:13" s="2" customFormat="1" ht="14.25" hidden="1" customHeight="1">
      <c r="A721" s="67"/>
      <c r="B721" s="71" t="s">
        <v>471</v>
      </c>
      <c r="C721" s="71"/>
      <c r="D721" s="74" t="s">
        <v>305</v>
      </c>
      <c r="E721" s="317">
        <f t="shared" si="180"/>
        <v>0</v>
      </c>
      <c r="F721" s="318">
        <f t="shared" ref="F721:M721" si="183">F722+F723+F724+F725+F726+F727+F728+F729+F730+F731+F732</f>
        <v>0</v>
      </c>
      <c r="G721" s="318">
        <f t="shared" si="183"/>
        <v>0</v>
      </c>
      <c r="H721" s="318">
        <f t="shared" si="183"/>
        <v>0</v>
      </c>
      <c r="I721" s="318">
        <f t="shared" si="183"/>
        <v>0</v>
      </c>
      <c r="J721" s="329">
        <f t="shared" si="183"/>
        <v>0</v>
      </c>
      <c r="K721" s="163">
        <f t="shared" si="183"/>
        <v>0</v>
      </c>
      <c r="L721" s="163">
        <f t="shared" si="183"/>
        <v>0</v>
      </c>
      <c r="M721" s="163">
        <f t="shared" si="183"/>
        <v>0</v>
      </c>
    </row>
    <row r="722" spans="1:13" s="2" customFormat="1" ht="12.75" hidden="1" customHeight="1">
      <c r="A722" s="67"/>
      <c r="B722" s="78" t="s">
        <v>472</v>
      </c>
      <c r="C722" s="71"/>
      <c r="D722" s="74" t="s">
        <v>473</v>
      </c>
      <c r="E722" s="317">
        <f t="shared" si="180"/>
        <v>0</v>
      </c>
      <c r="F722" s="318"/>
      <c r="G722" s="318"/>
      <c r="H722" s="318"/>
      <c r="I722" s="318"/>
      <c r="J722" s="330"/>
      <c r="K722" s="75"/>
      <c r="L722" s="76"/>
      <c r="M722" s="76"/>
    </row>
    <row r="723" spans="1:13" s="2" customFormat="1" ht="12.75" hidden="1" customHeight="1">
      <c r="A723" s="67"/>
      <c r="B723" s="78" t="s">
        <v>474</v>
      </c>
      <c r="C723" s="82"/>
      <c r="D723" s="74" t="s">
        <v>475</v>
      </c>
      <c r="E723" s="317">
        <f t="shared" si="180"/>
        <v>0</v>
      </c>
      <c r="F723" s="318"/>
      <c r="G723" s="318"/>
      <c r="H723" s="318"/>
      <c r="I723" s="318"/>
      <c r="J723" s="330"/>
      <c r="K723" s="75"/>
      <c r="L723" s="76"/>
      <c r="M723" s="76"/>
    </row>
    <row r="724" spans="1:13" s="2" customFormat="1" ht="12.75" hidden="1" customHeight="1">
      <c r="A724" s="67"/>
      <c r="B724" s="78" t="s">
        <v>476</v>
      </c>
      <c r="C724" s="71"/>
      <c r="D724" s="74" t="s">
        <v>477</v>
      </c>
      <c r="E724" s="317">
        <f t="shared" si="180"/>
        <v>0</v>
      </c>
      <c r="F724" s="318"/>
      <c r="G724" s="318"/>
      <c r="H724" s="318"/>
      <c r="I724" s="318"/>
      <c r="J724" s="330"/>
      <c r="K724" s="75"/>
      <c r="L724" s="76"/>
      <c r="M724" s="76"/>
    </row>
    <row r="725" spans="1:13" s="2" customFormat="1" ht="12.75" hidden="1" customHeight="1">
      <c r="A725" s="67"/>
      <c r="B725" s="78" t="s">
        <v>478</v>
      </c>
      <c r="C725" s="73"/>
      <c r="D725" s="74" t="s">
        <v>479</v>
      </c>
      <c r="E725" s="317">
        <f t="shared" si="180"/>
        <v>0</v>
      </c>
      <c r="F725" s="318"/>
      <c r="G725" s="318"/>
      <c r="H725" s="318"/>
      <c r="I725" s="318"/>
      <c r="J725" s="330"/>
      <c r="K725" s="75"/>
      <c r="L725" s="76"/>
      <c r="M725" s="76"/>
    </row>
    <row r="726" spans="1:13" s="2" customFormat="1" ht="12.75" hidden="1" customHeight="1">
      <c r="A726" s="67"/>
      <c r="B726" s="77" t="s">
        <v>480</v>
      </c>
      <c r="C726" s="467"/>
      <c r="D726" s="74" t="s">
        <v>481</v>
      </c>
      <c r="E726" s="317">
        <f t="shared" si="180"/>
        <v>0</v>
      </c>
      <c r="F726" s="318"/>
      <c r="G726" s="318"/>
      <c r="H726" s="318"/>
      <c r="I726" s="318"/>
      <c r="J726" s="330"/>
      <c r="K726" s="75"/>
      <c r="L726" s="76"/>
      <c r="M726" s="76"/>
    </row>
    <row r="727" spans="1:13" s="2" customFormat="1" ht="12.75" hidden="1" customHeight="1">
      <c r="A727" s="67"/>
      <c r="B727" s="123" t="s">
        <v>482</v>
      </c>
      <c r="C727" s="82"/>
      <c r="D727" s="80" t="s">
        <v>483</v>
      </c>
      <c r="E727" s="317">
        <f t="shared" si="180"/>
        <v>0</v>
      </c>
      <c r="F727" s="318"/>
      <c r="G727" s="318"/>
      <c r="H727" s="318"/>
      <c r="I727" s="318"/>
      <c r="J727" s="330"/>
      <c r="K727" s="75"/>
      <c r="L727" s="76"/>
      <c r="M727" s="76"/>
    </row>
    <row r="728" spans="1:13" s="2" customFormat="1" ht="12.75" hidden="1" customHeight="1">
      <c r="A728" s="67"/>
      <c r="B728" s="77" t="s">
        <v>484</v>
      </c>
      <c r="C728" s="71"/>
      <c r="D728" s="74" t="s">
        <v>485</v>
      </c>
      <c r="E728" s="317">
        <f t="shared" si="180"/>
        <v>0</v>
      </c>
      <c r="F728" s="318"/>
      <c r="G728" s="318"/>
      <c r="H728" s="318"/>
      <c r="I728" s="318"/>
      <c r="J728" s="330"/>
      <c r="K728" s="75"/>
      <c r="L728" s="76"/>
      <c r="M728" s="76"/>
    </row>
    <row r="729" spans="1:13" s="2" customFormat="1" ht="12.75" hidden="1" customHeight="1">
      <c r="A729" s="67"/>
      <c r="B729" s="77" t="s">
        <v>486</v>
      </c>
      <c r="C729" s="71"/>
      <c r="D729" s="74" t="s">
        <v>487</v>
      </c>
      <c r="E729" s="317">
        <f t="shared" si="180"/>
        <v>0</v>
      </c>
      <c r="F729" s="318"/>
      <c r="G729" s="318"/>
      <c r="H729" s="318"/>
      <c r="I729" s="318"/>
      <c r="J729" s="330"/>
      <c r="K729" s="75"/>
      <c r="L729" s="76"/>
      <c r="M729" s="76"/>
    </row>
    <row r="730" spans="1:13" s="2" customFormat="1" ht="12.75" hidden="1" customHeight="1">
      <c r="A730" s="67"/>
      <c r="B730" s="78" t="s">
        <v>488</v>
      </c>
      <c r="C730" s="79"/>
      <c r="D730" s="80" t="s">
        <v>489</v>
      </c>
      <c r="E730" s="317">
        <f t="shared" si="180"/>
        <v>0</v>
      </c>
      <c r="F730" s="318"/>
      <c r="G730" s="318"/>
      <c r="H730" s="318"/>
      <c r="I730" s="318"/>
      <c r="J730" s="330"/>
      <c r="K730" s="75"/>
      <c r="L730" s="76"/>
      <c r="M730" s="76"/>
    </row>
    <row r="731" spans="1:13" s="2" customFormat="1" ht="12.75" hidden="1" customHeight="1">
      <c r="A731" s="67"/>
      <c r="B731" s="77" t="s">
        <v>490</v>
      </c>
      <c r="C731" s="71"/>
      <c r="D731" s="74" t="s">
        <v>491</v>
      </c>
      <c r="E731" s="317">
        <f t="shared" si="180"/>
        <v>0</v>
      </c>
      <c r="F731" s="318"/>
      <c r="G731" s="318"/>
      <c r="H731" s="318"/>
      <c r="I731" s="318"/>
      <c r="J731" s="330"/>
      <c r="K731" s="75"/>
      <c r="L731" s="76"/>
      <c r="M731" s="76"/>
    </row>
    <row r="732" spans="1:13" s="2" customFormat="1" ht="12.75" hidden="1" customHeight="1">
      <c r="A732" s="67"/>
      <c r="B732" s="124" t="s">
        <v>492</v>
      </c>
      <c r="C732" s="79"/>
      <c r="D732" s="80" t="s">
        <v>493</v>
      </c>
      <c r="E732" s="317">
        <f t="shared" si="180"/>
        <v>0</v>
      </c>
      <c r="F732" s="318"/>
      <c r="G732" s="318"/>
      <c r="H732" s="318"/>
      <c r="I732" s="318"/>
      <c r="J732" s="330"/>
      <c r="K732" s="75"/>
      <c r="L732" s="76"/>
      <c r="M732" s="76"/>
    </row>
    <row r="733" spans="1:13" s="2" customFormat="1" ht="12.75" hidden="1" customHeight="1">
      <c r="A733" s="67"/>
      <c r="B733" s="77"/>
      <c r="C733" s="71"/>
      <c r="D733" s="74"/>
      <c r="E733" s="317">
        <f t="shared" si="180"/>
        <v>0</v>
      </c>
      <c r="F733" s="318"/>
      <c r="G733" s="318"/>
      <c r="H733" s="318"/>
      <c r="I733" s="318"/>
      <c r="J733" s="330"/>
      <c r="K733" s="75"/>
      <c r="L733" s="76"/>
      <c r="M733" s="76"/>
    </row>
    <row r="734" spans="1:13" s="2" customFormat="1" ht="12.75" hidden="1" customHeight="1">
      <c r="A734" s="67"/>
      <c r="B734" s="79" t="s">
        <v>494</v>
      </c>
      <c r="C734" s="79"/>
      <c r="D734" s="80" t="s">
        <v>311</v>
      </c>
      <c r="E734" s="317">
        <f t="shared" si="180"/>
        <v>0</v>
      </c>
      <c r="F734" s="318">
        <f t="shared" ref="F734:M734" si="184">F735+F745</f>
        <v>0</v>
      </c>
      <c r="G734" s="318">
        <f t="shared" si="184"/>
        <v>0</v>
      </c>
      <c r="H734" s="318">
        <f t="shared" si="184"/>
        <v>0</v>
      </c>
      <c r="I734" s="318">
        <f t="shared" si="184"/>
        <v>0</v>
      </c>
      <c r="J734" s="329">
        <f t="shared" si="184"/>
        <v>0</v>
      </c>
      <c r="K734" s="163">
        <f t="shared" si="184"/>
        <v>0</v>
      </c>
      <c r="L734" s="163">
        <f t="shared" si="184"/>
        <v>0</v>
      </c>
      <c r="M734" s="163">
        <f t="shared" si="184"/>
        <v>0</v>
      </c>
    </row>
    <row r="735" spans="1:13" s="2" customFormat="1" ht="12.75" hidden="1" customHeight="1">
      <c r="A735" s="67"/>
      <c r="B735" s="73" t="s">
        <v>495</v>
      </c>
      <c r="C735" s="71"/>
      <c r="D735" s="74" t="s">
        <v>496</v>
      </c>
      <c r="E735" s="317">
        <f t="shared" si="180"/>
        <v>0</v>
      </c>
      <c r="F735" s="318">
        <f t="shared" ref="F735:M735" si="185">F736+F741+F743</f>
        <v>0</v>
      </c>
      <c r="G735" s="318">
        <f t="shared" si="185"/>
        <v>0</v>
      </c>
      <c r="H735" s="318">
        <f t="shared" si="185"/>
        <v>0</v>
      </c>
      <c r="I735" s="318">
        <f t="shared" si="185"/>
        <v>0</v>
      </c>
      <c r="J735" s="329">
        <f t="shared" si="185"/>
        <v>0</v>
      </c>
      <c r="K735" s="163">
        <f t="shared" si="185"/>
        <v>0</v>
      </c>
      <c r="L735" s="163">
        <f t="shared" si="185"/>
        <v>0</v>
      </c>
      <c r="M735" s="163">
        <f t="shared" si="185"/>
        <v>0</v>
      </c>
    </row>
    <row r="736" spans="1:13" s="2" customFormat="1" ht="12.75" hidden="1" customHeight="1">
      <c r="A736" s="67"/>
      <c r="B736" s="77" t="s">
        <v>497</v>
      </c>
      <c r="C736" s="71"/>
      <c r="D736" s="74" t="s">
        <v>498</v>
      </c>
      <c r="E736" s="317">
        <f t="shared" si="180"/>
        <v>0</v>
      </c>
      <c r="F736" s="318">
        <f t="shared" ref="F736:M736" si="186">F737+F738+F739+F740</f>
        <v>0</v>
      </c>
      <c r="G736" s="318">
        <f t="shared" si="186"/>
        <v>0</v>
      </c>
      <c r="H736" s="318">
        <f t="shared" si="186"/>
        <v>0</v>
      </c>
      <c r="I736" s="318">
        <f t="shared" si="186"/>
        <v>0</v>
      </c>
      <c r="J736" s="329">
        <f t="shared" si="186"/>
        <v>0</v>
      </c>
      <c r="K736" s="163">
        <f t="shared" si="186"/>
        <v>0</v>
      </c>
      <c r="L736" s="163">
        <f t="shared" si="186"/>
        <v>0</v>
      </c>
      <c r="M736" s="163">
        <f t="shared" si="186"/>
        <v>0</v>
      </c>
    </row>
    <row r="737" spans="1:13" s="2" customFormat="1" ht="12.75" hidden="1" customHeight="1">
      <c r="A737" s="67"/>
      <c r="B737" s="78"/>
      <c r="C737" s="78" t="s">
        <v>499</v>
      </c>
      <c r="D737" s="80" t="s">
        <v>500</v>
      </c>
      <c r="E737" s="317">
        <f t="shared" si="180"/>
        <v>0</v>
      </c>
      <c r="F737" s="318"/>
      <c r="G737" s="318"/>
      <c r="H737" s="318"/>
      <c r="I737" s="318"/>
      <c r="J737" s="330"/>
      <c r="K737" s="75"/>
      <c r="L737" s="76"/>
      <c r="M737" s="76"/>
    </row>
    <row r="738" spans="1:13" s="2" customFormat="1" ht="12.75" hidden="1" customHeight="1">
      <c r="A738" s="67"/>
      <c r="B738" s="78"/>
      <c r="C738" s="78" t="s">
        <v>501</v>
      </c>
      <c r="D738" s="80" t="s">
        <v>502</v>
      </c>
      <c r="E738" s="317">
        <f t="shared" si="180"/>
        <v>0</v>
      </c>
      <c r="F738" s="318"/>
      <c r="G738" s="318"/>
      <c r="H738" s="318"/>
      <c r="I738" s="318"/>
      <c r="J738" s="330"/>
      <c r="K738" s="75"/>
      <c r="L738" s="76"/>
      <c r="M738" s="76"/>
    </row>
    <row r="739" spans="1:13" s="2" customFormat="1" ht="12.75" hidden="1" customHeight="1">
      <c r="A739" s="67"/>
      <c r="B739" s="78"/>
      <c r="C739" s="79" t="s">
        <v>503</v>
      </c>
      <c r="D739" s="80" t="s">
        <v>504</v>
      </c>
      <c r="E739" s="317">
        <f t="shared" si="180"/>
        <v>0</v>
      </c>
      <c r="F739" s="318"/>
      <c r="G739" s="318"/>
      <c r="H739" s="318"/>
      <c r="I739" s="318"/>
      <c r="J739" s="330"/>
      <c r="K739" s="75"/>
      <c r="L739" s="76"/>
      <c r="M739" s="76"/>
    </row>
    <row r="740" spans="1:13" s="2" customFormat="1" ht="12.75" hidden="1" customHeight="1">
      <c r="A740" s="67"/>
      <c r="B740" s="78"/>
      <c r="C740" s="79" t="s">
        <v>505</v>
      </c>
      <c r="D740" s="80" t="s">
        <v>506</v>
      </c>
      <c r="E740" s="317">
        <f t="shared" si="180"/>
        <v>0</v>
      </c>
      <c r="F740" s="318"/>
      <c r="G740" s="318"/>
      <c r="H740" s="318"/>
      <c r="I740" s="318"/>
      <c r="J740" s="330"/>
      <c r="K740" s="75"/>
      <c r="L740" s="76"/>
      <c r="M740" s="76"/>
    </row>
    <row r="741" spans="1:13" s="2" customFormat="1" ht="12.75" hidden="1" customHeight="1">
      <c r="A741" s="67"/>
      <c r="B741" s="78" t="s">
        <v>507</v>
      </c>
      <c r="C741" s="79"/>
      <c r="D741" s="80" t="s">
        <v>508</v>
      </c>
      <c r="E741" s="317">
        <f t="shared" si="180"/>
        <v>0</v>
      </c>
      <c r="F741" s="318">
        <f t="shared" ref="F741:M741" si="187">F742</f>
        <v>0</v>
      </c>
      <c r="G741" s="318">
        <f t="shared" si="187"/>
        <v>0</v>
      </c>
      <c r="H741" s="318">
        <f t="shared" si="187"/>
        <v>0</v>
      </c>
      <c r="I741" s="318">
        <f t="shared" si="187"/>
        <v>0</v>
      </c>
      <c r="J741" s="329">
        <f t="shared" si="187"/>
        <v>0</v>
      </c>
      <c r="K741" s="163">
        <f t="shared" si="187"/>
        <v>0</v>
      </c>
      <c r="L741" s="163">
        <f t="shared" si="187"/>
        <v>0</v>
      </c>
      <c r="M741" s="163">
        <f t="shared" si="187"/>
        <v>0</v>
      </c>
    </row>
    <row r="742" spans="1:13" s="2" customFormat="1" ht="12.75" hidden="1" customHeight="1">
      <c r="A742" s="67"/>
      <c r="B742" s="78"/>
      <c r="C742" s="79" t="s">
        <v>509</v>
      </c>
      <c r="D742" s="80" t="s">
        <v>510</v>
      </c>
      <c r="E742" s="317">
        <f t="shared" si="180"/>
        <v>0</v>
      </c>
      <c r="F742" s="318"/>
      <c r="G742" s="318"/>
      <c r="H742" s="318"/>
      <c r="I742" s="318"/>
      <c r="J742" s="330"/>
      <c r="K742" s="75"/>
      <c r="L742" s="76"/>
      <c r="M742" s="76"/>
    </row>
    <row r="743" spans="1:13" s="2" customFormat="1" ht="12.75" hidden="1" customHeight="1">
      <c r="A743" s="67"/>
      <c r="B743" s="78" t="s">
        <v>511</v>
      </c>
      <c r="C743" s="79"/>
      <c r="D743" s="80" t="s">
        <v>512</v>
      </c>
      <c r="E743" s="317">
        <f t="shared" si="180"/>
        <v>0</v>
      </c>
      <c r="F743" s="318"/>
      <c r="G743" s="318"/>
      <c r="H743" s="318"/>
      <c r="I743" s="318"/>
      <c r="J743" s="330"/>
      <c r="K743" s="75"/>
      <c r="L743" s="76"/>
      <c r="M743" s="76"/>
    </row>
    <row r="744" spans="1:13" s="2" customFormat="1" ht="12.75" hidden="1" customHeight="1">
      <c r="A744" s="67"/>
      <c r="B744" s="78"/>
      <c r="C744" s="79"/>
      <c r="D744" s="80"/>
      <c r="E744" s="317">
        <f t="shared" si="180"/>
        <v>0</v>
      </c>
      <c r="F744" s="318"/>
      <c r="G744" s="318"/>
      <c r="H744" s="318"/>
      <c r="I744" s="318"/>
      <c r="J744" s="330"/>
      <c r="K744" s="75"/>
      <c r="L744" s="76"/>
      <c r="M744" s="76"/>
    </row>
    <row r="745" spans="1:13" s="2" customFormat="1" ht="12.75" hidden="1" customHeight="1">
      <c r="A745" s="67"/>
      <c r="B745" s="71" t="s">
        <v>513</v>
      </c>
      <c r="C745" s="79"/>
      <c r="D745" s="80" t="s">
        <v>514</v>
      </c>
      <c r="E745" s="317">
        <f t="shared" si="180"/>
        <v>0</v>
      </c>
      <c r="F745" s="318">
        <f t="shared" ref="F745:M746" si="188">F746</f>
        <v>0</v>
      </c>
      <c r="G745" s="318">
        <f t="shared" si="188"/>
        <v>0</v>
      </c>
      <c r="H745" s="318">
        <f t="shared" si="188"/>
        <v>0</v>
      </c>
      <c r="I745" s="318">
        <f t="shared" si="188"/>
        <v>0</v>
      </c>
      <c r="J745" s="329">
        <f t="shared" si="188"/>
        <v>0</v>
      </c>
      <c r="K745" s="163">
        <f t="shared" si="188"/>
        <v>0</v>
      </c>
      <c r="L745" s="163">
        <f t="shared" si="188"/>
        <v>0</v>
      </c>
      <c r="M745" s="163">
        <f t="shared" si="188"/>
        <v>0</v>
      </c>
    </row>
    <row r="746" spans="1:13" s="2" customFormat="1" ht="12.75" hidden="1" customHeight="1">
      <c r="A746" s="67"/>
      <c r="B746" s="125" t="s">
        <v>515</v>
      </c>
      <c r="C746" s="126"/>
      <c r="D746" s="80" t="s">
        <v>516</v>
      </c>
      <c r="E746" s="317">
        <f t="shared" si="180"/>
        <v>0</v>
      </c>
      <c r="F746" s="318">
        <f t="shared" si="188"/>
        <v>0</v>
      </c>
      <c r="G746" s="318">
        <f t="shared" si="188"/>
        <v>0</v>
      </c>
      <c r="H746" s="318">
        <f t="shared" si="188"/>
        <v>0</v>
      </c>
      <c r="I746" s="318">
        <f t="shared" si="188"/>
        <v>0</v>
      </c>
      <c r="J746" s="329">
        <f t="shared" si="188"/>
        <v>0</v>
      </c>
      <c r="K746" s="163">
        <f t="shared" si="188"/>
        <v>0</v>
      </c>
      <c r="L746" s="163">
        <f t="shared" si="188"/>
        <v>0</v>
      </c>
      <c r="M746" s="163">
        <f t="shared" si="188"/>
        <v>0</v>
      </c>
    </row>
    <row r="747" spans="1:13" s="2" customFormat="1" ht="26.25" hidden="1" customHeight="1">
      <c r="A747" s="67"/>
      <c r="B747" s="78"/>
      <c r="C747" s="176" t="s">
        <v>517</v>
      </c>
      <c r="D747" s="80" t="s">
        <v>518</v>
      </c>
      <c r="E747" s="317">
        <f t="shared" si="180"/>
        <v>0</v>
      </c>
      <c r="F747" s="318"/>
      <c r="G747" s="318"/>
      <c r="H747" s="318"/>
      <c r="I747" s="318"/>
      <c r="J747" s="330"/>
      <c r="K747" s="75"/>
      <c r="L747" s="76"/>
      <c r="M747" s="76"/>
    </row>
    <row r="748" spans="1:13" s="2" customFormat="1" ht="12.75" hidden="1" customHeight="1">
      <c r="A748" s="67"/>
      <c r="B748" s="78"/>
      <c r="C748" s="79"/>
      <c r="D748" s="80"/>
      <c r="E748" s="317">
        <f t="shared" si="180"/>
        <v>0</v>
      </c>
      <c r="F748" s="318"/>
      <c r="G748" s="318"/>
      <c r="H748" s="318"/>
      <c r="I748" s="318"/>
      <c r="J748" s="330"/>
      <c r="K748" s="75"/>
      <c r="L748" s="76"/>
      <c r="M748" s="76"/>
    </row>
    <row r="749" spans="1:13" s="2" customFormat="1" ht="12.75" hidden="1" customHeight="1">
      <c r="A749" s="67"/>
      <c r="B749" s="71" t="s">
        <v>519</v>
      </c>
      <c r="C749" s="79"/>
      <c r="D749" s="80" t="s">
        <v>426</v>
      </c>
      <c r="E749" s="317">
        <f t="shared" si="180"/>
        <v>0</v>
      </c>
      <c r="F749" s="318">
        <f t="shared" ref="F749:M749" si="189">F750</f>
        <v>0</v>
      </c>
      <c r="G749" s="318">
        <f t="shared" si="189"/>
        <v>0</v>
      </c>
      <c r="H749" s="318">
        <f t="shared" si="189"/>
        <v>0</v>
      </c>
      <c r="I749" s="318">
        <f t="shared" si="189"/>
        <v>0</v>
      </c>
      <c r="J749" s="329">
        <f t="shared" si="189"/>
        <v>0</v>
      </c>
      <c r="K749" s="163">
        <f t="shared" si="189"/>
        <v>0</v>
      </c>
      <c r="L749" s="163">
        <f t="shared" si="189"/>
        <v>0</v>
      </c>
      <c r="M749" s="163">
        <f t="shared" si="189"/>
        <v>0</v>
      </c>
    </row>
    <row r="750" spans="1:13" s="2" customFormat="1" ht="12.75" hidden="1" customHeight="1">
      <c r="A750" s="67"/>
      <c r="B750" s="78" t="s">
        <v>427</v>
      </c>
      <c r="C750" s="79"/>
      <c r="D750" s="80" t="s">
        <v>428</v>
      </c>
      <c r="E750" s="317">
        <f t="shared" si="180"/>
        <v>0</v>
      </c>
      <c r="F750" s="318"/>
      <c r="G750" s="318"/>
      <c r="H750" s="318"/>
      <c r="I750" s="318"/>
      <c r="J750" s="330"/>
      <c r="K750" s="75"/>
      <c r="L750" s="76"/>
      <c r="M750" s="76"/>
    </row>
    <row r="751" spans="1:13" hidden="1">
      <c r="A751" s="127" t="s">
        <v>520</v>
      </c>
      <c r="B751" s="127"/>
      <c r="C751" s="127"/>
      <c r="D751" s="142"/>
      <c r="E751" s="317">
        <f t="shared" si="180"/>
        <v>0</v>
      </c>
      <c r="F751" s="333"/>
      <c r="G751" s="333">
        <f t="shared" ref="G751:M751" si="190">G753+G752</f>
        <v>0</v>
      </c>
      <c r="H751" s="333">
        <f t="shared" si="190"/>
        <v>0</v>
      </c>
      <c r="I751" s="333">
        <f t="shared" si="190"/>
        <v>0</v>
      </c>
      <c r="J751" s="330">
        <f t="shared" si="190"/>
        <v>0</v>
      </c>
      <c r="K751" s="75">
        <f t="shared" si="190"/>
        <v>0</v>
      </c>
      <c r="L751" s="75">
        <f t="shared" si="190"/>
        <v>0</v>
      </c>
      <c r="M751" s="75">
        <f t="shared" si="190"/>
        <v>0</v>
      </c>
    </row>
    <row r="752" spans="1:13" hidden="1">
      <c r="A752" s="127"/>
      <c r="B752" s="127"/>
      <c r="C752" s="157" t="s">
        <v>703</v>
      </c>
      <c r="D752" s="156" t="s">
        <v>704</v>
      </c>
      <c r="E752" s="317">
        <f t="shared" si="180"/>
        <v>0</v>
      </c>
      <c r="F752" s="333"/>
      <c r="G752" s="333"/>
      <c r="H752" s="333"/>
      <c r="I752" s="333"/>
      <c r="J752" s="330"/>
      <c r="K752" s="75"/>
      <c r="L752" s="319"/>
      <c r="M752" s="76"/>
    </row>
    <row r="753" spans="1:13" hidden="1">
      <c r="A753" s="48"/>
      <c r="B753" s="48"/>
      <c r="C753" s="48" t="s">
        <v>705</v>
      </c>
      <c r="D753" s="173" t="s">
        <v>706</v>
      </c>
      <c r="E753" s="317">
        <f t="shared" si="180"/>
        <v>0</v>
      </c>
      <c r="F753" s="333"/>
      <c r="G753" s="333"/>
      <c r="H753" s="333"/>
      <c r="I753" s="333"/>
      <c r="J753" s="330"/>
      <c r="K753" s="75"/>
      <c r="L753" s="76"/>
      <c r="M753" s="76"/>
    </row>
    <row r="754" spans="1:13" ht="13.5" hidden="1" customHeight="1">
      <c r="A754" s="129" t="s">
        <v>707</v>
      </c>
      <c r="B754" s="177"/>
      <c r="C754" s="178"/>
      <c r="D754" s="141" t="s">
        <v>708</v>
      </c>
      <c r="E754" s="317">
        <f t="shared" si="180"/>
        <v>0</v>
      </c>
      <c r="F754" s="333">
        <f t="shared" ref="F754:M754" si="191">F756</f>
        <v>0</v>
      </c>
      <c r="G754" s="333">
        <f t="shared" si="191"/>
        <v>0</v>
      </c>
      <c r="H754" s="333">
        <f t="shared" si="191"/>
        <v>0</v>
      </c>
      <c r="I754" s="333">
        <f t="shared" si="191"/>
        <v>0</v>
      </c>
      <c r="J754" s="330">
        <f t="shared" si="191"/>
        <v>0</v>
      </c>
      <c r="K754" s="75">
        <f t="shared" si="191"/>
        <v>0</v>
      </c>
      <c r="L754" s="75">
        <f t="shared" si="191"/>
        <v>0</v>
      </c>
      <c r="M754" s="75">
        <f t="shared" si="191"/>
        <v>0</v>
      </c>
    </row>
    <row r="755" spans="1:13" ht="13.5" hidden="1" customHeight="1">
      <c r="A755" s="127" t="s">
        <v>520</v>
      </c>
      <c r="B755" s="127"/>
      <c r="C755" s="127"/>
      <c r="D755" s="128"/>
      <c r="E755" s="317">
        <f t="shared" si="180"/>
        <v>0</v>
      </c>
      <c r="F755" s="333"/>
      <c r="G755" s="333"/>
      <c r="H755" s="333"/>
      <c r="I755" s="333"/>
      <c r="J755" s="330"/>
      <c r="K755" s="75"/>
      <c r="L755" s="76"/>
      <c r="M755" s="76"/>
    </row>
    <row r="756" spans="1:13" hidden="1">
      <c r="A756" s="179"/>
      <c r="B756" s="137" t="s">
        <v>709</v>
      </c>
      <c r="C756" s="180"/>
      <c r="D756" s="128" t="s">
        <v>710</v>
      </c>
      <c r="E756" s="317">
        <f t="shared" si="180"/>
        <v>0</v>
      </c>
      <c r="F756" s="333"/>
      <c r="G756" s="333"/>
      <c r="H756" s="333"/>
      <c r="I756" s="333"/>
      <c r="J756" s="330"/>
      <c r="K756" s="75"/>
      <c r="L756" s="76"/>
      <c r="M756" s="76"/>
    </row>
    <row r="757" spans="1:13" ht="33" customHeight="1">
      <c r="A757" s="545" t="s">
        <v>711</v>
      </c>
      <c r="B757" s="546"/>
      <c r="C757" s="547"/>
      <c r="D757" s="147" t="s">
        <v>712</v>
      </c>
      <c r="E757" s="158">
        <f>E758</f>
        <v>0</v>
      </c>
      <c r="F757" s="158">
        <f t="shared" ref="F757:M757" si="192">F758</f>
        <v>0</v>
      </c>
      <c r="G757" s="158">
        <f t="shared" si="192"/>
        <v>0</v>
      </c>
      <c r="H757" s="158">
        <f t="shared" si="192"/>
        <v>0</v>
      </c>
      <c r="I757" s="158">
        <f t="shared" si="192"/>
        <v>0</v>
      </c>
      <c r="J757" s="158">
        <f t="shared" si="192"/>
        <v>0</v>
      </c>
      <c r="K757" s="158">
        <f t="shared" si="192"/>
        <v>0</v>
      </c>
      <c r="L757" s="158">
        <f t="shared" si="192"/>
        <v>0</v>
      </c>
      <c r="M757" s="158">
        <f t="shared" si="192"/>
        <v>0</v>
      </c>
    </row>
    <row r="758" spans="1:13" s="12" customFormat="1">
      <c r="A758" s="159"/>
      <c r="B758" s="63" t="s">
        <v>317</v>
      </c>
      <c r="C758" s="64"/>
      <c r="D758" s="160"/>
      <c r="E758" s="324">
        <f t="shared" si="180"/>
        <v>0</v>
      </c>
      <c r="F758" s="325"/>
      <c r="G758" s="325">
        <f>G760+G821+G801</f>
        <v>0</v>
      </c>
      <c r="H758" s="325">
        <f>H760+H821+H801</f>
        <v>0</v>
      </c>
      <c r="I758" s="325">
        <f>I760+I821+I801</f>
        <v>0</v>
      </c>
      <c r="J758" s="325">
        <f>J760+J821+J801</f>
        <v>0</v>
      </c>
      <c r="K758" s="331">
        <f>K760+K821</f>
        <v>0</v>
      </c>
      <c r="L758" s="331">
        <f>L760+L821</f>
        <v>0</v>
      </c>
      <c r="M758" s="331">
        <f>M760+M821</f>
        <v>0</v>
      </c>
    </row>
    <row r="759" spans="1:13" s="12" customFormat="1">
      <c r="A759" s="159"/>
      <c r="B759" s="660" t="s">
        <v>318</v>
      </c>
      <c r="C759" s="661"/>
      <c r="D759" s="160"/>
      <c r="E759" s="161">
        <f>E760+E821</f>
        <v>0</v>
      </c>
      <c r="F759" s="161">
        <f t="shared" ref="F759:M759" si="193">F760+F821</f>
        <v>0</v>
      </c>
      <c r="G759" s="161">
        <f t="shared" si="193"/>
        <v>0</v>
      </c>
      <c r="H759" s="161">
        <f t="shared" si="193"/>
        <v>0</v>
      </c>
      <c r="I759" s="161">
        <f>I760+I821</f>
        <v>0</v>
      </c>
      <c r="J759" s="161">
        <f t="shared" si="193"/>
        <v>0</v>
      </c>
      <c r="K759" s="161">
        <f t="shared" si="193"/>
        <v>0</v>
      </c>
      <c r="L759" s="161">
        <f t="shared" si="193"/>
        <v>0</v>
      </c>
      <c r="M759" s="161">
        <f t="shared" si="193"/>
        <v>0</v>
      </c>
    </row>
    <row r="760" spans="1:13" s="12" customFormat="1">
      <c r="A760" s="63"/>
      <c r="B760" s="63" t="s">
        <v>292</v>
      </c>
      <c r="C760" s="64"/>
      <c r="D760" s="66"/>
      <c r="E760" s="324">
        <f t="shared" ref="E760:E821" si="194">G760+H760+I760+J760</f>
        <v>0</v>
      </c>
      <c r="F760" s="328">
        <f t="shared" ref="F760:M760" si="195">F761+F811</f>
        <v>0</v>
      </c>
      <c r="G760" s="328">
        <f t="shared" si="195"/>
        <v>0</v>
      </c>
      <c r="H760" s="328">
        <f t="shared" si="195"/>
        <v>0</v>
      </c>
      <c r="I760" s="328">
        <f>I761+I811+I819</f>
        <v>0</v>
      </c>
      <c r="J760" s="341">
        <f>J761+J811+J819</f>
        <v>0</v>
      </c>
      <c r="K760" s="162">
        <f t="shared" si="195"/>
        <v>0</v>
      </c>
      <c r="L760" s="162">
        <f t="shared" si="195"/>
        <v>0</v>
      </c>
      <c r="M760" s="162">
        <f t="shared" si="195"/>
        <v>0</v>
      </c>
    </row>
    <row r="761" spans="1:13" ht="13.5">
      <c r="A761" s="67"/>
      <c r="B761" s="68" t="s">
        <v>610</v>
      </c>
      <c r="C761" s="69"/>
      <c r="D761" s="70" t="s">
        <v>320</v>
      </c>
      <c r="E761" s="317">
        <f t="shared" si="194"/>
        <v>0</v>
      </c>
      <c r="F761" s="318">
        <f t="shared" ref="F761:M761" si="196">F762+F763+F764+F769+F773+F775+F787+F793+F800</f>
        <v>0</v>
      </c>
      <c r="G761" s="318">
        <f t="shared" si="196"/>
        <v>0</v>
      </c>
      <c r="H761" s="318">
        <f t="shared" si="196"/>
        <v>0</v>
      </c>
      <c r="I761" s="318">
        <f t="shared" si="196"/>
        <v>0</v>
      </c>
      <c r="J761" s="329">
        <f t="shared" si="196"/>
        <v>0</v>
      </c>
      <c r="K761" s="163">
        <f t="shared" si="196"/>
        <v>0</v>
      </c>
      <c r="L761" s="163">
        <f t="shared" si="196"/>
        <v>0</v>
      </c>
      <c r="M761" s="163">
        <f t="shared" si="196"/>
        <v>0</v>
      </c>
    </row>
    <row r="762" spans="1:13" ht="13.5">
      <c r="A762" s="67"/>
      <c r="B762" s="68"/>
      <c r="C762" s="71" t="s">
        <v>321</v>
      </c>
      <c r="D762" s="72" t="s">
        <v>295</v>
      </c>
      <c r="E762" s="317">
        <f t="shared" si="194"/>
        <v>0</v>
      </c>
      <c r="F762" s="318"/>
      <c r="G762" s="318"/>
      <c r="H762" s="318"/>
      <c r="I762" s="318"/>
      <c r="J762" s="330"/>
      <c r="K762" s="75"/>
      <c r="L762" s="76"/>
      <c r="M762" s="76"/>
    </row>
    <row r="763" spans="1:13">
      <c r="A763" s="67"/>
      <c r="B763" s="73"/>
      <c r="C763" s="467" t="s">
        <v>322</v>
      </c>
      <c r="D763" s="74" t="s">
        <v>297</v>
      </c>
      <c r="E763" s="317">
        <f t="shared" si="194"/>
        <v>0</v>
      </c>
      <c r="F763" s="318"/>
      <c r="G763" s="318"/>
      <c r="H763" s="318"/>
      <c r="I763" s="318"/>
      <c r="J763" s="330"/>
      <c r="K763" s="75"/>
      <c r="L763" s="76"/>
      <c r="M763" s="76"/>
    </row>
    <row r="764" spans="1:13" hidden="1">
      <c r="A764" s="67"/>
      <c r="B764" s="77" t="s">
        <v>323</v>
      </c>
      <c r="C764" s="71"/>
      <c r="D764" s="74" t="s">
        <v>324</v>
      </c>
      <c r="E764" s="317">
        <f t="shared" si="194"/>
        <v>0</v>
      </c>
      <c r="F764" s="318">
        <f t="shared" ref="F764:M764" si="197">F765+F766+F767</f>
        <v>0</v>
      </c>
      <c r="G764" s="318">
        <f t="shared" si="197"/>
        <v>0</v>
      </c>
      <c r="H764" s="318">
        <f t="shared" si="197"/>
        <v>0</v>
      </c>
      <c r="I764" s="318">
        <f t="shared" si="197"/>
        <v>0</v>
      </c>
      <c r="J764" s="329">
        <f t="shared" si="197"/>
        <v>0</v>
      </c>
      <c r="K764" s="163">
        <f t="shared" si="197"/>
        <v>0</v>
      </c>
      <c r="L764" s="163">
        <f t="shared" si="197"/>
        <v>0</v>
      </c>
      <c r="M764" s="163">
        <f t="shared" si="197"/>
        <v>0</v>
      </c>
    </row>
    <row r="765" spans="1:13" hidden="1">
      <c r="A765" s="67"/>
      <c r="B765" s="78" t="s">
        <v>325</v>
      </c>
      <c r="C765" s="71"/>
      <c r="D765" s="74" t="s">
        <v>326</v>
      </c>
      <c r="E765" s="317">
        <f t="shared" si="194"/>
        <v>0</v>
      </c>
      <c r="F765" s="318"/>
      <c r="G765" s="318"/>
      <c r="H765" s="318"/>
      <c r="I765" s="318"/>
      <c r="J765" s="330"/>
      <c r="K765" s="75"/>
      <c r="L765" s="76"/>
      <c r="M765" s="76"/>
    </row>
    <row r="766" spans="1:13" hidden="1">
      <c r="A766" s="67"/>
      <c r="B766" s="79" t="s">
        <v>327</v>
      </c>
      <c r="C766" s="79"/>
      <c r="D766" s="80" t="s">
        <v>328</v>
      </c>
      <c r="E766" s="317">
        <f t="shared" si="194"/>
        <v>0</v>
      </c>
      <c r="F766" s="318"/>
      <c r="G766" s="318"/>
      <c r="H766" s="318"/>
      <c r="I766" s="318"/>
      <c r="J766" s="330"/>
      <c r="K766" s="75"/>
      <c r="L766" s="76"/>
      <c r="M766" s="76"/>
    </row>
    <row r="767" spans="1:13" hidden="1">
      <c r="A767" s="67"/>
      <c r="B767" s="78" t="s">
        <v>329</v>
      </c>
      <c r="C767" s="81"/>
      <c r="D767" s="74" t="s">
        <v>330</v>
      </c>
      <c r="E767" s="317">
        <f t="shared" si="194"/>
        <v>0</v>
      </c>
      <c r="F767" s="318"/>
      <c r="G767" s="318"/>
      <c r="H767" s="318"/>
      <c r="I767" s="318"/>
      <c r="J767" s="330"/>
      <c r="K767" s="75"/>
      <c r="L767" s="76"/>
      <c r="M767" s="76"/>
    </row>
    <row r="768" spans="1:13" hidden="1">
      <c r="A768" s="67"/>
      <c r="B768" s="78"/>
      <c r="C768" s="81"/>
      <c r="D768" s="74"/>
      <c r="E768" s="317">
        <f t="shared" si="194"/>
        <v>0</v>
      </c>
      <c r="F768" s="318"/>
      <c r="G768" s="318"/>
      <c r="H768" s="318"/>
      <c r="I768" s="318"/>
      <c r="J768" s="330"/>
      <c r="K768" s="75"/>
      <c r="L768" s="76"/>
      <c r="M768" s="76"/>
    </row>
    <row r="769" spans="1:13" hidden="1">
      <c r="A769" s="67"/>
      <c r="B769" s="78" t="s">
        <v>331</v>
      </c>
      <c r="C769" s="81"/>
      <c r="D769" s="74" t="s">
        <v>332</v>
      </c>
      <c r="E769" s="317">
        <f t="shared" si="194"/>
        <v>0</v>
      </c>
      <c r="F769" s="318">
        <f t="shared" ref="F769:M769" si="198">F770+F771+F772</f>
        <v>0</v>
      </c>
      <c r="G769" s="318">
        <f t="shared" si="198"/>
        <v>0</v>
      </c>
      <c r="H769" s="318">
        <f t="shared" si="198"/>
        <v>0</v>
      </c>
      <c r="I769" s="318">
        <f t="shared" si="198"/>
        <v>0</v>
      </c>
      <c r="J769" s="329">
        <f t="shared" si="198"/>
        <v>0</v>
      </c>
      <c r="K769" s="163">
        <f t="shared" si="198"/>
        <v>0</v>
      </c>
      <c r="L769" s="163">
        <f t="shared" si="198"/>
        <v>0</v>
      </c>
      <c r="M769" s="163">
        <f t="shared" si="198"/>
        <v>0</v>
      </c>
    </row>
    <row r="770" spans="1:13" ht="25.5" hidden="1">
      <c r="A770" s="67"/>
      <c r="B770" s="78"/>
      <c r="C770" s="81" t="s">
        <v>333</v>
      </c>
      <c r="D770" s="74" t="s">
        <v>334</v>
      </c>
      <c r="E770" s="317">
        <f t="shared" si="194"/>
        <v>0</v>
      </c>
      <c r="F770" s="318"/>
      <c r="G770" s="318"/>
      <c r="H770" s="318"/>
      <c r="I770" s="318"/>
      <c r="J770" s="330"/>
      <c r="K770" s="75"/>
      <c r="L770" s="76"/>
      <c r="M770" s="76"/>
    </row>
    <row r="771" spans="1:13" hidden="1">
      <c r="A771" s="67"/>
      <c r="B771" s="78"/>
      <c r="C771" s="82" t="s">
        <v>335</v>
      </c>
      <c r="D771" s="83" t="s">
        <v>336</v>
      </c>
      <c r="E771" s="317">
        <f t="shared" si="194"/>
        <v>0</v>
      </c>
      <c r="F771" s="318"/>
      <c r="G771" s="318"/>
      <c r="H771" s="318"/>
      <c r="I771" s="318"/>
      <c r="J771" s="330"/>
      <c r="K771" s="75"/>
      <c r="L771" s="76"/>
      <c r="M771" s="76"/>
    </row>
    <row r="772" spans="1:13" ht="13.5" hidden="1">
      <c r="A772" s="67"/>
      <c r="B772" s="69"/>
      <c r="C772" s="71" t="s">
        <v>337</v>
      </c>
      <c r="D772" s="70" t="s">
        <v>338</v>
      </c>
      <c r="E772" s="317">
        <f t="shared" si="194"/>
        <v>0</v>
      </c>
      <c r="F772" s="318"/>
      <c r="G772" s="318"/>
      <c r="H772" s="318"/>
      <c r="I772" s="318"/>
      <c r="J772" s="330"/>
      <c r="K772" s="75"/>
      <c r="L772" s="76"/>
      <c r="M772" s="76"/>
    </row>
    <row r="773" spans="1:13" ht="14.25" hidden="1" customHeight="1">
      <c r="A773" s="67"/>
      <c r="B773" s="71" t="s">
        <v>339</v>
      </c>
      <c r="C773" s="84"/>
      <c r="D773" s="46" t="s">
        <v>340</v>
      </c>
      <c r="E773" s="317">
        <f t="shared" si="194"/>
        <v>0</v>
      </c>
      <c r="F773" s="318">
        <f t="shared" ref="F773:M773" si="199">F774</f>
        <v>0</v>
      </c>
      <c r="G773" s="318">
        <f t="shared" si="199"/>
        <v>0</v>
      </c>
      <c r="H773" s="318">
        <f t="shared" si="199"/>
        <v>0</v>
      </c>
      <c r="I773" s="318">
        <f t="shared" si="199"/>
        <v>0</v>
      </c>
      <c r="J773" s="329">
        <f t="shared" si="199"/>
        <v>0</v>
      </c>
      <c r="K773" s="163">
        <f t="shared" si="199"/>
        <v>0</v>
      </c>
      <c r="L773" s="163">
        <f t="shared" si="199"/>
        <v>0</v>
      </c>
      <c r="M773" s="163">
        <f t="shared" si="199"/>
        <v>0</v>
      </c>
    </row>
    <row r="774" spans="1:13" hidden="1">
      <c r="A774" s="67"/>
      <c r="B774" s="78" t="s">
        <v>341</v>
      </c>
      <c r="C774" s="85"/>
      <c r="D774" s="46" t="s">
        <v>342</v>
      </c>
      <c r="E774" s="317">
        <f t="shared" si="194"/>
        <v>0</v>
      </c>
      <c r="F774" s="318"/>
      <c r="G774" s="318"/>
      <c r="H774" s="318"/>
      <c r="I774" s="318"/>
      <c r="J774" s="330"/>
      <c r="K774" s="75"/>
      <c r="L774" s="76"/>
      <c r="M774" s="76"/>
    </row>
    <row r="775" spans="1:13" ht="38.25" hidden="1">
      <c r="A775" s="67"/>
      <c r="B775" s="78"/>
      <c r="C775" s="81" t="s">
        <v>343</v>
      </c>
      <c r="D775" s="46" t="s">
        <v>344</v>
      </c>
      <c r="E775" s="317">
        <f t="shared" si="194"/>
        <v>0</v>
      </c>
      <c r="F775" s="318">
        <f t="shared" ref="F775:M775" si="200">F776</f>
        <v>0</v>
      </c>
      <c r="G775" s="318">
        <f t="shared" si="200"/>
        <v>0</v>
      </c>
      <c r="H775" s="318">
        <f t="shared" si="200"/>
        <v>0</v>
      </c>
      <c r="I775" s="318">
        <f t="shared" si="200"/>
        <v>0</v>
      </c>
      <c r="J775" s="329">
        <f t="shared" si="200"/>
        <v>0</v>
      </c>
      <c r="K775" s="163">
        <f t="shared" si="200"/>
        <v>0</v>
      </c>
      <c r="L775" s="163">
        <f t="shared" si="200"/>
        <v>0</v>
      </c>
      <c r="M775" s="163">
        <f t="shared" si="200"/>
        <v>0</v>
      </c>
    </row>
    <row r="776" spans="1:13" hidden="1">
      <c r="A776" s="67"/>
      <c r="B776" s="559" t="s">
        <v>345</v>
      </c>
      <c r="C776" s="560"/>
      <c r="D776" s="80" t="s">
        <v>346</v>
      </c>
      <c r="E776" s="317">
        <f t="shared" si="194"/>
        <v>0</v>
      </c>
      <c r="F776" s="318">
        <f>F777+F778+F779+F780+F781+F782+F783+F784+F785+F786</f>
        <v>0</v>
      </c>
      <c r="G776" s="318">
        <f>G777+G778+G779+G780+G781+G782+G783+G784+G785+G786</f>
        <v>0</v>
      </c>
      <c r="H776" s="318">
        <f>H777+H778+H779+H780+H781+H782+H783+H784+H785+H786</f>
        <v>0</v>
      </c>
      <c r="I776" s="318">
        <f>I777+I778+I779+I780+I781+I782+I783+I784+I785+I786</f>
        <v>0</v>
      </c>
      <c r="J776" s="329">
        <f>J777+J778+J779+J780+J781+J782+J783+J784+J785+J786</f>
        <v>0</v>
      </c>
      <c r="K776" s="163"/>
      <c r="L776" s="76"/>
      <c r="M776" s="76"/>
    </row>
    <row r="777" spans="1:13" hidden="1">
      <c r="A777" s="67"/>
      <c r="B777" s="78"/>
      <c r="C777" s="82" t="s">
        <v>347</v>
      </c>
      <c r="D777" s="80" t="s">
        <v>348</v>
      </c>
      <c r="E777" s="317">
        <f t="shared" si="194"/>
        <v>0</v>
      </c>
      <c r="F777" s="318"/>
      <c r="G777" s="318"/>
      <c r="H777" s="318"/>
      <c r="I777" s="318"/>
      <c r="J777" s="330"/>
      <c r="K777" s="75"/>
      <c r="L777" s="76"/>
      <c r="M777" s="76"/>
    </row>
    <row r="778" spans="1:13" ht="13.5" hidden="1">
      <c r="A778" s="67"/>
      <c r="B778" s="86"/>
      <c r="C778" s="87" t="s">
        <v>349</v>
      </c>
      <c r="D778" s="70" t="s">
        <v>350</v>
      </c>
      <c r="E778" s="317">
        <f t="shared" si="194"/>
        <v>0</v>
      </c>
      <c r="F778" s="318"/>
      <c r="G778" s="318"/>
      <c r="H778" s="318"/>
      <c r="I778" s="318"/>
      <c r="J778" s="330"/>
      <c r="K778" s="75"/>
      <c r="L778" s="76"/>
      <c r="M778" s="76"/>
    </row>
    <row r="779" spans="1:13" hidden="1">
      <c r="A779" s="67"/>
      <c r="B779" s="461"/>
      <c r="C779" s="48" t="s">
        <v>351</v>
      </c>
      <c r="D779" s="80" t="s">
        <v>352</v>
      </c>
      <c r="E779" s="317">
        <f t="shared" si="194"/>
        <v>0</v>
      </c>
      <c r="F779" s="318"/>
      <c r="G779" s="318"/>
      <c r="H779" s="318"/>
      <c r="I779" s="318"/>
      <c r="J779" s="330"/>
      <c r="K779" s="75"/>
      <c r="L779" s="76"/>
      <c r="M779" s="76"/>
    </row>
    <row r="780" spans="1:13" hidden="1">
      <c r="A780" s="67"/>
      <c r="B780" s="78"/>
      <c r="C780" s="71" t="s">
        <v>353</v>
      </c>
      <c r="D780" s="74" t="s">
        <v>354</v>
      </c>
      <c r="E780" s="317">
        <f t="shared" si="194"/>
        <v>0</v>
      </c>
      <c r="F780" s="318"/>
      <c r="G780" s="318"/>
      <c r="H780" s="318"/>
      <c r="I780" s="318"/>
      <c r="J780" s="330"/>
      <c r="K780" s="75"/>
      <c r="L780" s="76"/>
      <c r="M780" s="76"/>
    </row>
    <row r="781" spans="1:13" hidden="1">
      <c r="A781" s="67"/>
      <c r="B781" s="78"/>
      <c r="C781" s="82" t="s">
        <v>355</v>
      </c>
      <c r="D781" s="74" t="s">
        <v>356</v>
      </c>
      <c r="E781" s="317">
        <f t="shared" si="194"/>
        <v>0</v>
      </c>
      <c r="F781" s="318"/>
      <c r="G781" s="318"/>
      <c r="H781" s="318"/>
      <c r="I781" s="318"/>
      <c r="J781" s="330"/>
      <c r="K781" s="75"/>
      <c r="L781" s="76"/>
      <c r="M781" s="76"/>
    </row>
    <row r="782" spans="1:13" ht="51" hidden="1">
      <c r="A782" s="67"/>
      <c r="B782" s="78"/>
      <c r="C782" s="81" t="s">
        <v>357</v>
      </c>
      <c r="D782" s="74" t="s">
        <v>358</v>
      </c>
      <c r="E782" s="317">
        <f t="shared" si="194"/>
        <v>0</v>
      </c>
      <c r="F782" s="318"/>
      <c r="G782" s="318"/>
      <c r="H782" s="318"/>
      <c r="I782" s="318"/>
      <c r="J782" s="330"/>
      <c r="K782" s="75"/>
      <c r="L782" s="76"/>
      <c r="M782" s="76"/>
    </row>
    <row r="783" spans="1:13" ht="38.25" hidden="1">
      <c r="A783" s="67"/>
      <c r="B783" s="78"/>
      <c r="C783" s="81" t="s">
        <v>359</v>
      </c>
      <c r="D783" s="74" t="s">
        <v>360</v>
      </c>
      <c r="E783" s="317">
        <f t="shared" si="194"/>
        <v>0</v>
      </c>
      <c r="F783" s="318"/>
      <c r="G783" s="318"/>
      <c r="H783" s="318"/>
      <c r="I783" s="318"/>
      <c r="J783" s="330"/>
      <c r="K783" s="75"/>
      <c r="L783" s="76"/>
      <c r="M783" s="76"/>
    </row>
    <row r="784" spans="1:13" ht="38.25" hidden="1">
      <c r="A784" s="67"/>
      <c r="B784" s="82"/>
      <c r="C784" s="81" t="s">
        <v>361</v>
      </c>
      <c r="D784" s="74" t="s">
        <v>362</v>
      </c>
      <c r="E784" s="317">
        <f t="shared" si="194"/>
        <v>0</v>
      </c>
      <c r="F784" s="318"/>
      <c r="G784" s="318"/>
      <c r="H784" s="318"/>
      <c r="I784" s="318"/>
      <c r="J784" s="330"/>
      <c r="K784" s="75"/>
      <c r="L784" s="76"/>
      <c r="M784" s="76"/>
    </row>
    <row r="785" spans="1:13" ht="38.25" hidden="1">
      <c r="A785" s="67"/>
      <c r="B785" s="82"/>
      <c r="C785" s="81" t="s">
        <v>363</v>
      </c>
      <c r="D785" s="74" t="s">
        <v>364</v>
      </c>
      <c r="E785" s="317">
        <f t="shared" si="194"/>
        <v>0</v>
      </c>
      <c r="F785" s="318"/>
      <c r="G785" s="318"/>
      <c r="H785" s="318"/>
      <c r="I785" s="318"/>
      <c r="J785" s="330"/>
      <c r="K785" s="75"/>
      <c r="L785" s="76"/>
      <c r="M785" s="76"/>
    </row>
    <row r="786" spans="1:13" ht="25.5" hidden="1">
      <c r="A786" s="67"/>
      <c r="B786" s="82"/>
      <c r="C786" s="81" t="s">
        <v>365</v>
      </c>
      <c r="D786" s="74" t="s">
        <v>366</v>
      </c>
      <c r="E786" s="317">
        <f t="shared" si="194"/>
        <v>0</v>
      </c>
      <c r="F786" s="318"/>
      <c r="G786" s="318"/>
      <c r="H786" s="318"/>
      <c r="I786" s="318"/>
      <c r="J786" s="330"/>
      <c r="K786" s="75"/>
      <c r="L786" s="76"/>
      <c r="M786" s="76"/>
    </row>
    <row r="787" spans="1:13" hidden="1">
      <c r="A787" s="67"/>
      <c r="B787" s="82"/>
      <c r="C787" s="82" t="s">
        <v>367</v>
      </c>
      <c r="D787" s="74" t="s">
        <v>368</v>
      </c>
      <c r="E787" s="317">
        <f t="shared" si="194"/>
        <v>0</v>
      </c>
      <c r="F787" s="318">
        <f t="shared" ref="F787:M787" si="201">F788+F790</f>
        <v>0</v>
      </c>
      <c r="G787" s="318">
        <f t="shared" si="201"/>
        <v>0</v>
      </c>
      <c r="H787" s="318">
        <f t="shared" si="201"/>
        <v>0</v>
      </c>
      <c r="I787" s="318">
        <f t="shared" si="201"/>
        <v>0</v>
      </c>
      <c r="J787" s="329">
        <f t="shared" si="201"/>
        <v>0</v>
      </c>
      <c r="K787" s="163">
        <f t="shared" si="201"/>
        <v>0</v>
      </c>
      <c r="L787" s="163">
        <f t="shared" si="201"/>
        <v>0</v>
      </c>
      <c r="M787" s="163">
        <f t="shared" si="201"/>
        <v>0</v>
      </c>
    </row>
    <row r="788" spans="1:13" ht="14.25" hidden="1" customHeight="1">
      <c r="A788" s="67"/>
      <c r="B788" s="82" t="s">
        <v>369</v>
      </c>
      <c r="C788" s="81" t="s">
        <v>580</v>
      </c>
      <c r="D788" s="74" t="s">
        <v>371</v>
      </c>
      <c r="E788" s="317">
        <f t="shared" si="194"/>
        <v>0</v>
      </c>
      <c r="F788" s="318">
        <f>F789</f>
        <v>0</v>
      </c>
      <c r="G788" s="318">
        <f>G789</f>
        <v>0</v>
      </c>
      <c r="H788" s="318">
        <f>H789</f>
        <v>0</v>
      </c>
      <c r="I788" s="318">
        <f>I789</f>
        <v>0</v>
      </c>
      <c r="J788" s="329"/>
      <c r="K788" s="163"/>
      <c r="L788" s="76"/>
      <c r="M788" s="76"/>
    </row>
    <row r="789" spans="1:13" hidden="1">
      <c r="A789" s="67"/>
      <c r="B789" s="82"/>
      <c r="C789" s="82" t="s">
        <v>372</v>
      </c>
      <c r="D789" s="74" t="s">
        <v>373</v>
      </c>
      <c r="E789" s="317">
        <f t="shared" si="194"/>
        <v>0</v>
      </c>
      <c r="F789" s="318"/>
      <c r="G789" s="318"/>
      <c r="H789" s="318"/>
      <c r="I789" s="318"/>
      <c r="J789" s="330"/>
      <c r="K789" s="75"/>
      <c r="L789" s="76"/>
      <c r="M789" s="76"/>
    </row>
    <row r="790" spans="1:13" hidden="1">
      <c r="A790" s="67"/>
      <c r="B790" s="90" t="s">
        <v>374</v>
      </c>
      <c r="C790" s="91"/>
      <c r="D790" s="72" t="s">
        <v>375</v>
      </c>
      <c r="E790" s="317">
        <f t="shared" si="194"/>
        <v>0</v>
      </c>
      <c r="F790" s="318">
        <f>F791+F792</f>
        <v>0</v>
      </c>
      <c r="G790" s="318">
        <f>G791+G792</f>
        <v>0</v>
      </c>
      <c r="H790" s="318">
        <f>H791+H792</f>
        <v>0</v>
      </c>
      <c r="I790" s="318">
        <f>I791+I792</f>
        <v>0</v>
      </c>
      <c r="J790" s="329">
        <f>J791+J792</f>
        <v>0</v>
      </c>
      <c r="K790" s="163"/>
      <c r="L790" s="76"/>
      <c r="M790" s="76"/>
    </row>
    <row r="791" spans="1:13" ht="25.5" hidden="1">
      <c r="A791" s="67"/>
      <c r="B791" s="90"/>
      <c r="C791" s="91" t="s">
        <v>376</v>
      </c>
      <c r="D791" s="72" t="s">
        <v>377</v>
      </c>
      <c r="E791" s="317">
        <f t="shared" si="194"/>
        <v>0</v>
      </c>
      <c r="F791" s="318"/>
      <c r="G791" s="318"/>
      <c r="H791" s="318"/>
      <c r="I791" s="318"/>
      <c r="J791" s="330"/>
      <c r="K791" s="75"/>
      <c r="L791" s="76"/>
      <c r="M791" s="76"/>
    </row>
    <row r="792" spans="1:13" ht="13.5" hidden="1">
      <c r="A792" s="67"/>
      <c r="B792" s="69"/>
      <c r="C792" s="69" t="s">
        <v>378</v>
      </c>
      <c r="D792" s="70" t="s">
        <v>379</v>
      </c>
      <c r="E792" s="317">
        <f t="shared" si="194"/>
        <v>0</v>
      </c>
      <c r="F792" s="318"/>
      <c r="G792" s="318"/>
      <c r="H792" s="318"/>
      <c r="I792" s="318"/>
      <c r="J792" s="330"/>
      <c r="K792" s="75"/>
      <c r="L792" s="76"/>
      <c r="M792" s="76"/>
    </row>
    <row r="793" spans="1:13" hidden="1">
      <c r="A793" s="67"/>
      <c r="B793" s="71" t="s">
        <v>380</v>
      </c>
      <c r="C793" s="78"/>
      <c r="D793" s="80" t="s">
        <v>381</v>
      </c>
      <c r="E793" s="317">
        <f t="shared" ref="E793:J793" si="202">E794</f>
        <v>0</v>
      </c>
      <c r="F793" s="317">
        <f t="shared" si="202"/>
        <v>0</v>
      </c>
      <c r="G793" s="317">
        <f t="shared" si="202"/>
        <v>0</v>
      </c>
      <c r="H793" s="317">
        <f t="shared" si="202"/>
        <v>0</v>
      </c>
      <c r="I793" s="317">
        <f t="shared" si="202"/>
        <v>0</v>
      </c>
      <c r="J793" s="317">
        <f t="shared" si="202"/>
        <v>0</v>
      </c>
      <c r="K793" s="163"/>
      <c r="L793" s="76"/>
      <c r="M793" s="76"/>
    </row>
    <row r="794" spans="1:13" ht="12.75" hidden="1" customHeight="1">
      <c r="A794" s="67"/>
      <c r="B794" s="92" t="s">
        <v>382</v>
      </c>
      <c r="C794" s="71"/>
      <c r="D794" s="74" t="s">
        <v>383</v>
      </c>
      <c r="E794" s="317">
        <f t="shared" si="194"/>
        <v>0</v>
      </c>
      <c r="F794" s="318">
        <f>F795+F796+F797+F798</f>
        <v>0</v>
      </c>
      <c r="G794" s="318">
        <f>G795+G796+G797+G798</f>
        <v>0</v>
      </c>
      <c r="H794" s="318">
        <f>H795+H796+H797+H798</f>
        <v>0</v>
      </c>
      <c r="I794" s="318">
        <f>I795+I796+I797+I798</f>
        <v>0</v>
      </c>
      <c r="J794" s="329">
        <f>J795+J796+J797+J798</f>
        <v>0</v>
      </c>
      <c r="K794" s="163"/>
      <c r="L794" s="76"/>
      <c r="M794" s="76"/>
    </row>
    <row r="795" spans="1:13" hidden="1">
      <c r="A795" s="67"/>
      <c r="B795" s="92"/>
      <c r="C795" s="71" t="s">
        <v>384</v>
      </c>
      <c r="D795" s="74" t="s">
        <v>385</v>
      </c>
      <c r="E795" s="317">
        <f t="shared" si="194"/>
        <v>0</v>
      </c>
      <c r="F795" s="318"/>
      <c r="G795" s="318"/>
      <c r="H795" s="318"/>
      <c r="I795" s="318"/>
      <c r="J795" s="330"/>
      <c r="K795" s="75"/>
      <c r="L795" s="76"/>
      <c r="M795" s="76"/>
    </row>
    <row r="796" spans="1:13" hidden="1">
      <c r="A796" s="67"/>
      <c r="B796" s="78"/>
      <c r="C796" s="82" t="s">
        <v>386</v>
      </c>
      <c r="D796" s="80" t="s">
        <v>387</v>
      </c>
      <c r="E796" s="317">
        <f t="shared" si="194"/>
        <v>0</v>
      </c>
      <c r="F796" s="318"/>
      <c r="G796" s="318"/>
      <c r="H796" s="318"/>
      <c r="I796" s="318"/>
      <c r="J796" s="330"/>
      <c r="K796" s="75"/>
      <c r="L796" s="76"/>
      <c r="M796" s="76"/>
    </row>
    <row r="797" spans="1:13" hidden="1">
      <c r="A797" s="67"/>
      <c r="B797" s="93"/>
      <c r="C797" s="82" t="s">
        <v>388</v>
      </c>
      <c r="D797" s="80" t="s">
        <v>389</v>
      </c>
      <c r="E797" s="317">
        <f t="shared" si="194"/>
        <v>0</v>
      </c>
      <c r="F797" s="318"/>
      <c r="G797" s="318"/>
      <c r="H797" s="318"/>
      <c r="I797" s="318"/>
      <c r="J797" s="330"/>
      <c r="K797" s="75"/>
      <c r="L797" s="76"/>
      <c r="M797" s="76"/>
    </row>
    <row r="798" spans="1:13" hidden="1">
      <c r="A798" s="67"/>
      <c r="B798" s="78"/>
      <c r="C798" s="94" t="s">
        <v>390</v>
      </c>
      <c r="D798" s="74" t="s">
        <v>391</v>
      </c>
      <c r="E798" s="317">
        <f t="shared" si="194"/>
        <v>0</v>
      </c>
      <c r="F798" s="318"/>
      <c r="G798" s="318"/>
      <c r="H798" s="318"/>
      <c r="I798" s="318"/>
      <c r="J798" s="330"/>
      <c r="K798" s="75"/>
      <c r="L798" s="76"/>
      <c r="M798" s="76"/>
    </row>
    <row r="799" spans="1:13">
      <c r="A799" s="67"/>
      <c r="B799" s="77"/>
      <c r="C799" s="94"/>
      <c r="D799" s="74"/>
      <c r="E799" s="317">
        <f t="shared" si="194"/>
        <v>0</v>
      </c>
      <c r="F799" s="318"/>
      <c r="G799" s="318"/>
      <c r="H799" s="318"/>
      <c r="I799" s="318"/>
      <c r="J799" s="330"/>
      <c r="K799" s="75"/>
      <c r="L799" s="76"/>
      <c r="M799" s="76"/>
    </row>
    <row r="800" spans="1:13">
      <c r="A800" s="67"/>
      <c r="B800" s="73" t="s">
        <v>392</v>
      </c>
      <c r="C800" s="94"/>
      <c r="D800" s="74" t="s">
        <v>300</v>
      </c>
      <c r="E800" s="317">
        <f t="shared" si="194"/>
        <v>0</v>
      </c>
      <c r="F800" s="318"/>
      <c r="G800" s="318">
        <f t="shared" ref="G800:M800" si="203">G810</f>
        <v>0</v>
      </c>
      <c r="H800" s="318">
        <f t="shared" si="203"/>
        <v>0</v>
      </c>
      <c r="I800" s="318">
        <f t="shared" si="203"/>
        <v>0</v>
      </c>
      <c r="J800" s="318">
        <f t="shared" si="203"/>
        <v>0</v>
      </c>
      <c r="K800" s="318">
        <f t="shared" si="203"/>
        <v>0</v>
      </c>
      <c r="L800" s="318">
        <f t="shared" si="203"/>
        <v>0</v>
      </c>
      <c r="M800" s="318">
        <f t="shared" si="203"/>
        <v>0</v>
      </c>
    </row>
    <row r="801" spans="1:13">
      <c r="A801" s="67"/>
      <c r="B801" s="77" t="s">
        <v>393</v>
      </c>
      <c r="C801" s="94"/>
      <c r="D801" s="74" t="s">
        <v>394</v>
      </c>
      <c r="E801" s="317">
        <f t="shared" si="194"/>
        <v>0</v>
      </c>
      <c r="F801" s="318"/>
      <c r="G801" s="318"/>
      <c r="H801" s="318"/>
      <c r="I801" s="318"/>
      <c r="J801" s="318"/>
      <c r="K801" s="75"/>
      <c r="L801" s="76"/>
      <c r="M801" s="76"/>
    </row>
    <row r="802" spans="1:13">
      <c r="A802" s="67"/>
      <c r="B802" s="73" t="s">
        <v>395</v>
      </c>
      <c r="C802" s="94"/>
      <c r="D802" s="95" t="s">
        <v>396</v>
      </c>
      <c r="E802" s="317">
        <f t="shared" si="194"/>
        <v>0</v>
      </c>
      <c r="F802" s="318"/>
      <c r="G802" s="318"/>
      <c r="H802" s="318"/>
      <c r="I802" s="318"/>
      <c r="J802" s="330"/>
      <c r="K802" s="75"/>
      <c r="L802" s="76"/>
      <c r="M802" s="76"/>
    </row>
    <row r="803" spans="1:13">
      <c r="A803" s="67"/>
      <c r="B803" s="103" t="s">
        <v>397</v>
      </c>
      <c r="C803" s="164"/>
      <c r="D803" s="72" t="s">
        <v>398</v>
      </c>
      <c r="E803" s="317">
        <f t="shared" si="194"/>
        <v>0</v>
      </c>
      <c r="F803" s="318"/>
      <c r="G803" s="318"/>
      <c r="H803" s="318"/>
      <c r="I803" s="318"/>
      <c r="J803" s="330"/>
      <c r="K803" s="75"/>
      <c r="L803" s="76"/>
      <c r="M803" s="76"/>
    </row>
    <row r="804" spans="1:13">
      <c r="A804" s="67"/>
      <c r="B804" s="71" t="s">
        <v>399</v>
      </c>
      <c r="C804" s="82"/>
      <c r="D804" s="74" t="s">
        <v>400</v>
      </c>
      <c r="E804" s="317">
        <f t="shared" si="194"/>
        <v>0</v>
      </c>
      <c r="F804" s="318"/>
      <c r="G804" s="318"/>
      <c r="H804" s="318"/>
      <c r="I804" s="318"/>
      <c r="J804" s="330"/>
      <c r="K804" s="75"/>
      <c r="L804" s="76"/>
      <c r="M804" s="76"/>
    </row>
    <row r="805" spans="1:13">
      <c r="A805" s="67"/>
      <c r="B805" s="82" t="s">
        <v>401</v>
      </c>
      <c r="C805" s="82"/>
      <c r="D805" s="74" t="s">
        <v>402</v>
      </c>
      <c r="E805" s="317">
        <f t="shared" si="194"/>
        <v>0</v>
      </c>
      <c r="F805" s="318"/>
      <c r="G805" s="318"/>
      <c r="H805" s="318"/>
      <c r="I805" s="318"/>
      <c r="J805" s="330"/>
      <c r="K805" s="75"/>
      <c r="L805" s="76"/>
      <c r="M805" s="76"/>
    </row>
    <row r="806" spans="1:13">
      <c r="A806" s="67"/>
      <c r="B806" s="83" t="s">
        <v>403</v>
      </c>
      <c r="C806" s="165"/>
      <c r="D806" s="74" t="s">
        <v>404</v>
      </c>
      <c r="E806" s="317">
        <f t="shared" si="194"/>
        <v>0</v>
      </c>
      <c r="F806" s="318"/>
      <c r="G806" s="318"/>
      <c r="H806" s="318"/>
      <c r="I806" s="318"/>
      <c r="J806" s="330"/>
      <c r="K806" s="75"/>
      <c r="L806" s="76"/>
      <c r="M806" s="76"/>
    </row>
    <row r="807" spans="1:13">
      <c r="A807" s="67"/>
      <c r="B807" s="83" t="s">
        <v>405</v>
      </c>
      <c r="C807" s="165"/>
      <c r="D807" s="74" t="s">
        <v>406</v>
      </c>
      <c r="E807" s="317">
        <f t="shared" si="194"/>
        <v>0</v>
      </c>
      <c r="F807" s="318"/>
      <c r="G807" s="318"/>
      <c r="H807" s="318"/>
      <c r="I807" s="318"/>
      <c r="J807" s="330"/>
      <c r="K807" s="75"/>
      <c r="L807" s="76"/>
      <c r="M807" s="76"/>
    </row>
    <row r="808" spans="1:13">
      <c r="A808" s="67"/>
      <c r="B808" s="82" t="s">
        <v>407</v>
      </c>
      <c r="C808" s="82"/>
      <c r="D808" s="74" t="s">
        <v>408</v>
      </c>
      <c r="E808" s="317">
        <f t="shared" si="194"/>
        <v>0</v>
      </c>
      <c r="F808" s="318"/>
      <c r="G808" s="318"/>
      <c r="H808" s="318"/>
      <c r="I808" s="318"/>
      <c r="J808" s="330"/>
      <c r="K808" s="75"/>
      <c r="L808" s="76"/>
      <c r="M808" s="76"/>
    </row>
    <row r="809" spans="1:13">
      <c r="A809" s="67"/>
      <c r="B809" s="82" t="s">
        <v>409</v>
      </c>
      <c r="C809" s="82"/>
      <c r="D809" s="74" t="s">
        <v>410</v>
      </c>
      <c r="E809" s="317">
        <f t="shared" si="194"/>
        <v>0</v>
      </c>
      <c r="F809" s="318"/>
      <c r="G809" s="318"/>
      <c r="H809" s="318"/>
      <c r="I809" s="318"/>
      <c r="J809" s="330"/>
      <c r="K809" s="75"/>
      <c r="L809" s="76"/>
      <c r="M809" s="76"/>
    </row>
    <row r="810" spans="1:13" ht="27" customHeight="1">
      <c r="A810" s="67"/>
      <c r="B810" s="585" t="s">
        <v>532</v>
      </c>
      <c r="C810" s="586"/>
      <c r="D810" s="74" t="s">
        <v>533</v>
      </c>
      <c r="E810" s="317">
        <f t="shared" si="194"/>
        <v>0</v>
      </c>
      <c r="F810" s="318"/>
      <c r="G810" s="318"/>
      <c r="H810" s="318"/>
      <c r="I810" s="318"/>
      <c r="J810" s="330"/>
      <c r="K810" s="75"/>
      <c r="L810" s="76"/>
      <c r="M810" s="76"/>
    </row>
    <row r="811" spans="1:13">
      <c r="A811" s="67"/>
      <c r="B811" s="79" t="s">
        <v>411</v>
      </c>
      <c r="C811" s="79"/>
      <c r="D811" s="80" t="s">
        <v>412</v>
      </c>
      <c r="E811" s="317">
        <f t="shared" si="194"/>
        <v>0</v>
      </c>
      <c r="F811" s="318">
        <f>F812+F816</f>
        <v>0</v>
      </c>
      <c r="G811" s="318">
        <f>G812+G816</f>
        <v>0</v>
      </c>
      <c r="H811" s="318">
        <f>H812+H816</f>
        <v>0</v>
      </c>
      <c r="I811" s="318">
        <f>I812+I816</f>
        <v>0</v>
      </c>
      <c r="J811" s="329">
        <f>J812+J816</f>
        <v>0</v>
      </c>
      <c r="K811" s="163"/>
      <c r="L811" s="76"/>
      <c r="M811" s="76"/>
    </row>
    <row r="812" spans="1:13">
      <c r="A812" s="67"/>
      <c r="B812" s="82" t="s">
        <v>413</v>
      </c>
      <c r="C812" s="79"/>
      <c r="D812" s="80" t="s">
        <v>414</v>
      </c>
      <c r="E812" s="317">
        <f t="shared" si="194"/>
        <v>0</v>
      </c>
      <c r="F812" s="318">
        <f t="shared" ref="F812:M812" si="204">F813+F814</f>
        <v>0</v>
      </c>
      <c r="G812" s="318">
        <f t="shared" si="204"/>
        <v>0</v>
      </c>
      <c r="H812" s="318">
        <f t="shared" si="204"/>
        <v>0</v>
      </c>
      <c r="I812" s="318">
        <f t="shared" si="204"/>
        <v>0</v>
      </c>
      <c r="J812" s="329">
        <f t="shared" si="204"/>
        <v>0</v>
      </c>
      <c r="K812" s="163">
        <f t="shared" si="204"/>
        <v>0</v>
      </c>
      <c r="L812" s="163">
        <f t="shared" si="204"/>
        <v>0</v>
      </c>
      <c r="M812" s="163">
        <f t="shared" si="204"/>
        <v>0</v>
      </c>
    </row>
    <row r="813" spans="1:13" ht="38.25">
      <c r="A813" s="67"/>
      <c r="B813" s="92"/>
      <c r="C813" s="91" t="s">
        <v>415</v>
      </c>
      <c r="D813" s="80" t="s">
        <v>416</v>
      </c>
      <c r="E813" s="317">
        <f t="shared" si="194"/>
        <v>0</v>
      </c>
      <c r="F813" s="318"/>
      <c r="G813" s="318"/>
      <c r="H813" s="318"/>
      <c r="I813" s="318"/>
      <c r="J813" s="330"/>
      <c r="K813" s="75"/>
      <c r="L813" s="76"/>
      <c r="M813" s="76"/>
    </row>
    <row r="814" spans="1:13">
      <c r="A814" s="67"/>
      <c r="B814" s="99" t="s">
        <v>417</v>
      </c>
      <c r="C814" s="100"/>
      <c r="D814" s="74" t="s">
        <v>418</v>
      </c>
      <c r="E814" s="317">
        <f t="shared" si="194"/>
        <v>0</v>
      </c>
      <c r="F814" s="318"/>
      <c r="G814" s="318"/>
      <c r="H814" s="318"/>
      <c r="I814" s="318"/>
      <c r="J814" s="330"/>
      <c r="K814" s="75"/>
      <c r="L814" s="76"/>
      <c r="M814" s="76"/>
    </row>
    <row r="815" spans="1:13" ht="13.5">
      <c r="A815" s="67"/>
      <c r="B815" s="101"/>
      <c r="C815" s="69"/>
      <c r="D815" s="70"/>
      <c r="E815" s="317">
        <f t="shared" si="194"/>
        <v>0</v>
      </c>
      <c r="F815" s="318"/>
      <c r="G815" s="318"/>
      <c r="H815" s="318"/>
      <c r="I815" s="318"/>
      <c r="J815" s="330"/>
      <c r="K815" s="75"/>
      <c r="L815" s="76"/>
      <c r="M815" s="76"/>
    </row>
    <row r="816" spans="1:13">
      <c r="A816" s="67"/>
      <c r="B816" s="74" t="s">
        <v>419</v>
      </c>
      <c r="C816" s="102"/>
      <c r="D816" s="80" t="s">
        <v>420</v>
      </c>
      <c r="E816" s="317">
        <f t="shared" si="194"/>
        <v>0</v>
      </c>
      <c r="F816" s="318">
        <f t="shared" ref="F816:M816" si="205">F817+F818</f>
        <v>0</v>
      </c>
      <c r="G816" s="318">
        <f t="shared" si="205"/>
        <v>0</v>
      </c>
      <c r="H816" s="318">
        <f t="shared" si="205"/>
        <v>0</v>
      </c>
      <c r="I816" s="318">
        <f t="shared" si="205"/>
        <v>0</v>
      </c>
      <c r="J816" s="329">
        <f t="shared" si="205"/>
        <v>0</v>
      </c>
      <c r="K816" s="163">
        <f t="shared" si="205"/>
        <v>0</v>
      </c>
      <c r="L816" s="163">
        <f t="shared" si="205"/>
        <v>0</v>
      </c>
      <c r="M816" s="163">
        <f t="shared" si="205"/>
        <v>0</v>
      </c>
    </row>
    <row r="817" spans="1:13">
      <c r="A817" s="67"/>
      <c r="B817" s="79" t="s">
        <v>421</v>
      </c>
      <c r="C817" s="79"/>
      <c r="D817" s="80" t="s">
        <v>422</v>
      </c>
      <c r="E817" s="317">
        <f t="shared" si="194"/>
        <v>0</v>
      </c>
      <c r="F817" s="318"/>
      <c r="G817" s="318"/>
      <c r="H817" s="318"/>
      <c r="I817" s="318"/>
      <c r="J817" s="330"/>
      <c r="K817" s="75"/>
      <c r="L817" s="76"/>
      <c r="M817" s="76"/>
    </row>
    <row r="818" spans="1:13">
      <c r="A818" s="67"/>
      <c r="B818" s="78" t="s">
        <v>423</v>
      </c>
      <c r="C818" s="81"/>
      <c r="D818" s="74" t="s">
        <v>424</v>
      </c>
      <c r="E818" s="317">
        <f t="shared" si="194"/>
        <v>0</v>
      </c>
      <c r="F818" s="318"/>
      <c r="G818" s="318"/>
      <c r="H818" s="318"/>
      <c r="I818" s="318"/>
      <c r="J818" s="330"/>
      <c r="K818" s="75"/>
      <c r="L818" s="76"/>
      <c r="M818" s="76"/>
    </row>
    <row r="819" spans="1:13">
      <c r="A819" s="67"/>
      <c r="B819" s="71" t="s">
        <v>425</v>
      </c>
      <c r="C819" s="82"/>
      <c r="D819" s="74" t="s">
        <v>426</v>
      </c>
      <c r="E819" s="317">
        <f t="shared" si="194"/>
        <v>0</v>
      </c>
      <c r="F819" s="318">
        <f t="shared" ref="F819:M819" si="206">F820</f>
        <v>0</v>
      </c>
      <c r="G819" s="318">
        <f t="shared" si="206"/>
        <v>0</v>
      </c>
      <c r="H819" s="318">
        <f t="shared" si="206"/>
        <v>0</v>
      </c>
      <c r="I819" s="318">
        <f t="shared" si="206"/>
        <v>0</v>
      </c>
      <c r="J819" s="329">
        <f t="shared" si="206"/>
        <v>0</v>
      </c>
      <c r="K819" s="163">
        <f t="shared" si="206"/>
        <v>0</v>
      </c>
      <c r="L819" s="163">
        <f t="shared" si="206"/>
        <v>0</v>
      </c>
      <c r="M819" s="163">
        <f t="shared" si="206"/>
        <v>0</v>
      </c>
    </row>
    <row r="820" spans="1:13">
      <c r="A820" s="67"/>
      <c r="B820" s="78" t="s">
        <v>427</v>
      </c>
      <c r="C820" s="82"/>
      <c r="D820" s="74" t="s">
        <v>428</v>
      </c>
      <c r="E820" s="317">
        <f t="shared" si="194"/>
        <v>0</v>
      </c>
      <c r="F820" s="318"/>
      <c r="G820" s="318"/>
      <c r="H820" s="318"/>
      <c r="I820" s="318"/>
      <c r="J820" s="330"/>
      <c r="K820" s="75"/>
      <c r="L820" s="76"/>
      <c r="M820" s="76"/>
    </row>
    <row r="821" spans="1:13" s="12" customFormat="1">
      <c r="A821" s="563" t="s">
        <v>303</v>
      </c>
      <c r="B821" s="564"/>
      <c r="C821" s="564"/>
      <c r="D821" s="66"/>
      <c r="E821" s="324">
        <f t="shared" si="194"/>
        <v>0</v>
      </c>
      <c r="F821" s="328">
        <f t="shared" ref="F821:M821" si="207">F823+F834+F847+F860+F875</f>
        <v>0</v>
      </c>
      <c r="G821" s="328">
        <f t="shared" si="207"/>
        <v>0</v>
      </c>
      <c r="H821" s="328">
        <f t="shared" si="207"/>
        <v>0</v>
      </c>
      <c r="I821" s="328">
        <f t="shared" si="207"/>
        <v>0</v>
      </c>
      <c r="J821" s="341">
        <f t="shared" si="207"/>
        <v>0</v>
      </c>
      <c r="K821" s="343">
        <f t="shared" si="207"/>
        <v>0</v>
      </c>
      <c r="L821" s="343">
        <f t="shared" si="207"/>
        <v>0</v>
      </c>
      <c r="M821" s="343">
        <f t="shared" si="207"/>
        <v>0</v>
      </c>
    </row>
    <row r="822" spans="1:13" s="12" customFormat="1">
      <c r="A822" s="457"/>
      <c r="B822" s="573" t="s">
        <v>429</v>
      </c>
      <c r="C822" s="574"/>
      <c r="D822" s="66"/>
      <c r="E822" s="324"/>
      <c r="F822" s="328"/>
      <c r="G822" s="328"/>
      <c r="H822" s="328"/>
      <c r="I822" s="328"/>
      <c r="J822" s="341"/>
      <c r="K822" s="343"/>
      <c r="L822" s="332"/>
      <c r="M822" s="332"/>
    </row>
    <row r="823" spans="1:13" ht="13.5" hidden="1" customHeight="1">
      <c r="A823" s="67"/>
      <c r="B823" s="103" t="s">
        <v>430</v>
      </c>
      <c r="C823" s="96"/>
      <c r="D823" s="70" t="s">
        <v>431</v>
      </c>
      <c r="E823" s="317">
        <f t="shared" ref="E823:E876" si="208">G823+H823+I823+J823</f>
        <v>0</v>
      </c>
      <c r="F823" s="318">
        <f t="shared" ref="F823:M823" si="209">F824</f>
        <v>0</v>
      </c>
      <c r="G823" s="318">
        <f t="shared" si="209"/>
        <v>0</v>
      </c>
      <c r="H823" s="318">
        <f t="shared" si="209"/>
        <v>0</v>
      </c>
      <c r="I823" s="318">
        <f t="shared" si="209"/>
        <v>0</v>
      </c>
      <c r="J823" s="329">
        <f t="shared" si="209"/>
        <v>0</v>
      </c>
      <c r="K823" s="163">
        <f t="shared" si="209"/>
        <v>0</v>
      </c>
      <c r="L823" s="163">
        <f t="shared" si="209"/>
        <v>0</v>
      </c>
      <c r="M823" s="163">
        <f t="shared" si="209"/>
        <v>0</v>
      </c>
    </row>
    <row r="824" spans="1:13" hidden="1">
      <c r="A824" s="67"/>
      <c r="B824" s="78" t="s">
        <v>432</v>
      </c>
      <c r="C824" s="82"/>
      <c r="D824" s="80" t="s">
        <v>433</v>
      </c>
      <c r="E824" s="317">
        <f t="shared" si="208"/>
        <v>0</v>
      </c>
      <c r="F824" s="318">
        <f>F825+F826+F827+F828+F829+F830+F831+F832</f>
        <v>0</v>
      </c>
      <c r="G824" s="318">
        <f>G825+G826+G827+G828+G829+G830+G831+G832</f>
        <v>0</v>
      </c>
      <c r="H824" s="318">
        <f>H825+H826+H827+H828+H829+H830+H831+H832</f>
        <v>0</v>
      </c>
      <c r="I824" s="318">
        <f>I825+I826+I827+I828+I829+I830+I831+I832</f>
        <v>0</v>
      </c>
      <c r="J824" s="329">
        <f>J825+J826+J827+J828+J829+J830+J831+J832</f>
        <v>0</v>
      </c>
      <c r="K824" s="163"/>
      <c r="L824" s="76"/>
      <c r="M824" s="76"/>
    </row>
    <row r="825" spans="1:13" ht="25.5" hidden="1">
      <c r="A825" s="67"/>
      <c r="B825" s="96"/>
      <c r="C825" s="104" t="s">
        <v>434</v>
      </c>
      <c r="D825" s="70" t="s">
        <v>435</v>
      </c>
      <c r="E825" s="317">
        <f t="shared" si="208"/>
        <v>0</v>
      </c>
      <c r="F825" s="318"/>
      <c r="G825" s="318"/>
      <c r="H825" s="318"/>
      <c r="I825" s="318"/>
      <c r="J825" s="330"/>
      <c r="K825" s="75"/>
      <c r="L825" s="76"/>
      <c r="M825" s="76"/>
    </row>
    <row r="826" spans="1:13" ht="51" hidden="1">
      <c r="A826" s="67"/>
      <c r="B826" s="96"/>
      <c r="C826" s="105" t="s">
        <v>436</v>
      </c>
      <c r="D826" s="106" t="s">
        <v>437</v>
      </c>
      <c r="E826" s="317">
        <f t="shared" si="208"/>
        <v>0</v>
      </c>
      <c r="F826" s="318"/>
      <c r="G826" s="318"/>
      <c r="H826" s="318"/>
      <c r="I826" s="318"/>
      <c r="J826" s="330"/>
      <c r="K826" s="75"/>
      <c r="L826" s="76"/>
      <c r="M826" s="76"/>
    </row>
    <row r="827" spans="1:13" ht="38.25" hidden="1">
      <c r="A827" s="67"/>
      <c r="B827" s="96"/>
      <c r="C827" s="105" t="s">
        <v>438</v>
      </c>
      <c r="D827" s="106" t="s">
        <v>439</v>
      </c>
      <c r="E827" s="317">
        <f t="shared" si="208"/>
        <v>0</v>
      </c>
      <c r="F827" s="318"/>
      <c r="G827" s="318"/>
      <c r="H827" s="318"/>
      <c r="I827" s="318"/>
      <c r="J827" s="330"/>
      <c r="K827" s="75"/>
      <c r="L827" s="76"/>
      <c r="M827" s="76"/>
    </row>
    <row r="828" spans="1:13" ht="38.25" hidden="1">
      <c r="A828" s="67"/>
      <c r="B828" s="96"/>
      <c r="C828" s="104" t="s">
        <v>440</v>
      </c>
      <c r="D828" s="70" t="s">
        <v>441</v>
      </c>
      <c r="E828" s="317">
        <f t="shared" si="208"/>
        <v>0</v>
      </c>
      <c r="F828" s="318"/>
      <c r="G828" s="318"/>
      <c r="H828" s="318"/>
      <c r="I828" s="318"/>
      <c r="J828" s="330"/>
      <c r="K828" s="75"/>
      <c r="L828" s="76"/>
      <c r="M828" s="76"/>
    </row>
    <row r="829" spans="1:13" ht="63.75" hidden="1">
      <c r="A829" s="67"/>
      <c r="B829" s="92"/>
      <c r="C829" s="107" t="s">
        <v>442</v>
      </c>
      <c r="D829" s="95" t="s">
        <v>443</v>
      </c>
      <c r="E829" s="317">
        <f t="shared" si="208"/>
        <v>0</v>
      </c>
      <c r="F829" s="318"/>
      <c r="G829" s="318"/>
      <c r="H829" s="318"/>
      <c r="I829" s="318"/>
      <c r="J829" s="330"/>
      <c r="K829" s="75"/>
      <c r="L829" s="76"/>
      <c r="M829" s="76"/>
    </row>
    <row r="830" spans="1:13" ht="51" hidden="1">
      <c r="A830" s="67"/>
      <c r="B830" s="108"/>
      <c r="C830" s="109" t="s">
        <v>444</v>
      </c>
      <c r="D830" s="110" t="s">
        <v>445</v>
      </c>
      <c r="E830" s="317">
        <f t="shared" si="208"/>
        <v>0</v>
      </c>
      <c r="F830" s="318"/>
      <c r="G830" s="318"/>
      <c r="H830" s="318"/>
      <c r="I830" s="318"/>
      <c r="J830" s="330"/>
      <c r="K830" s="75"/>
      <c r="L830" s="76"/>
      <c r="M830" s="76"/>
    </row>
    <row r="831" spans="1:13" ht="51" hidden="1">
      <c r="A831" s="67"/>
      <c r="B831" s="111"/>
      <c r="C831" s="112" t="s">
        <v>446</v>
      </c>
      <c r="D831" s="113" t="s">
        <v>447</v>
      </c>
      <c r="E831" s="317">
        <f t="shared" si="208"/>
        <v>0</v>
      </c>
      <c r="F831" s="318"/>
      <c r="G831" s="318"/>
      <c r="H831" s="318"/>
      <c r="I831" s="318"/>
      <c r="J831" s="330"/>
      <c r="K831" s="75"/>
      <c r="L831" s="76"/>
      <c r="M831" s="76"/>
    </row>
    <row r="832" spans="1:13" ht="13.5" hidden="1">
      <c r="A832" s="67"/>
      <c r="B832" s="114"/>
      <c r="C832" s="115" t="s">
        <v>448</v>
      </c>
      <c r="D832" s="116" t="s">
        <v>449</v>
      </c>
      <c r="E832" s="317">
        <f t="shared" si="208"/>
        <v>0</v>
      </c>
      <c r="F832" s="318"/>
      <c r="G832" s="318"/>
      <c r="H832" s="318"/>
      <c r="I832" s="318"/>
      <c r="J832" s="330"/>
      <c r="K832" s="75"/>
      <c r="L832" s="76"/>
      <c r="M832" s="76"/>
    </row>
    <row r="833" spans="1:13" ht="13.5" hidden="1">
      <c r="A833" s="67"/>
      <c r="B833" s="117"/>
      <c r="C833" s="118"/>
      <c r="D833" s="119"/>
      <c r="E833" s="317">
        <f t="shared" si="208"/>
        <v>0</v>
      </c>
      <c r="F833" s="318"/>
      <c r="G833" s="318"/>
      <c r="H833" s="318"/>
      <c r="I833" s="318"/>
      <c r="J833" s="330"/>
      <c r="K833" s="75"/>
      <c r="L833" s="76"/>
      <c r="M833" s="76"/>
    </row>
    <row r="834" spans="1:13" hidden="1">
      <c r="A834" s="67"/>
      <c r="B834" s="71" t="s">
        <v>450</v>
      </c>
      <c r="C834" s="78"/>
      <c r="D834" s="80" t="s">
        <v>451</v>
      </c>
      <c r="E834" s="317">
        <f t="shared" si="208"/>
        <v>0</v>
      </c>
      <c r="F834" s="318">
        <f t="shared" ref="F834:M834" si="210">F835</f>
        <v>0</v>
      </c>
      <c r="G834" s="318">
        <f t="shared" si="210"/>
        <v>0</v>
      </c>
      <c r="H834" s="318">
        <f t="shared" si="210"/>
        <v>0</v>
      </c>
      <c r="I834" s="318">
        <f t="shared" si="210"/>
        <v>0</v>
      </c>
      <c r="J834" s="329">
        <f t="shared" si="210"/>
        <v>0</v>
      </c>
      <c r="K834" s="163">
        <f t="shared" si="210"/>
        <v>0</v>
      </c>
      <c r="L834" s="163">
        <f t="shared" si="210"/>
        <v>0</v>
      </c>
      <c r="M834" s="163">
        <f t="shared" si="210"/>
        <v>0</v>
      </c>
    </row>
    <row r="835" spans="1:13" hidden="1">
      <c r="A835" s="67"/>
      <c r="B835" s="82" t="s">
        <v>452</v>
      </c>
      <c r="C835" s="82"/>
      <c r="D835" s="74" t="s">
        <v>371</v>
      </c>
      <c r="E835" s="317">
        <f t="shared" si="208"/>
        <v>0</v>
      </c>
      <c r="F835" s="318">
        <f>F839+F840+F841+F842+F843+F844+F845</f>
        <v>0</v>
      </c>
      <c r="G835" s="318">
        <f>G839+G840+G841+G842+G843+G844+G845</f>
        <v>0</v>
      </c>
      <c r="H835" s="318">
        <f>H839+H840+H841+H842+H843+H844+H845</f>
        <v>0</v>
      </c>
      <c r="I835" s="318">
        <f>I839+I840+I841+I842+I843+I844+I845</f>
        <v>0</v>
      </c>
      <c r="J835" s="329">
        <f>J839+J840+J841+J842+J843+J844+J845</f>
        <v>0</v>
      </c>
      <c r="K835" s="163"/>
      <c r="L835" s="76"/>
      <c r="M835" s="76"/>
    </row>
    <row r="836" spans="1:13" hidden="1">
      <c r="A836" s="67"/>
      <c r="B836" s="120"/>
      <c r="C836" s="121" t="s">
        <v>453</v>
      </c>
      <c r="D836" s="122" t="s">
        <v>454</v>
      </c>
      <c r="E836" s="317">
        <f t="shared" si="208"/>
        <v>0</v>
      </c>
      <c r="F836" s="318"/>
      <c r="G836" s="318"/>
      <c r="H836" s="318"/>
      <c r="I836" s="318"/>
      <c r="J836" s="330"/>
      <c r="K836" s="75"/>
      <c r="L836" s="76"/>
      <c r="M836" s="76"/>
    </row>
    <row r="837" spans="1:13" hidden="1">
      <c r="A837" s="67"/>
      <c r="B837" s="120"/>
      <c r="C837" s="121" t="s">
        <v>455</v>
      </c>
      <c r="D837" s="122" t="s">
        <v>456</v>
      </c>
      <c r="E837" s="317">
        <f t="shared" si="208"/>
        <v>0</v>
      </c>
      <c r="F837" s="318"/>
      <c r="G837" s="318"/>
      <c r="H837" s="318"/>
      <c r="I837" s="318"/>
      <c r="J837" s="330"/>
      <c r="K837" s="75"/>
      <c r="L837" s="76"/>
      <c r="M837" s="76"/>
    </row>
    <row r="838" spans="1:13" hidden="1">
      <c r="A838" s="67"/>
      <c r="B838" s="120"/>
      <c r="C838" s="121" t="s">
        <v>457</v>
      </c>
      <c r="D838" s="122" t="s">
        <v>458</v>
      </c>
      <c r="E838" s="317">
        <f t="shared" si="208"/>
        <v>0</v>
      </c>
      <c r="F838" s="318"/>
      <c r="G838" s="318"/>
      <c r="H838" s="318"/>
      <c r="I838" s="318"/>
      <c r="J838" s="330"/>
      <c r="K838" s="75"/>
      <c r="L838" s="76"/>
      <c r="M838" s="76"/>
    </row>
    <row r="839" spans="1:13" hidden="1">
      <c r="A839" s="67"/>
      <c r="B839" s="79"/>
      <c r="C839" s="82" t="s">
        <v>459</v>
      </c>
      <c r="D839" s="74" t="s">
        <v>460</v>
      </c>
      <c r="E839" s="317">
        <f t="shared" si="208"/>
        <v>0</v>
      </c>
      <c r="F839" s="318"/>
      <c r="G839" s="318"/>
      <c r="H839" s="318"/>
      <c r="I839" s="318"/>
      <c r="J839" s="330"/>
      <c r="K839" s="75"/>
      <c r="L839" s="76"/>
      <c r="M839" s="76"/>
    </row>
    <row r="840" spans="1:13" hidden="1">
      <c r="A840" s="67"/>
      <c r="B840" s="79"/>
      <c r="C840" s="82" t="s">
        <v>461</v>
      </c>
      <c r="D840" s="74" t="s">
        <v>462</v>
      </c>
      <c r="E840" s="317">
        <f t="shared" si="208"/>
        <v>0</v>
      </c>
      <c r="F840" s="318"/>
      <c r="G840" s="318"/>
      <c r="H840" s="318"/>
      <c r="I840" s="318"/>
      <c r="J840" s="330"/>
      <c r="K840" s="75"/>
      <c r="L840" s="76"/>
      <c r="M840" s="76"/>
    </row>
    <row r="841" spans="1:13" hidden="1">
      <c r="A841" s="67"/>
      <c r="B841" s="79"/>
      <c r="C841" s="82" t="s">
        <v>463</v>
      </c>
      <c r="D841" s="74" t="s">
        <v>464</v>
      </c>
      <c r="E841" s="317">
        <f t="shared" si="208"/>
        <v>0</v>
      </c>
      <c r="F841" s="318"/>
      <c r="G841" s="318"/>
      <c r="H841" s="318"/>
      <c r="I841" s="318"/>
      <c r="J841" s="330"/>
      <c r="K841" s="75"/>
      <c r="L841" s="76"/>
      <c r="M841" s="76"/>
    </row>
    <row r="842" spans="1:13" hidden="1">
      <c r="A842" s="67"/>
      <c r="B842" s="79"/>
      <c r="C842" s="82" t="s">
        <v>465</v>
      </c>
      <c r="D842" s="74" t="s">
        <v>466</v>
      </c>
      <c r="E842" s="317">
        <f t="shared" si="208"/>
        <v>0</v>
      </c>
      <c r="F842" s="318"/>
      <c r="G842" s="318"/>
      <c r="H842" s="318"/>
      <c r="I842" s="318"/>
      <c r="J842" s="330"/>
      <c r="K842" s="75"/>
      <c r="L842" s="76"/>
      <c r="M842" s="76"/>
    </row>
    <row r="843" spans="1:13" hidden="1">
      <c r="A843" s="67"/>
      <c r="B843" s="79"/>
      <c r="C843" s="82"/>
      <c r="D843" s="74"/>
      <c r="E843" s="317">
        <f t="shared" si="208"/>
        <v>0</v>
      </c>
      <c r="F843" s="318"/>
      <c r="G843" s="318"/>
      <c r="H843" s="318"/>
      <c r="I843" s="318"/>
      <c r="J843" s="330"/>
      <c r="K843" s="75"/>
      <c r="L843" s="76"/>
      <c r="M843" s="76"/>
    </row>
    <row r="844" spans="1:13" hidden="1">
      <c r="A844" s="67"/>
      <c r="B844" s="79"/>
      <c r="C844" s="82" t="s">
        <v>467</v>
      </c>
      <c r="D844" s="74" t="s">
        <v>468</v>
      </c>
      <c r="E844" s="317">
        <f t="shared" si="208"/>
        <v>0</v>
      </c>
      <c r="F844" s="318"/>
      <c r="G844" s="318"/>
      <c r="H844" s="318"/>
      <c r="I844" s="318"/>
      <c r="J844" s="330"/>
      <c r="K844" s="75"/>
      <c r="L844" s="76"/>
      <c r="M844" s="76"/>
    </row>
    <row r="845" spans="1:13" hidden="1">
      <c r="A845" s="67"/>
      <c r="B845" s="79"/>
      <c r="C845" s="82" t="s">
        <v>469</v>
      </c>
      <c r="D845" s="74" t="s">
        <v>470</v>
      </c>
      <c r="E845" s="317">
        <f t="shared" si="208"/>
        <v>0</v>
      </c>
      <c r="F845" s="318"/>
      <c r="G845" s="318"/>
      <c r="H845" s="318"/>
      <c r="I845" s="318"/>
      <c r="J845" s="330"/>
      <c r="K845" s="75"/>
      <c r="L845" s="76"/>
      <c r="M845" s="76"/>
    </row>
    <row r="846" spans="1:13" hidden="1">
      <c r="A846" s="67"/>
      <c r="B846" s="78"/>
      <c r="C846" s="71"/>
      <c r="D846" s="74"/>
      <c r="E846" s="317">
        <f t="shared" si="208"/>
        <v>0</v>
      </c>
      <c r="F846" s="318"/>
      <c r="G846" s="318"/>
      <c r="H846" s="318"/>
      <c r="I846" s="318"/>
      <c r="J846" s="330"/>
      <c r="K846" s="75"/>
      <c r="L846" s="76"/>
      <c r="M846" s="76"/>
    </row>
    <row r="847" spans="1:13" hidden="1">
      <c r="A847" s="67"/>
      <c r="B847" s="71" t="s">
        <v>471</v>
      </c>
      <c r="C847" s="71"/>
      <c r="D847" s="74" t="s">
        <v>305</v>
      </c>
      <c r="E847" s="317">
        <f t="shared" si="208"/>
        <v>0</v>
      </c>
      <c r="F847" s="318">
        <f t="shared" ref="F847:M847" si="211">F848+F849+F850+F851+F852+F853+F854+F855+F856+F857+F858</f>
        <v>0</v>
      </c>
      <c r="G847" s="318">
        <f t="shared" si="211"/>
        <v>0</v>
      </c>
      <c r="H847" s="318">
        <f t="shared" si="211"/>
        <v>0</v>
      </c>
      <c r="I847" s="318">
        <f t="shared" si="211"/>
        <v>0</v>
      </c>
      <c r="J847" s="329">
        <f t="shared" si="211"/>
        <v>0</v>
      </c>
      <c r="K847" s="163">
        <f t="shared" si="211"/>
        <v>0</v>
      </c>
      <c r="L847" s="163">
        <f t="shared" si="211"/>
        <v>0</v>
      </c>
      <c r="M847" s="163">
        <f t="shared" si="211"/>
        <v>0</v>
      </c>
    </row>
    <row r="848" spans="1:13" hidden="1">
      <c r="A848" s="67"/>
      <c r="B848" s="78" t="s">
        <v>472</v>
      </c>
      <c r="C848" s="71"/>
      <c r="D848" s="74" t="s">
        <v>473</v>
      </c>
      <c r="E848" s="317">
        <f t="shared" si="208"/>
        <v>0</v>
      </c>
      <c r="F848" s="318"/>
      <c r="G848" s="318"/>
      <c r="H848" s="318"/>
      <c r="I848" s="318"/>
      <c r="J848" s="330"/>
      <c r="K848" s="75"/>
      <c r="L848" s="76"/>
      <c r="M848" s="76"/>
    </row>
    <row r="849" spans="1:13" hidden="1">
      <c r="A849" s="67"/>
      <c r="B849" s="78" t="s">
        <v>474</v>
      </c>
      <c r="C849" s="82"/>
      <c r="D849" s="74" t="s">
        <v>475</v>
      </c>
      <c r="E849" s="317">
        <f t="shared" si="208"/>
        <v>0</v>
      </c>
      <c r="F849" s="318"/>
      <c r="G849" s="318"/>
      <c r="H849" s="318"/>
      <c r="I849" s="318"/>
      <c r="J849" s="330"/>
      <c r="K849" s="75"/>
      <c r="L849" s="76"/>
      <c r="M849" s="76"/>
    </row>
    <row r="850" spans="1:13" hidden="1">
      <c r="A850" s="67"/>
      <c r="B850" s="78" t="s">
        <v>476</v>
      </c>
      <c r="C850" s="71"/>
      <c r="D850" s="74" t="s">
        <v>477</v>
      </c>
      <c r="E850" s="317">
        <f t="shared" si="208"/>
        <v>0</v>
      </c>
      <c r="F850" s="318"/>
      <c r="G850" s="318"/>
      <c r="H850" s="318"/>
      <c r="I850" s="318"/>
      <c r="J850" s="330"/>
      <c r="K850" s="75"/>
      <c r="L850" s="76"/>
      <c r="M850" s="76"/>
    </row>
    <row r="851" spans="1:13" hidden="1">
      <c r="A851" s="67"/>
      <c r="B851" s="78" t="s">
        <v>478</v>
      </c>
      <c r="C851" s="73"/>
      <c r="D851" s="74" t="s">
        <v>479</v>
      </c>
      <c r="E851" s="317">
        <f t="shared" si="208"/>
        <v>0</v>
      </c>
      <c r="F851" s="318"/>
      <c r="G851" s="318"/>
      <c r="H851" s="318"/>
      <c r="I851" s="318"/>
      <c r="J851" s="330"/>
      <c r="K851" s="75"/>
      <c r="L851" s="76"/>
      <c r="M851" s="76"/>
    </row>
    <row r="852" spans="1:13" hidden="1">
      <c r="A852" s="67"/>
      <c r="B852" s="77" t="s">
        <v>480</v>
      </c>
      <c r="C852" s="467"/>
      <c r="D852" s="74" t="s">
        <v>481</v>
      </c>
      <c r="E852" s="317">
        <f t="shared" si="208"/>
        <v>0</v>
      </c>
      <c r="F852" s="318"/>
      <c r="G852" s="318"/>
      <c r="H852" s="318"/>
      <c r="I852" s="318"/>
      <c r="J852" s="330"/>
      <c r="K852" s="75"/>
      <c r="L852" s="76"/>
      <c r="M852" s="76"/>
    </row>
    <row r="853" spans="1:13" hidden="1">
      <c r="A853" s="67"/>
      <c r="B853" s="123" t="s">
        <v>482</v>
      </c>
      <c r="C853" s="82"/>
      <c r="D853" s="80" t="s">
        <v>483</v>
      </c>
      <c r="E853" s="317">
        <f t="shared" si="208"/>
        <v>0</v>
      </c>
      <c r="F853" s="318"/>
      <c r="G853" s="318"/>
      <c r="H853" s="318"/>
      <c r="I853" s="318"/>
      <c r="J853" s="330"/>
      <c r="K853" s="75"/>
      <c r="L853" s="76"/>
      <c r="M853" s="76"/>
    </row>
    <row r="854" spans="1:13" hidden="1">
      <c r="A854" s="67"/>
      <c r="B854" s="77" t="s">
        <v>484</v>
      </c>
      <c r="C854" s="71"/>
      <c r="D854" s="74" t="s">
        <v>485</v>
      </c>
      <c r="E854" s="317">
        <f t="shared" si="208"/>
        <v>0</v>
      </c>
      <c r="F854" s="318"/>
      <c r="G854" s="318"/>
      <c r="H854" s="318"/>
      <c r="I854" s="318"/>
      <c r="J854" s="330"/>
      <c r="K854" s="75"/>
      <c r="L854" s="76"/>
      <c r="M854" s="76"/>
    </row>
    <row r="855" spans="1:13" hidden="1">
      <c r="A855" s="67"/>
      <c r="B855" s="77" t="s">
        <v>486</v>
      </c>
      <c r="C855" s="71"/>
      <c r="D855" s="74" t="s">
        <v>487</v>
      </c>
      <c r="E855" s="317">
        <f t="shared" si="208"/>
        <v>0</v>
      </c>
      <c r="F855" s="318"/>
      <c r="G855" s="318"/>
      <c r="H855" s="318"/>
      <c r="I855" s="318"/>
      <c r="J855" s="330"/>
      <c r="K855" s="75"/>
      <c r="L855" s="76"/>
      <c r="M855" s="76"/>
    </row>
    <row r="856" spans="1:13" hidden="1">
      <c r="A856" s="67"/>
      <c r="B856" s="78" t="s">
        <v>488</v>
      </c>
      <c r="C856" s="79"/>
      <c r="D856" s="80" t="s">
        <v>489</v>
      </c>
      <c r="E856" s="317">
        <f t="shared" si="208"/>
        <v>0</v>
      </c>
      <c r="F856" s="318"/>
      <c r="G856" s="318"/>
      <c r="H856" s="318"/>
      <c r="I856" s="318"/>
      <c r="J856" s="330"/>
      <c r="K856" s="75"/>
      <c r="L856" s="76"/>
      <c r="M856" s="76"/>
    </row>
    <row r="857" spans="1:13" hidden="1">
      <c r="A857" s="67"/>
      <c r="B857" s="77" t="s">
        <v>490</v>
      </c>
      <c r="C857" s="71"/>
      <c r="D857" s="74" t="s">
        <v>491</v>
      </c>
      <c r="E857" s="317">
        <f t="shared" si="208"/>
        <v>0</v>
      </c>
      <c r="F857" s="318"/>
      <c r="G857" s="318"/>
      <c r="H857" s="318"/>
      <c r="I857" s="318"/>
      <c r="J857" s="330"/>
      <c r="K857" s="75"/>
      <c r="L857" s="76"/>
      <c r="M857" s="76"/>
    </row>
    <row r="858" spans="1:13" hidden="1">
      <c r="A858" s="67"/>
      <c r="B858" s="124" t="s">
        <v>492</v>
      </c>
      <c r="C858" s="79"/>
      <c r="D858" s="80" t="s">
        <v>493</v>
      </c>
      <c r="E858" s="317">
        <f t="shared" si="208"/>
        <v>0</v>
      </c>
      <c r="F858" s="318"/>
      <c r="G858" s="318"/>
      <c r="H858" s="318"/>
      <c r="I858" s="318"/>
      <c r="J858" s="330"/>
      <c r="K858" s="75"/>
      <c r="L858" s="76"/>
      <c r="M858" s="76"/>
    </row>
    <row r="859" spans="1:13" hidden="1">
      <c r="A859" s="67"/>
      <c r="B859" s="77"/>
      <c r="C859" s="71"/>
      <c r="D859" s="74"/>
      <c r="E859" s="317">
        <f t="shared" si="208"/>
        <v>0</v>
      </c>
      <c r="F859" s="318"/>
      <c r="G859" s="318"/>
      <c r="H859" s="318"/>
      <c r="I859" s="318"/>
      <c r="J859" s="330"/>
      <c r="K859" s="75"/>
      <c r="L859" s="76"/>
      <c r="M859" s="76"/>
    </row>
    <row r="860" spans="1:13">
      <c r="A860" s="67"/>
      <c r="B860" s="79" t="s">
        <v>494</v>
      </c>
      <c r="C860" s="79"/>
      <c r="D860" s="80" t="s">
        <v>311</v>
      </c>
      <c r="E860" s="317">
        <f t="shared" si="208"/>
        <v>0</v>
      </c>
      <c r="F860" s="318">
        <f t="shared" ref="F860:M860" si="212">F861+F871</f>
        <v>0</v>
      </c>
      <c r="G860" s="318">
        <f t="shared" si="212"/>
        <v>0</v>
      </c>
      <c r="H860" s="318">
        <f t="shared" si="212"/>
        <v>0</v>
      </c>
      <c r="I860" s="318">
        <f t="shared" si="212"/>
        <v>0</v>
      </c>
      <c r="J860" s="329">
        <f t="shared" si="212"/>
        <v>0</v>
      </c>
      <c r="K860" s="163">
        <f t="shared" si="212"/>
        <v>0</v>
      </c>
      <c r="L860" s="163">
        <f t="shared" si="212"/>
        <v>0</v>
      </c>
      <c r="M860" s="163">
        <f t="shared" si="212"/>
        <v>0</v>
      </c>
    </row>
    <row r="861" spans="1:13">
      <c r="A861" s="67"/>
      <c r="B861" s="73" t="s">
        <v>495</v>
      </c>
      <c r="C861" s="71"/>
      <c r="D861" s="74" t="s">
        <v>496</v>
      </c>
      <c r="E861" s="317">
        <f t="shared" si="208"/>
        <v>0</v>
      </c>
      <c r="F861" s="318">
        <f t="shared" ref="F861:M861" si="213">F862+F867+F869</f>
        <v>0</v>
      </c>
      <c r="G861" s="318">
        <f t="shared" si="213"/>
        <v>0</v>
      </c>
      <c r="H861" s="318">
        <f t="shared" si="213"/>
        <v>0</v>
      </c>
      <c r="I861" s="318">
        <f t="shared" si="213"/>
        <v>0</v>
      </c>
      <c r="J861" s="329">
        <f t="shared" si="213"/>
        <v>0</v>
      </c>
      <c r="K861" s="163">
        <f t="shared" si="213"/>
        <v>0</v>
      </c>
      <c r="L861" s="163">
        <f t="shared" si="213"/>
        <v>0</v>
      </c>
      <c r="M861" s="163">
        <f t="shared" si="213"/>
        <v>0</v>
      </c>
    </row>
    <row r="862" spans="1:13">
      <c r="A862" s="67"/>
      <c r="B862" s="77" t="s">
        <v>497</v>
      </c>
      <c r="C862" s="71"/>
      <c r="D862" s="74" t="s">
        <v>498</v>
      </c>
      <c r="E862" s="317">
        <f t="shared" si="208"/>
        <v>0</v>
      </c>
      <c r="F862" s="318">
        <f t="shared" ref="F862:M862" si="214">F863+F864+F865+F866</f>
        <v>0</v>
      </c>
      <c r="G862" s="318">
        <f t="shared" si="214"/>
        <v>0</v>
      </c>
      <c r="H862" s="318">
        <f t="shared" si="214"/>
        <v>0</v>
      </c>
      <c r="I862" s="318">
        <f t="shared" si="214"/>
        <v>0</v>
      </c>
      <c r="J862" s="329">
        <f t="shared" si="214"/>
        <v>0</v>
      </c>
      <c r="K862" s="163">
        <f t="shared" si="214"/>
        <v>0</v>
      </c>
      <c r="L862" s="163">
        <f t="shared" si="214"/>
        <v>0</v>
      </c>
      <c r="M862" s="163">
        <f t="shared" si="214"/>
        <v>0</v>
      </c>
    </row>
    <row r="863" spans="1:13">
      <c r="A863" s="67"/>
      <c r="B863" s="78"/>
      <c r="C863" s="78" t="s">
        <v>499</v>
      </c>
      <c r="D863" s="80" t="s">
        <v>500</v>
      </c>
      <c r="E863" s="317">
        <f t="shared" si="208"/>
        <v>0</v>
      </c>
      <c r="F863" s="318"/>
      <c r="G863" s="318"/>
      <c r="H863" s="318"/>
      <c r="I863" s="318"/>
      <c r="J863" s="330"/>
      <c r="K863" s="75"/>
      <c r="L863" s="76"/>
      <c r="M863" s="76"/>
    </row>
    <row r="864" spans="1:13">
      <c r="A864" s="67"/>
      <c r="B864" s="78"/>
      <c r="C864" s="78" t="s">
        <v>501</v>
      </c>
      <c r="D864" s="80" t="s">
        <v>502</v>
      </c>
      <c r="E864" s="317">
        <f t="shared" si="208"/>
        <v>0</v>
      </c>
      <c r="F864" s="318"/>
      <c r="G864" s="318"/>
      <c r="H864" s="318">
        <v>0</v>
      </c>
      <c r="I864" s="318"/>
      <c r="J864" s="330"/>
      <c r="K864" s="75"/>
      <c r="L864" s="76"/>
      <c r="M864" s="76"/>
    </row>
    <row r="865" spans="1:13">
      <c r="A865" s="67"/>
      <c r="B865" s="78"/>
      <c r="C865" s="79" t="s">
        <v>503</v>
      </c>
      <c r="D865" s="80" t="s">
        <v>504</v>
      </c>
      <c r="E865" s="317">
        <f t="shared" si="208"/>
        <v>0</v>
      </c>
      <c r="F865" s="318"/>
      <c r="G865" s="318"/>
      <c r="H865" s="318"/>
      <c r="I865" s="318"/>
      <c r="J865" s="330"/>
      <c r="K865" s="75"/>
      <c r="L865" s="76"/>
      <c r="M865" s="76"/>
    </row>
    <row r="866" spans="1:13">
      <c r="A866" s="67"/>
      <c r="B866" s="78"/>
      <c r="C866" s="79" t="s">
        <v>505</v>
      </c>
      <c r="D866" s="80" t="s">
        <v>506</v>
      </c>
      <c r="E866" s="317">
        <f t="shared" si="208"/>
        <v>0</v>
      </c>
      <c r="F866" s="318"/>
      <c r="G866" s="318"/>
      <c r="H866" s="318"/>
      <c r="I866" s="318"/>
      <c r="J866" s="330"/>
      <c r="K866" s="75"/>
      <c r="L866" s="76"/>
      <c r="M866" s="76"/>
    </row>
    <row r="867" spans="1:13">
      <c r="A867" s="67"/>
      <c r="B867" s="78" t="s">
        <v>507</v>
      </c>
      <c r="C867" s="79"/>
      <c r="D867" s="80" t="s">
        <v>508</v>
      </c>
      <c r="E867" s="317">
        <f t="shared" si="208"/>
        <v>0</v>
      </c>
      <c r="F867" s="318">
        <f t="shared" ref="F867:M867" si="215">F868</f>
        <v>0</v>
      </c>
      <c r="G867" s="318">
        <f t="shared" si="215"/>
        <v>0</v>
      </c>
      <c r="H867" s="318">
        <f t="shared" si="215"/>
        <v>0</v>
      </c>
      <c r="I867" s="318">
        <f t="shared" si="215"/>
        <v>0</v>
      </c>
      <c r="J867" s="329">
        <f t="shared" si="215"/>
        <v>0</v>
      </c>
      <c r="K867" s="163">
        <f t="shared" si="215"/>
        <v>0</v>
      </c>
      <c r="L867" s="163">
        <f t="shared" si="215"/>
        <v>0</v>
      </c>
      <c r="M867" s="163">
        <f t="shared" si="215"/>
        <v>0</v>
      </c>
    </row>
    <row r="868" spans="1:13">
      <c r="A868" s="67"/>
      <c r="B868" s="78"/>
      <c r="C868" s="79" t="s">
        <v>509</v>
      </c>
      <c r="D868" s="80" t="s">
        <v>510</v>
      </c>
      <c r="E868" s="317">
        <f t="shared" si="208"/>
        <v>0</v>
      </c>
      <c r="F868" s="318"/>
      <c r="G868" s="318"/>
      <c r="H868" s="318"/>
      <c r="I868" s="318"/>
      <c r="J868" s="330"/>
      <c r="K868" s="75"/>
      <c r="L868" s="76"/>
      <c r="M868" s="76"/>
    </row>
    <row r="869" spans="1:13">
      <c r="A869" s="67"/>
      <c r="B869" s="78" t="s">
        <v>511</v>
      </c>
      <c r="C869" s="79"/>
      <c r="D869" s="80" t="s">
        <v>512</v>
      </c>
      <c r="E869" s="317">
        <f t="shared" si="208"/>
        <v>0</v>
      </c>
      <c r="F869" s="318"/>
      <c r="G869" s="318"/>
      <c r="H869" s="318"/>
      <c r="I869" s="318"/>
      <c r="J869" s="330"/>
      <c r="K869" s="75"/>
      <c r="L869" s="76"/>
      <c r="M869" s="76"/>
    </row>
    <row r="870" spans="1:13">
      <c r="A870" s="67"/>
      <c r="B870" s="78"/>
      <c r="C870" s="79"/>
      <c r="D870" s="80"/>
      <c r="E870" s="317">
        <f t="shared" si="208"/>
        <v>0</v>
      </c>
      <c r="F870" s="318"/>
      <c r="G870" s="318"/>
      <c r="H870" s="318"/>
      <c r="I870" s="318"/>
      <c r="J870" s="330"/>
      <c r="K870" s="75"/>
      <c r="L870" s="76"/>
      <c r="M870" s="76"/>
    </row>
    <row r="871" spans="1:13" hidden="1">
      <c r="A871" s="67"/>
      <c r="B871" s="71" t="s">
        <v>513</v>
      </c>
      <c r="C871" s="79"/>
      <c r="D871" s="80" t="s">
        <v>514</v>
      </c>
      <c r="E871" s="317">
        <f t="shared" si="208"/>
        <v>0</v>
      </c>
      <c r="F871" s="318">
        <f t="shared" ref="F871:M872" si="216">F872</f>
        <v>0</v>
      </c>
      <c r="G871" s="318">
        <f t="shared" si="216"/>
        <v>0</v>
      </c>
      <c r="H871" s="318">
        <f t="shared" si="216"/>
        <v>0</v>
      </c>
      <c r="I871" s="318"/>
      <c r="J871" s="329">
        <f t="shared" si="216"/>
        <v>0</v>
      </c>
      <c r="K871" s="163">
        <f t="shared" si="216"/>
        <v>0</v>
      </c>
      <c r="L871" s="163">
        <f t="shared" si="216"/>
        <v>0</v>
      </c>
      <c r="M871" s="163">
        <f t="shared" si="216"/>
        <v>0</v>
      </c>
    </row>
    <row r="872" spans="1:13" hidden="1">
      <c r="A872" s="67"/>
      <c r="B872" s="125" t="s">
        <v>515</v>
      </c>
      <c r="C872" s="126"/>
      <c r="D872" s="80" t="s">
        <v>516</v>
      </c>
      <c r="E872" s="317">
        <f t="shared" si="208"/>
        <v>0</v>
      </c>
      <c r="F872" s="318">
        <f t="shared" si="216"/>
        <v>0</v>
      </c>
      <c r="G872" s="318">
        <f t="shared" si="216"/>
        <v>0</v>
      </c>
      <c r="H872" s="318">
        <f t="shared" si="216"/>
        <v>0</v>
      </c>
      <c r="I872" s="318">
        <f t="shared" si="216"/>
        <v>0</v>
      </c>
      <c r="J872" s="329">
        <f t="shared" si="216"/>
        <v>0</v>
      </c>
      <c r="K872" s="163"/>
      <c r="L872" s="76"/>
      <c r="M872" s="76"/>
    </row>
    <row r="873" spans="1:13" ht="45.75" hidden="1" customHeight="1">
      <c r="A873" s="67"/>
      <c r="B873" s="78"/>
      <c r="C873" s="79" t="s">
        <v>517</v>
      </c>
      <c r="D873" s="80" t="s">
        <v>518</v>
      </c>
      <c r="E873" s="317">
        <f t="shared" si="208"/>
        <v>0</v>
      </c>
      <c r="F873" s="318"/>
      <c r="G873" s="318"/>
      <c r="H873" s="318"/>
      <c r="I873" s="318"/>
      <c r="J873" s="330"/>
      <c r="K873" s="75"/>
      <c r="L873" s="76"/>
      <c r="M873" s="76"/>
    </row>
    <row r="874" spans="1:13" hidden="1">
      <c r="A874" s="67"/>
      <c r="B874" s="78"/>
      <c r="C874" s="79" t="s">
        <v>517</v>
      </c>
      <c r="D874" s="80" t="s">
        <v>518</v>
      </c>
      <c r="E874" s="317">
        <f t="shared" si="208"/>
        <v>0</v>
      </c>
      <c r="F874" s="318"/>
      <c r="G874" s="318"/>
      <c r="H874" s="318"/>
      <c r="I874" s="318"/>
      <c r="J874" s="330"/>
      <c r="K874" s="75"/>
      <c r="L874" s="76"/>
      <c r="M874" s="76"/>
    </row>
    <row r="875" spans="1:13">
      <c r="A875" s="67"/>
      <c r="B875" s="71" t="s">
        <v>519</v>
      </c>
      <c r="C875" s="79"/>
      <c r="D875" s="80" t="s">
        <v>426</v>
      </c>
      <c r="E875" s="317">
        <f t="shared" si="208"/>
        <v>0</v>
      </c>
      <c r="F875" s="318">
        <f t="shared" ref="F875:M875" si="217">F876</f>
        <v>0</v>
      </c>
      <c r="G875" s="318">
        <f t="shared" si="217"/>
        <v>0</v>
      </c>
      <c r="H875" s="318">
        <f t="shared" si="217"/>
        <v>0</v>
      </c>
      <c r="I875" s="318">
        <f t="shared" si="217"/>
        <v>0</v>
      </c>
      <c r="J875" s="329">
        <f t="shared" si="217"/>
        <v>0</v>
      </c>
      <c r="K875" s="163">
        <f t="shared" si="217"/>
        <v>0</v>
      </c>
      <c r="L875" s="163">
        <f t="shared" si="217"/>
        <v>0</v>
      </c>
      <c r="M875" s="163">
        <f t="shared" si="217"/>
        <v>0</v>
      </c>
    </row>
    <row r="876" spans="1:13" s="6" customFormat="1" ht="18" customHeight="1">
      <c r="A876" s="67"/>
      <c r="B876" s="78" t="s">
        <v>427</v>
      </c>
      <c r="C876" s="79"/>
      <c r="D876" s="80" t="s">
        <v>428</v>
      </c>
      <c r="E876" s="317">
        <f t="shared" si="208"/>
        <v>0</v>
      </c>
      <c r="F876" s="318"/>
      <c r="G876" s="318"/>
      <c r="H876" s="318"/>
      <c r="I876" s="318"/>
      <c r="J876" s="330"/>
      <c r="K876" s="75"/>
      <c r="L876" s="332"/>
      <c r="M876" s="332"/>
    </row>
    <row r="877" spans="1:13" s="6" customFormat="1" ht="18" customHeight="1">
      <c r="A877" s="181" t="s">
        <v>520</v>
      </c>
      <c r="B877" s="182"/>
      <c r="C877" s="182"/>
      <c r="D877" s="183"/>
      <c r="E877" s="317"/>
      <c r="F877" s="318"/>
      <c r="G877" s="318"/>
      <c r="H877" s="318"/>
      <c r="I877" s="318"/>
      <c r="J877" s="330"/>
      <c r="K877" s="75"/>
      <c r="L877" s="332"/>
      <c r="M877" s="332"/>
    </row>
    <row r="878" spans="1:13" s="6" customFormat="1" ht="18" customHeight="1">
      <c r="A878" s="184"/>
      <c r="B878" s="185" t="s">
        <v>713</v>
      </c>
      <c r="C878" s="185"/>
      <c r="D878" s="183" t="s">
        <v>714</v>
      </c>
      <c r="E878" s="317">
        <f>G878+H878+I878+J878</f>
        <v>0</v>
      </c>
      <c r="F878" s="318"/>
      <c r="G878" s="318"/>
      <c r="H878" s="318"/>
      <c r="I878" s="318"/>
      <c r="J878" s="330"/>
      <c r="K878" s="75"/>
      <c r="L878" s="345"/>
      <c r="M878" s="345"/>
    </row>
    <row r="879" spans="1:13" s="6" customFormat="1" ht="32.25" customHeight="1">
      <c r="A879" s="619" t="s">
        <v>715</v>
      </c>
      <c r="B879" s="620"/>
      <c r="C879" s="621"/>
      <c r="D879" s="403" t="s">
        <v>716</v>
      </c>
      <c r="E879" s="401">
        <f>G879+H879+I879+J879</f>
        <v>0</v>
      </c>
      <c r="F879" s="401"/>
      <c r="G879" s="401"/>
      <c r="H879" s="401"/>
      <c r="I879" s="401"/>
      <c r="J879" s="401"/>
      <c r="K879" s="401"/>
      <c r="L879" s="401"/>
      <c r="M879" s="401"/>
    </row>
    <row r="880" spans="1:13" s="14" customFormat="1" ht="24" customHeight="1">
      <c r="A880" s="666" t="s">
        <v>717</v>
      </c>
      <c r="B880" s="667"/>
      <c r="C880" s="661"/>
      <c r="D880" s="186">
        <v>99.1</v>
      </c>
      <c r="E880" s="317">
        <f>G880+H880+I880+J880</f>
        <v>-46677</v>
      </c>
      <c r="F880" s="317"/>
      <c r="G880" s="317">
        <f>'10-instituţii-ven 29 mai '!F14-'10 - inst. -chelt 29 mai '!G18</f>
        <v>-46648</v>
      </c>
      <c r="H880" s="317">
        <f>'10-instituţii-ven 29 mai '!G14-'10 - inst. -chelt 29 mai '!H18</f>
        <v>-29</v>
      </c>
      <c r="I880" s="317">
        <f>'10-instituţii-ven 29 mai '!H14-'10 - inst. -chelt 29 mai '!I18</f>
        <v>0</v>
      </c>
      <c r="J880" s="317">
        <f>'10-instituţii-ven 29 mai '!I14-'10 - inst. -chelt 29 mai '!J18</f>
        <v>0</v>
      </c>
      <c r="K880" s="317">
        <f>'10-instituţii-ven 29 mai '!J14-'10 - inst. -chelt 29 mai '!K18</f>
        <v>0</v>
      </c>
      <c r="L880" s="317">
        <f>'10-instituţii-ven 29 mai '!K14-'10 - inst. -chelt 29 mai '!L18</f>
        <v>0</v>
      </c>
      <c r="M880" s="317">
        <f>'10-instituţii-ven 29 mai '!L14-'10 - inst. -chelt 29 mai '!M18</f>
        <v>0</v>
      </c>
    </row>
    <row r="881" spans="1:14" s="6" customFormat="1" ht="18" hidden="1" customHeight="1">
      <c r="A881" s="67"/>
      <c r="B881" s="78"/>
      <c r="C881" s="79"/>
      <c r="D881" s="80"/>
      <c r="E881" s="317"/>
      <c r="F881" s="318"/>
      <c r="G881" s="318"/>
      <c r="H881" s="318"/>
      <c r="I881" s="318"/>
      <c r="J881" s="330"/>
      <c r="K881" s="75"/>
      <c r="L881" s="332"/>
      <c r="M881" s="332"/>
    </row>
    <row r="882" spans="1:14" s="11" customFormat="1" ht="49.5" customHeight="1">
      <c r="A882" s="622" t="s">
        <v>718</v>
      </c>
      <c r="B882" s="623"/>
      <c r="C882" s="624"/>
      <c r="D882" s="56" t="s">
        <v>719</v>
      </c>
      <c r="E882" s="321">
        <f t="shared" ref="E882:E923" si="218">G882+H882+I882+J882</f>
        <v>786270.5</v>
      </c>
      <c r="F882" s="346">
        <f>F883+F948+F1181+F1184+F961</f>
        <v>9309.32</v>
      </c>
      <c r="G882" s="346">
        <f>G883+G948+G961+G1181+G1184</f>
        <v>234528</v>
      </c>
      <c r="H882" s="346">
        <f t="shared" ref="H882:M882" si="219">H883+H948+H961+H1181+H1184</f>
        <v>200968.5</v>
      </c>
      <c r="I882" s="346">
        <f t="shared" si="219"/>
        <v>178675</v>
      </c>
      <c r="J882" s="346">
        <f t="shared" si="219"/>
        <v>172099</v>
      </c>
      <c r="K882" s="346">
        <f t="shared" si="219"/>
        <v>788822</v>
      </c>
      <c r="L882" s="346">
        <f t="shared" si="219"/>
        <v>790091</v>
      </c>
      <c r="M882" s="346">
        <f t="shared" si="219"/>
        <v>797357</v>
      </c>
      <c r="N882" s="25"/>
    </row>
    <row r="883" spans="1:14" s="3" customFormat="1" ht="44.25" customHeight="1">
      <c r="A883" s="553" t="s">
        <v>314</v>
      </c>
      <c r="B883" s="554"/>
      <c r="C883" s="555"/>
      <c r="D883" s="61" t="s">
        <v>290</v>
      </c>
      <c r="E883" s="400">
        <f t="shared" si="218"/>
        <v>3509</v>
      </c>
      <c r="F883" s="396">
        <f t="shared" ref="F883:M883" si="220">F884</f>
        <v>0</v>
      </c>
      <c r="G883" s="396">
        <f t="shared" si="220"/>
        <v>904</v>
      </c>
      <c r="H883" s="396">
        <f t="shared" si="220"/>
        <v>878</v>
      </c>
      <c r="I883" s="396">
        <f t="shared" si="220"/>
        <v>876</v>
      </c>
      <c r="J883" s="398">
        <f t="shared" si="220"/>
        <v>851</v>
      </c>
      <c r="K883" s="399">
        <f t="shared" si="220"/>
        <v>3509</v>
      </c>
      <c r="L883" s="399">
        <f t="shared" si="220"/>
        <v>3509</v>
      </c>
      <c r="M883" s="399">
        <f t="shared" si="220"/>
        <v>3509</v>
      </c>
      <c r="N883" s="26"/>
    </row>
    <row r="884" spans="1:14" s="3" customFormat="1" ht="39" customHeight="1">
      <c r="A884" s="556" t="s">
        <v>720</v>
      </c>
      <c r="B884" s="557"/>
      <c r="C884" s="558"/>
      <c r="D884" s="62" t="s">
        <v>316</v>
      </c>
      <c r="E884" s="158">
        <f t="shared" si="218"/>
        <v>3509</v>
      </c>
      <c r="F884" s="158"/>
      <c r="G884" s="158">
        <f t="shared" ref="G884:M884" si="221">G946</f>
        <v>904</v>
      </c>
      <c r="H884" s="158">
        <f t="shared" si="221"/>
        <v>878</v>
      </c>
      <c r="I884" s="158">
        <f t="shared" si="221"/>
        <v>876</v>
      </c>
      <c r="J884" s="323">
        <f t="shared" si="221"/>
        <v>851</v>
      </c>
      <c r="K884" s="158">
        <f t="shared" si="221"/>
        <v>3509</v>
      </c>
      <c r="L884" s="158">
        <f t="shared" si="221"/>
        <v>3509</v>
      </c>
      <c r="M884" s="158">
        <f t="shared" si="221"/>
        <v>3509</v>
      </c>
      <c r="N884" s="26"/>
    </row>
    <row r="885" spans="1:14" s="6" customFormat="1" ht="15">
      <c r="A885" s="63"/>
      <c r="B885" s="63" t="s">
        <v>292</v>
      </c>
      <c r="C885" s="64"/>
      <c r="D885" s="66"/>
      <c r="E885" s="324">
        <f t="shared" si="218"/>
        <v>3509</v>
      </c>
      <c r="F885" s="328">
        <f t="shared" ref="F885:M885" si="222">F886</f>
        <v>0</v>
      </c>
      <c r="G885" s="328">
        <f t="shared" si="222"/>
        <v>904</v>
      </c>
      <c r="H885" s="328">
        <f t="shared" si="222"/>
        <v>878</v>
      </c>
      <c r="I885" s="328">
        <f t="shared" si="222"/>
        <v>876</v>
      </c>
      <c r="J885" s="341">
        <f t="shared" si="222"/>
        <v>851</v>
      </c>
      <c r="K885" s="162">
        <f t="shared" si="222"/>
        <v>3509</v>
      </c>
      <c r="L885" s="162">
        <f t="shared" si="222"/>
        <v>3509</v>
      </c>
      <c r="M885" s="162">
        <f t="shared" si="222"/>
        <v>3509</v>
      </c>
    </row>
    <row r="886" spans="1:14" s="2" customFormat="1" ht="13.5">
      <c r="A886" s="67"/>
      <c r="B886" s="68" t="s">
        <v>721</v>
      </c>
      <c r="C886" s="69"/>
      <c r="D886" s="70" t="s">
        <v>320</v>
      </c>
      <c r="E886" s="317">
        <f t="shared" si="218"/>
        <v>3509</v>
      </c>
      <c r="F886" s="318"/>
      <c r="G886" s="318">
        <f t="shared" ref="G886:M886" si="223">G887+G888+G889+G894+G898+G900+G912+G918+G925</f>
        <v>904</v>
      </c>
      <c r="H886" s="318">
        <f t="shared" si="223"/>
        <v>878</v>
      </c>
      <c r="I886" s="318">
        <f t="shared" si="223"/>
        <v>876</v>
      </c>
      <c r="J886" s="329">
        <f t="shared" si="223"/>
        <v>851</v>
      </c>
      <c r="K886" s="163">
        <f t="shared" si="223"/>
        <v>3509</v>
      </c>
      <c r="L886" s="163">
        <f t="shared" si="223"/>
        <v>3509</v>
      </c>
      <c r="M886" s="163">
        <f t="shared" si="223"/>
        <v>3509</v>
      </c>
    </row>
    <row r="887" spans="1:14" s="2" customFormat="1" ht="13.5">
      <c r="A887" s="67"/>
      <c r="B887" s="68"/>
      <c r="C887" s="71" t="s">
        <v>321</v>
      </c>
      <c r="D887" s="72" t="s">
        <v>295</v>
      </c>
      <c r="E887" s="317">
        <f t="shared" si="218"/>
        <v>3100</v>
      </c>
      <c r="F887" s="318"/>
      <c r="G887" s="318">
        <v>800</v>
      </c>
      <c r="H887" s="318">
        <v>775</v>
      </c>
      <c r="I887" s="318">
        <v>775</v>
      </c>
      <c r="J887" s="330">
        <v>750</v>
      </c>
      <c r="K887" s="75">
        <v>3100</v>
      </c>
      <c r="L887" s="76">
        <v>3100</v>
      </c>
      <c r="M887" s="76">
        <v>3100</v>
      </c>
    </row>
    <row r="888" spans="1:14" s="2" customFormat="1">
      <c r="A888" s="67"/>
      <c r="B888" s="73"/>
      <c r="C888" s="467" t="s">
        <v>322</v>
      </c>
      <c r="D888" s="74" t="s">
        <v>297</v>
      </c>
      <c r="E888" s="317">
        <f t="shared" si="218"/>
        <v>404</v>
      </c>
      <c r="F888" s="318"/>
      <c r="G888" s="318">
        <v>101</v>
      </c>
      <c r="H888" s="318">
        <v>101</v>
      </c>
      <c r="I888" s="318">
        <v>101</v>
      </c>
      <c r="J888" s="330">
        <v>101</v>
      </c>
      <c r="K888" s="75">
        <v>404</v>
      </c>
      <c r="L888" s="76">
        <v>404</v>
      </c>
      <c r="M888" s="76">
        <v>404</v>
      </c>
    </row>
    <row r="889" spans="1:14" s="2" customFormat="1" hidden="1">
      <c r="A889" s="67"/>
      <c r="B889" s="77" t="s">
        <v>323</v>
      </c>
      <c r="C889" s="71"/>
      <c r="D889" s="74" t="s">
        <v>324</v>
      </c>
      <c r="E889" s="317">
        <f t="shared" si="218"/>
        <v>0</v>
      </c>
      <c r="F889" s="318">
        <f t="shared" ref="F889:M889" si="224">F890+F891+F892</f>
        <v>0</v>
      </c>
      <c r="G889" s="318">
        <f t="shared" si="224"/>
        <v>0</v>
      </c>
      <c r="H889" s="318">
        <f t="shared" si="224"/>
        <v>0</v>
      </c>
      <c r="I889" s="318">
        <f t="shared" si="224"/>
        <v>0</v>
      </c>
      <c r="J889" s="329">
        <f t="shared" si="224"/>
        <v>0</v>
      </c>
      <c r="K889" s="163">
        <f t="shared" si="224"/>
        <v>0</v>
      </c>
      <c r="L889" s="163">
        <f t="shared" si="224"/>
        <v>0</v>
      </c>
      <c r="M889" s="163">
        <f t="shared" si="224"/>
        <v>0</v>
      </c>
    </row>
    <row r="890" spans="1:14" s="2" customFormat="1" hidden="1">
      <c r="A890" s="67"/>
      <c r="B890" s="78" t="s">
        <v>325</v>
      </c>
      <c r="C890" s="71"/>
      <c r="D890" s="74" t="s">
        <v>326</v>
      </c>
      <c r="E890" s="317">
        <f t="shared" si="218"/>
        <v>0</v>
      </c>
      <c r="F890" s="318"/>
      <c r="G890" s="318"/>
      <c r="H890" s="318"/>
      <c r="I890" s="318"/>
      <c r="J890" s="330"/>
      <c r="K890" s="75"/>
      <c r="L890" s="76"/>
      <c r="M890" s="76"/>
    </row>
    <row r="891" spans="1:14" s="2" customFormat="1" hidden="1">
      <c r="A891" s="67"/>
      <c r="B891" s="79" t="s">
        <v>327</v>
      </c>
      <c r="C891" s="79"/>
      <c r="D891" s="80" t="s">
        <v>328</v>
      </c>
      <c r="E891" s="317">
        <f t="shared" si="218"/>
        <v>0</v>
      </c>
      <c r="F891" s="318"/>
      <c r="G891" s="318"/>
      <c r="H891" s="318"/>
      <c r="I891" s="318"/>
      <c r="J891" s="330"/>
      <c r="K891" s="75"/>
      <c r="L891" s="76"/>
      <c r="M891" s="76"/>
    </row>
    <row r="892" spans="1:14" s="2" customFormat="1" hidden="1">
      <c r="A892" s="67"/>
      <c r="B892" s="78" t="s">
        <v>329</v>
      </c>
      <c r="C892" s="81"/>
      <c r="D892" s="74" t="s">
        <v>330</v>
      </c>
      <c r="E892" s="317">
        <f t="shared" si="218"/>
        <v>0</v>
      </c>
      <c r="F892" s="318"/>
      <c r="G892" s="318"/>
      <c r="H892" s="318"/>
      <c r="I892" s="318"/>
      <c r="J892" s="330"/>
      <c r="K892" s="75"/>
      <c r="L892" s="76"/>
      <c r="M892" s="76"/>
    </row>
    <row r="893" spans="1:14" s="2" customFormat="1" hidden="1">
      <c r="A893" s="67"/>
      <c r="B893" s="78"/>
      <c r="C893" s="81"/>
      <c r="D893" s="74"/>
      <c r="E893" s="317">
        <f t="shared" si="218"/>
        <v>0</v>
      </c>
      <c r="F893" s="318"/>
      <c r="G893" s="318"/>
      <c r="H893" s="318"/>
      <c r="I893" s="318"/>
      <c r="J893" s="330"/>
      <c r="K893" s="75"/>
      <c r="L893" s="76"/>
      <c r="M893" s="76"/>
    </row>
    <row r="894" spans="1:14" s="2" customFormat="1" hidden="1">
      <c r="A894" s="67"/>
      <c r="B894" s="78" t="s">
        <v>331</v>
      </c>
      <c r="C894" s="81"/>
      <c r="D894" s="74" t="s">
        <v>332</v>
      </c>
      <c r="E894" s="317">
        <f t="shared" si="218"/>
        <v>0</v>
      </c>
      <c r="F894" s="318">
        <f t="shared" ref="F894:M894" si="225">F895+F896+F897</f>
        <v>0</v>
      </c>
      <c r="G894" s="318">
        <f t="shared" si="225"/>
        <v>0</v>
      </c>
      <c r="H894" s="318">
        <f t="shared" si="225"/>
        <v>0</v>
      </c>
      <c r="I894" s="318">
        <f t="shared" si="225"/>
        <v>0</v>
      </c>
      <c r="J894" s="329">
        <f t="shared" si="225"/>
        <v>0</v>
      </c>
      <c r="K894" s="163">
        <f t="shared" si="225"/>
        <v>0</v>
      </c>
      <c r="L894" s="163">
        <f t="shared" si="225"/>
        <v>0</v>
      </c>
      <c r="M894" s="163">
        <f t="shared" si="225"/>
        <v>0</v>
      </c>
    </row>
    <row r="895" spans="1:14" s="2" customFormat="1" ht="25.5" hidden="1">
      <c r="A895" s="67"/>
      <c r="B895" s="78"/>
      <c r="C895" s="81" t="s">
        <v>333</v>
      </c>
      <c r="D895" s="74" t="s">
        <v>334</v>
      </c>
      <c r="E895" s="317">
        <f t="shared" si="218"/>
        <v>0</v>
      </c>
      <c r="F895" s="318"/>
      <c r="G895" s="318"/>
      <c r="H895" s="318"/>
      <c r="I895" s="318"/>
      <c r="J895" s="330"/>
      <c r="K895" s="75"/>
      <c r="L895" s="76"/>
      <c r="M895" s="76"/>
    </row>
    <row r="896" spans="1:14" s="2" customFormat="1" hidden="1">
      <c r="A896" s="67"/>
      <c r="B896" s="78"/>
      <c r="C896" s="82" t="s">
        <v>335</v>
      </c>
      <c r="D896" s="83" t="s">
        <v>336</v>
      </c>
      <c r="E896" s="317">
        <f t="shared" si="218"/>
        <v>0</v>
      </c>
      <c r="F896" s="318"/>
      <c r="G896" s="318"/>
      <c r="H896" s="318"/>
      <c r="I896" s="318"/>
      <c r="J896" s="330"/>
      <c r="K896" s="75"/>
      <c r="L896" s="76"/>
      <c r="M896" s="76"/>
    </row>
    <row r="897" spans="1:13" s="2" customFormat="1" ht="13.5" hidden="1">
      <c r="A897" s="67"/>
      <c r="B897" s="69"/>
      <c r="C897" s="71" t="s">
        <v>337</v>
      </c>
      <c r="D897" s="70" t="s">
        <v>338</v>
      </c>
      <c r="E897" s="317">
        <f t="shared" si="218"/>
        <v>0</v>
      </c>
      <c r="F897" s="318"/>
      <c r="G897" s="318"/>
      <c r="H897" s="318"/>
      <c r="I897" s="318"/>
      <c r="J897" s="330"/>
      <c r="K897" s="75"/>
      <c r="L897" s="76"/>
      <c r="M897" s="76"/>
    </row>
    <row r="898" spans="1:13" s="2" customFormat="1" hidden="1">
      <c r="A898" s="67"/>
      <c r="B898" s="71" t="s">
        <v>339</v>
      </c>
      <c r="C898" s="84"/>
      <c r="D898" s="46" t="s">
        <v>340</v>
      </c>
      <c r="E898" s="317">
        <f t="shared" si="218"/>
        <v>0</v>
      </c>
      <c r="F898" s="318">
        <f t="shared" ref="F898:M898" si="226">F899</f>
        <v>0</v>
      </c>
      <c r="G898" s="318">
        <f t="shared" si="226"/>
        <v>0</v>
      </c>
      <c r="H898" s="318">
        <f t="shared" si="226"/>
        <v>0</v>
      </c>
      <c r="I898" s="318">
        <f t="shared" si="226"/>
        <v>0</v>
      </c>
      <c r="J898" s="329">
        <f t="shared" si="226"/>
        <v>0</v>
      </c>
      <c r="K898" s="163">
        <f t="shared" si="226"/>
        <v>0</v>
      </c>
      <c r="L898" s="163">
        <f t="shared" si="226"/>
        <v>0</v>
      </c>
      <c r="M898" s="163">
        <f t="shared" si="226"/>
        <v>0</v>
      </c>
    </row>
    <row r="899" spans="1:13" s="2" customFormat="1" hidden="1">
      <c r="A899" s="67"/>
      <c r="B899" s="78" t="s">
        <v>341</v>
      </c>
      <c r="C899" s="85"/>
      <c r="D899" s="46" t="s">
        <v>342</v>
      </c>
      <c r="E899" s="317">
        <f t="shared" si="218"/>
        <v>0</v>
      </c>
      <c r="F899" s="318"/>
      <c r="G899" s="318"/>
      <c r="H899" s="318"/>
      <c r="I899" s="318"/>
      <c r="J899" s="330"/>
      <c r="K899" s="75"/>
      <c r="L899" s="76"/>
      <c r="M899" s="76"/>
    </row>
    <row r="900" spans="1:13" s="2" customFormat="1" ht="14.25" hidden="1" customHeight="1">
      <c r="A900" s="67"/>
      <c r="B900" s="78"/>
      <c r="C900" s="81" t="s">
        <v>343</v>
      </c>
      <c r="D900" s="46" t="s">
        <v>344</v>
      </c>
      <c r="E900" s="317">
        <f t="shared" si="218"/>
        <v>0</v>
      </c>
      <c r="F900" s="318">
        <f t="shared" ref="F900:M900" si="227">F901</f>
        <v>0</v>
      </c>
      <c r="G900" s="318">
        <f t="shared" si="227"/>
        <v>0</v>
      </c>
      <c r="H900" s="318">
        <f t="shared" si="227"/>
        <v>0</v>
      </c>
      <c r="I900" s="318">
        <f t="shared" si="227"/>
        <v>0</v>
      </c>
      <c r="J900" s="329">
        <f t="shared" si="227"/>
        <v>0</v>
      </c>
      <c r="K900" s="163">
        <f t="shared" si="227"/>
        <v>0</v>
      </c>
      <c r="L900" s="163">
        <f t="shared" si="227"/>
        <v>0</v>
      </c>
      <c r="M900" s="163">
        <f t="shared" si="227"/>
        <v>0</v>
      </c>
    </row>
    <row r="901" spans="1:13" s="2" customFormat="1" ht="46.5" hidden="1" customHeight="1">
      <c r="A901" s="67"/>
      <c r="B901" s="559" t="s">
        <v>345</v>
      </c>
      <c r="C901" s="560"/>
      <c r="D901" s="80" t="s">
        <v>346</v>
      </c>
      <c r="E901" s="317">
        <f t="shared" si="218"/>
        <v>0</v>
      </c>
      <c r="F901" s="318">
        <f>F902+F903+F904+F905+F906+F907+F908+F909+F910+F911</f>
        <v>0</v>
      </c>
      <c r="G901" s="318">
        <f>G902+G903+G904+G905+G906+G907+G908+G909+G910+G911</f>
        <v>0</v>
      </c>
      <c r="H901" s="318">
        <f>H902+H903+H904+H905+H906+H907+H908+H909+H910+H911</f>
        <v>0</v>
      </c>
      <c r="I901" s="318">
        <f>I902+I903+I904+I905+I906+I907+I908+I909+I910+I911</f>
        <v>0</v>
      </c>
      <c r="J901" s="329">
        <f>J902+J903+J904+J905+J906+J907+J908+J909+J910+J911</f>
        <v>0</v>
      </c>
      <c r="K901" s="163"/>
      <c r="L901" s="76"/>
      <c r="M901" s="76"/>
    </row>
    <row r="902" spans="1:13" s="2" customFormat="1" hidden="1">
      <c r="A902" s="67"/>
      <c r="B902" s="78"/>
      <c r="C902" s="82" t="s">
        <v>347</v>
      </c>
      <c r="D902" s="80" t="s">
        <v>348</v>
      </c>
      <c r="E902" s="317">
        <f t="shared" si="218"/>
        <v>0</v>
      </c>
      <c r="F902" s="318"/>
      <c r="G902" s="318"/>
      <c r="H902" s="318"/>
      <c r="I902" s="318"/>
      <c r="J902" s="330"/>
      <c r="K902" s="75"/>
      <c r="L902" s="76"/>
      <c r="M902" s="76"/>
    </row>
    <row r="903" spans="1:13" s="2" customFormat="1" ht="13.5" hidden="1">
      <c r="A903" s="67"/>
      <c r="B903" s="86"/>
      <c r="C903" s="87" t="s">
        <v>349</v>
      </c>
      <c r="D903" s="70" t="s">
        <v>350</v>
      </c>
      <c r="E903" s="317">
        <f t="shared" si="218"/>
        <v>0</v>
      </c>
      <c r="F903" s="318"/>
      <c r="G903" s="318"/>
      <c r="H903" s="318"/>
      <c r="I903" s="318"/>
      <c r="J903" s="330"/>
      <c r="K903" s="75"/>
      <c r="L903" s="76"/>
      <c r="M903" s="76"/>
    </row>
    <row r="904" spans="1:13" s="2" customFormat="1" hidden="1">
      <c r="A904" s="67"/>
      <c r="B904" s="461"/>
      <c r="C904" s="48" t="s">
        <v>351</v>
      </c>
      <c r="D904" s="80" t="s">
        <v>352</v>
      </c>
      <c r="E904" s="317">
        <f t="shared" si="218"/>
        <v>0</v>
      </c>
      <c r="F904" s="318"/>
      <c r="G904" s="318"/>
      <c r="H904" s="318"/>
      <c r="I904" s="318"/>
      <c r="J904" s="330"/>
      <c r="K904" s="75"/>
      <c r="L904" s="76"/>
      <c r="M904" s="76"/>
    </row>
    <row r="905" spans="1:13" s="2" customFormat="1" hidden="1">
      <c r="A905" s="67"/>
      <c r="B905" s="78"/>
      <c r="C905" s="71" t="s">
        <v>353</v>
      </c>
      <c r="D905" s="74" t="s">
        <v>354</v>
      </c>
      <c r="E905" s="317">
        <f t="shared" si="218"/>
        <v>0</v>
      </c>
      <c r="F905" s="318"/>
      <c r="G905" s="318"/>
      <c r="H905" s="318"/>
      <c r="I905" s="318"/>
      <c r="J905" s="330"/>
      <c r="K905" s="75"/>
      <c r="L905" s="76"/>
      <c r="M905" s="76"/>
    </row>
    <row r="906" spans="1:13" s="2" customFormat="1" hidden="1">
      <c r="A906" s="67"/>
      <c r="B906" s="78"/>
      <c r="C906" s="82" t="s">
        <v>355</v>
      </c>
      <c r="D906" s="74" t="s">
        <v>356</v>
      </c>
      <c r="E906" s="317">
        <f t="shared" si="218"/>
        <v>0</v>
      </c>
      <c r="F906" s="318"/>
      <c r="G906" s="318"/>
      <c r="H906" s="318"/>
      <c r="I906" s="318"/>
      <c r="J906" s="330"/>
      <c r="K906" s="75"/>
      <c r="L906" s="76"/>
      <c r="M906" s="76"/>
    </row>
    <row r="907" spans="1:13" s="2" customFormat="1" ht="51" hidden="1">
      <c r="A907" s="67"/>
      <c r="B907" s="78"/>
      <c r="C907" s="81" t="s">
        <v>357</v>
      </c>
      <c r="D907" s="74" t="s">
        <v>358</v>
      </c>
      <c r="E907" s="317">
        <f t="shared" si="218"/>
        <v>0</v>
      </c>
      <c r="F907" s="318"/>
      <c r="G907" s="318"/>
      <c r="H907" s="318"/>
      <c r="I907" s="318"/>
      <c r="J907" s="330"/>
      <c r="K907" s="75"/>
      <c r="L907" s="76"/>
      <c r="M907" s="76"/>
    </row>
    <row r="908" spans="1:13" s="2" customFormat="1" ht="38.25" hidden="1">
      <c r="A908" s="67"/>
      <c r="B908" s="78"/>
      <c r="C908" s="81" t="s">
        <v>359</v>
      </c>
      <c r="D908" s="74" t="s">
        <v>360</v>
      </c>
      <c r="E908" s="317">
        <f t="shared" si="218"/>
        <v>0</v>
      </c>
      <c r="F908" s="318"/>
      <c r="G908" s="318"/>
      <c r="H908" s="318"/>
      <c r="I908" s="318"/>
      <c r="J908" s="330"/>
      <c r="K908" s="75"/>
      <c r="L908" s="76"/>
      <c r="M908" s="76"/>
    </row>
    <row r="909" spans="1:13" s="2" customFormat="1" ht="38.25" hidden="1">
      <c r="A909" s="67"/>
      <c r="B909" s="82"/>
      <c r="C909" s="81" t="s">
        <v>361</v>
      </c>
      <c r="D909" s="74" t="s">
        <v>362</v>
      </c>
      <c r="E909" s="317">
        <f t="shared" si="218"/>
        <v>0</v>
      </c>
      <c r="F909" s="318"/>
      <c r="G909" s="318"/>
      <c r="H909" s="318"/>
      <c r="I909" s="318"/>
      <c r="J909" s="330"/>
      <c r="K909" s="75"/>
      <c r="L909" s="76"/>
      <c r="M909" s="76"/>
    </row>
    <row r="910" spans="1:13" s="2" customFormat="1" ht="38.25" hidden="1">
      <c r="A910" s="67"/>
      <c r="B910" s="82"/>
      <c r="C910" s="81" t="s">
        <v>363</v>
      </c>
      <c r="D910" s="74" t="s">
        <v>364</v>
      </c>
      <c r="E910" s="317">
        <f t="shared" si="218"/>
        <v>0</v>
      </c>
      <c r="F910" s="318"/>
      <c r="G910" s="318"/>
      <c r="H910" s="318"/>
      <c r="I910" s="318"/>
      <c r="J910" s="330"/>
      <c r="K910" s="75"/>
      <c r="L910" s="76"/>
      <c r="M910" s="76"/>
    </row>
    <row r="911" spans="1:13" s="2" customFormat="1" ht="25.5" hidden="1">
      <c r="A911" s="67"/>
      <c r="B911" s="82"/>
      <c r="C911" s="81" t="s">
        <v>365</v>
      </c>
      <c r="D911" s="74" t="s">
        <v>366</v>
      </c>
      <c r="E911" s="317">
        <f t="shared" si="218"/>
        <v>0</v>
      </c>
      <c r="F911" s="318"/>
      <c r="G911" s="318"/>
      <c r="H911" s="318"/>
      <c r="I911" s="318"/>
      <c r="J911" s="330"/>
      <c r="K911" s="75"/>
      <c r="L911" s="76"/>
      <c r="M911" s="76"/>
    </row>
    <row r="912" spans="1:13" s="2" customFormat="1" hidden="1">
      <c r="A912" s="67"/>
      <c r="B912" s="82"/>
      <c r="C912" s="82" t="s">
        <v>367</v>
      </c>
      <c r="D912" s="74" t="s">
        <v>368</v>
      </c>
      <c r="E912" s="317">
        <f t="shared" si="218"/>
        <v>0</v>
      </c>
      <c r="F912" s="318">
        <f t="shared" ref="F912:M912" si="228">F913+F915</f>
        <v>0</v>
      </c>
      <c r="G912" s="318">
        <f t="shared" si="228"/>
        <v>0</v>
      </c>
      <c r="H912" s="318">
        <f t="shared" si="228"/>
        <v>0</v>
      </c>
      <c r="I912" s="318">
        <f t="shared" si="228"/>
        <v>0</v>
      </c>
      <c r="J912" s="329">
        <f t="shared" si="228"/>
        <v>0</v>
      </c>
      <c r="K912" s="163">
        <f t="shared" si="228"/>
        <v>0</v>
      </c>
      <c r="L912" s="163">
        <f t="shared" si="228"/>
        <v>0</v>
      </c>
      <c r="M912" s="163">
        <f t="shared" si="228"/>
        <v>0</v>
      </c>
    </row>
    <row r="913" spans="1:13" s="2" customFormat="1" ht="1.5" hidden="1" customHeight="1">
      <c r="A913" s="67"/>
      <c r="B913" s="82" t="s">
        <v>369</v>
      </c>
      <c r="C913" s="81" t="s">
        <v>370</v>
      </c>
      <c r="D913" s="74" t="s">
        <v>371</v>
      </c>
      <c r="E913" s="317">
        <f t="shared" si="218"/>
        <v>0</v>
      </c>
      <c r="F913" s="318">
        <f>F914</f>
        <v>0</v>
      </c>
      <c r="G913" s="318">
        <f>G914</f>
        <v>0</v>
      </c>
      <c r="H913" s="318">
        <f>H914</f>
        <v>0</v>
      </c>
      <c r="I913" s="318">
        <f>I914</f>
        <v>0</v>
      </c>
      <c r="J913" s="329">
        <f>J914</f>
        <v>0</v>
      </c>
      <c r="K913" s="163"/>
      <c r="L913" s="76"/>
      <c r="M913" s="76"/>
    </row>
    <row r="914" spans="1:13" s="2" customFormat="1" hidden="1">
      <c r="A914" s="67"/>
      <c r="B914" s="82"/>
      <c r="C914" s="82" t="s">
        <v>372</v>
      </c>
      <c r="D914" s="74" t="s">
        <v>373</v>
      </c>
      <c r="E914" s="317">
        <f t="shared" si="218"/>
        <v>0</v>
      </c>
      <c r="F914" s="318"/>
      <c r="G914" s="318"/>
      <c r="H914" s="318"/>
      <c r="I914" s="318"/>
      <c r="J914" s="330"/>
      <c r="K914" s="75"/>
      <c r="L914" s="76"/>
      <c r="M914" s="76"/>
    </row>
    <row r="915" spans="1:13" s="2" customFormat="1" hidden="1">
      <c r="A915" s="67"/>
      <c r="B915" s="90" t="s">
        <v>374</v>
      </c>
      <c r="C915" s="91"/>
      <c r="D915" s="72" t="s">
        <v>375</v>
      </c>
      <c r="E915" s="317">
        <f t="shared" si="218"/>
        <v>0</v>
      </c>
      <c r="F915" s="318">
        <f>F916+F917</f>
        <v>0</v>
      </c>
      <c r="G915" s="318">
        <f>G916+G917</f>
        <v>0</v>
      </c>
      <c r="H915" s="318">
        <f>H916+H917</f>
        <v>0</v>
      </c>
      <c r="I915" s="318">
        <f>I916+I917</f>
        <v>0</v>
      </c>
      <c r="J915" s="329">
        <f>J916+J917</f>
        <v>0</v>
      </c>
      <c r="K915" s="163"/>
      <c r="L915" s="76"/>
      <c r="M915" s="76"/>
    </row>
    <row r="916" spans="1:13" s="2" customFormat="1" ht="25.5" hidden="1">
      <c r="A916" s="67"/>
      <c r="B916" s="90"/>
      <c r="C916" s="91" t="s">
        <v>376</v>
      </c>
      <c r="D916" s="72" t="s">
        <v>377</v>
      </c>
      <c r="E916" s="317">
        <f t="shared" si="218"/>
        <v>0</v>
      </c>
      <c r="F916" s="318"/>
      <c r="G916" s="318"/>
      <c r="H916" s="318"/>
      <c r="I916" s="318"/>
      <c r="J916" s="330"/>
      <c r="K916" s="75"/>
      <c r="L916" s="76"/>
      <c r="M916" s="76"/>
    </row>
    <row r="917" spans="1:13" s="2" customFormat="1" ht="13.5" hidden="1">
      <c r="A917" s="67"/>
      <c r="B917" s="69"/>
      <c r="C917" s="69" t="s">
        <v>378</v>
      </c>
      <c r="D917" s="70" t="s">
        <v>379</v>
      </c>
      <c r="E917" s="317">
        <f t="shared" si="218"/>
        <v>0</v>
      </c>
      <c r="F917" s="318"/>
      <c r="G917" s="318"/>
      <c r="H917" s="318"/>
      <c r="I917" s="318"/>
      <c r="J917" s="330"/>
      <c r="K917" s="75"/>
      <c r="L917" s="76"/>
      <c r="M917" s="76"/>
    </row>
    <row r="918" spans="1:13" s="2" customFormat="1" hidden="1">
      <c r="A918" s="67"/>
      <c r="B918" s="71" t="s">
        <v>380</v>
      </c>
      <c r="C918" s="78"/>
      <c r="D918" s="80" t="s">
        <v>381</v>
      </c>
      <c r="E918" s="317">
        <f t="shared" si="218"/>
        <v>0</v>
      </c>
      <c r="F918" s="318">
        <f t="shared" ref="F918:M918" si="229">F919</f>
        <v>0</v>
      </c>
      <c r="G918" s="318">
        <f t="shared" si="229"/>
        <v>0</v>
      </c>
      <c r="H918" s="318">
        <f t="shared" si="229"/>
        <v>0</v>
      </c>
      <c r="I918" s="318">
        <f t="shared" si="229"/>
        <v>0</v>
      </c>
      <c r="J918" s="329">
        <f t="shared" si="229"/>
        <v>0</v>
      </c>
      <c r="K918" s="163">
        <f t="shared" si="229"/>
        <v>0</v>
      </c>
      <c r="L918" s="163">
        <f t="shared" si="229"/>
        <v>0</v>
      </c>
      <c r="M918" s="163">
        <f t="shared" si="229"/>
        <v>0</v>
      </c>
    </row>
    <row r="919" spans="1:13" s="2" customFormat="1" ht="0.75" hidden="1" customHeight="1">
      <c r="A919" s="67"/>
      <c r="B919" s="92" t="s">
        <v>382</v>
      </c>
      <c r="C919" s="71"/>
      <c r="D919" s="74" t="s">
        <v>383</v>
      </c>
      <c r="E919" s="317">
        <f t="shared" si="218"/>
        <v>0</v>
      </c>
      <c r="F919" s="318">
        <f>F920+F921+F922+F923</f>
        <v>0</v>
      </c>
      <c r="G919" s="318">
        <f>G920+G921+G922+G923</f>
        <v>0</v>
      </c>
      <c r="H919" s="318">
        <f>H920+H921+H922+H923</f>
        <v>0</v>
      </c>
      <c r="I919" s="318">
        <f>I920+I921+I922+I923</f>
        <v>0</v>
      </c>
      <c r="J919" s="329">
        <f>J920+J921+J922+J923</f>
        <v>0</v>
      </c>
      <c r="K919" s="163"/>
      <c r="L919" s="76"/>
      <c r="M919" s="76"/>
    </row>
    <row r="920" spans="1:13" s="2" customFormat="1" hidden="1">
      <c r="A920" s="67"/>
      <c r="B920" s="92"/>
      <c r="C920" s="71" t="s">
        <v>384</v>
      </c>
      <c r="D920" s="74" t="s">
        <v>385</v>
      </c>
      <c r="E920" s="317">
        <f t="shared" si="218"/>
        <v>0</v>
      </c>
      <c r="F920" s="318"/>
      <c r="G920" s="318"/>
      <c r="H920" s="318"/>
      <c r="I920" s="318"/>
      <c r="J920" s="330"/>
      <c r="K920" s="75"/>
      <c r="L920" s="76"/>
      <c r="M920" s="76"/>
    </row>
    <row r="921" spans="1:13" s="2" customFormat="1" hidden="1">
      <c r="A921" s="67"/>
      <c r="B921" s="78"/>
      <c r="C921" s="82" t="s">
        <v>386</v>
      </c>
      <c r="D921" s="80" t="s">
        <v>387</v>
      </c>
      <c r="E921" s="317">
        <f t="shared" si="218"/>
        <v>0</v>
      </c>
      <c r="F921" s="318"/>
      <c r="G921" s="318"/>
      <c r="H921" s="318"/>
      <c r="I921" s="318"/>
      <c r="J921" s="330"/>
      <c r="K921" s="75"/>
      <c r="L921" s="76"/>
      <c r="M921" s="76"/>
    </row>
    <row r="922" spans="1:13" s="2" customFormat="1" hidden="1">
      <c r="A922" s="67"/>
      <c r="B922" s="93"/>
      <c r="C922" s="82" t="s">
        <v>388</v>
      </c>
      <c r="D922" s="80" t="s">
        <v>389</v>
      </c>
      <c r="E922" s="317">
        <f t="shared" si="218"/>
        <v>0</v>
      </c>
      <c r="F922" s="318"/>
      <c r="G922" s="318"/>
      <c r="H922" s="318"/>
      <c r="I922" s="318"/>
      <c r="J922" s="330"/>
      <c r="K922" s="75"/>
      <c r="L922" s="76"/>
      <c r="M922" s="76"/>
    </row>
    <row r="923" spans="1:13" s="2" customFormat="1" hidden="1">
      <c r="A923" s="67"/>
      <c r="B923" s="78"/>
      <c r="C923" s="94" t="s">
        <v>390</v>
      </c>
      <c r="D923" s="74" t="s">
        <v>391</v>
      </c>
      <c r="E923" s="317">
        <f t="shared" si="218"/>
        <v>0</v>
      </c>
      <c r="F923" s="318"/>
      <c r="G923" s="318"/>
      <c r="H923" s="318"/>
      <c r="I923" s="318"/>
      <c r="J923" s="330"/>
      <c r="K923" s="75"/>
      <c r="L923" s="76"/>
      <c r="M923" s="76"/>
    </row>
    <row r="924" spans="1:13" s="2" customFormat="1">
      <c r="A924" s="67"/>
      <c r="B924" s="77"/>
      <c r="C924" s="94"/>
      <c r="D924" s="74"/>
      <c r="E924" s="317"/>
      <c r="F924" s="318"/>
      <c r="G924" s="318"/>
      <c r="H924" s="318"/>
      <c r="I924" s="318"/>
      <c r="J924" s="330"/>
      <c r="K924" s="75"/>
      <c r="L924" s="76"/>
      <c r="M924" s="76"/>
    </row>
    <row r="925" spans="1:13" s="2" customFormat="1" ht="20.25" customHeight="1">
      <c r="A925" s="67"/>
      <c r="B925" s="73" t="s">
        <v>392</v>
      </c>
      <c r="C925" s="94"/>
      <c r="D925" s="74" t="s">
        <v>300</v>
      </c>
      <c r="E925" s="317">
        <f t="shared" ref="E925:E938" si="230">G925+H925+I925+J925</f>
        <v>5</v>
      </c>
      <c r="F925" s="318"/>
      <c r="G925" s="318">
        <f>G931</f>
        <v>3</v>
      </c>
      <c r="H925" s="318">
        <f t="shared" ref="H925:M925" si="231">H931</f>
        <v>2</v>
      </c>
      <c r="I925" s="318">
        <f t="shared" si="231"/>
        <v>0</v>
      </c>
      <c r="J925" s="318">
        <f t="shared" si="231"/>
        <v>0</v>
      </c>
      <c r="K925" s="330">
        <f t="shared" si="231"/>
        <v>5</v>
      </c>
      <c r="L925" s="330">
        <f t="shared" si="231"/>
        <v>5</v>
      </c>
      <c r="M925" s="330">
        <f t="shared" si="231"/>
        <v>5</v>
      </c>
    </row>
    <row r="926" spans="1:13" s="2" customFormat="1">
      <c r="A926" s="67"/>
      <c r="B926" s="73" t="s">
        <v>393</v>
      </c>
      <c r="C926" s="94"/>
      <c r="D926" s="74" t="s">
        <v>394</v>
      </c>
      <c r="E926" s="317">
        <f t="shared" si="230"/>
        <v>0</v>
      </c>
      <c r="F926" s="318"/>
      <c r="G926" s="318"/>
      <c r="H926" s="318"/>
      <c r="I926" s="318"/>
      <c r="J926" s="330"/>
      <c r="K926" s="75"/>
      <c r="L926" s="76"/>
      <c r="M926" s="76"/>
    </row>
    <row r="927" spans="1:13" s="2" customFormat="1">
      <c r="A927" s="67"/>
      <c r="B927" s="73" t="s">
        <v>395</v>
      </c>
      <c r="C927" s="94"/>
      <c r="D927" s="95" t="s">
        <v>396</v>
      </c>
      <c r="E927" s="317">
        <f t="shared" si="230"/>
        <v>0</v>
      </c>
      <c r="F927" s="318"/>
      <c r="G927" s="318"/>
      <c r="H927" s="318"/>
      <c r="I927" s="318"/>
      <c r="J927" s="330"/>
      <c r="K927" s="75"/>
      <c r="L927" s="76"/>
      <c r="M927" s="76"/>
    </row>
    <row r="928" spans="1:13" s="2" customFormat="1">
      <c r="A928" s="67"/>
      <c r="B928" s="103" t="s">
        <v>397</v>
      </c>
      <c r="C928" s="164"/>
      <c r="D928" s="72" t="s">
        <v>398</v>
      </c>
      <c r="E928" s="317">
        <f t="shared" si="230"/>
        <v>0</v>
      </c>
      <c r="F928" s="318"/>
      <c r="G928" s="318"/>
      <c r="H928" s="318"/>
      <c r="I928" s="318"/>
      <c r="J928" s="330"/>
      <c r="K928" s="75"/>
      <c r="L928" s="76"/>
      <c r="M928" s="76"/>
    </row>
    <row r="929" spans="1:13" s="2" customFormat="1">
      <c r="A929" s="67"/>
      <c r="B929" s="71" t="s">
        <v>399</v>
      </c>
      <c r="C929" s="82"/>
      <c r="D929" s="74" t="s">
        <v>400</v>
      </c>
      <c r="E929" s="317">
        <f t="shared" si="230"/>
        <v>0</v>
      </c>
      <c r="F929" s="318"/>
      <c r="G929" s="318"/>
      <c r="H929" s="318"/>
      <c r="I929" s="318"/>
      <c r="J929" s="330"/>
      <c r="K929" s="75"/>
      <c r="L929" s="76"/>
      <c r="M929" s="76"/>
    </row>
    <row r="930" spans="1:13" s="2" customFormat="1">
      <c r="A930" s="67"/>
      <c r="B930" s="82" t="s">
        <v>401</v>
      </c>
      <c r="C930" s="82"/>
      <c r="D930" s="74" t="s">
        <v>402</v>
      </c>
      <c r="E930" s="317">
        <f t="shared" si="230"/>
        <v>0</v>
      </c>
      <c r="F930" s="318"/>
      <c r="G930" s="318"/>
      <c r="H930" s="318"/>
      <c r="I930" s="318"/>
      <c r="J930" s="330"/>
      <c r="K930" s="75"/>
      <c r="L930" s="76"/>
      <c r="M930" s="76"/>
    </row>
    <row r="931" spans="1:13" s="2" customFormat="1">
      <c r="A931" s="67"/>
      <c r="B931" s="83" t="s">
        <v>403</v>
      </c>
      <c r="C931" s="165"/>
      <c r="D931" s="74" t="s">
        <v>404</v>
      </c>
      <c r="E931" s="317">
        <f t="shared" si="230"/>
        <v>5</v>
      </c>
      <c r="F931" s="318"/>
      <c r="G931" s="318">
        <v>3</v>
      </c>
      <c r="H931" s="318">
        <v>2</v>
      </c>
      <c r="I931" s="318"/>
      <c r="J931" s="330"/>
      <c r="K931" s="75">
        <v>5</v>
      </c>
      <c r="L931" s="76">
        <v>5</v>
      </c>
      <c r="M931" s="76">
        <v>5</v>
      </c>
    </row>
    <row r="932" spans="1:13" s="2" customFormat="1">
      <c r="A932" s="67"/>
      <c r="B932" s="83" t="s">
        <v>405</v>
      </c>
      <c r="C932" s="165"/>
      <c r="D932" s="74" t="s">
        <v>406</v>
      </c>
      <c r="E932" s="317">
        <f t="shared" si="230"/>
        <v>0</v>
      </c>
      <c r="F932" s="318"/>
      <c r="G932" s="318"/>
      <c r="H932" s="318"/>
      <c r="I932" s="318"/>
      <c r="J932" s="330"/>
      <c r="K932" s="75"/>
      <c r="L932" s="76"/>
      <c r="M932" s="76"/>
    </row>
    <row r="933" spans="1:13" s="2" customFormat="1">
      <c r="A933" s="67"/>
      <c r="B933" s="82" t="s">
        <v>407</v>
      </c>
      <c r="C933" s="82"/>
      <c r="D933" s="74" t="s">
        <v>408</v>
      </c>
      <c r="E933" s="317">
        <f t="shared" si="230"/>
        <v>0</v>
      </c>
      <c r="F933" s="318"/>
      <c r="G933" s="318"/>
      <c r="H933" s="318"/>
      <c r="I933" s="318"/>
      <c r="J933" s="330"/>
      <c r="K933" s="75"/>
      <c r="L933" s="76"/>
      <c r="M933" s="76"/>
    </row>
    <row r="934" spans="1:13" s="2" customFormat="1">
      <c r="A934" s="67"/>
      <c r="B934" s="82" t="s">
        <v>409</v>
      </c>
      <c r="C934" s="82"/>
      <c r="D934" s="74" t="s">
        <v>410</v>
      </c>
      <c r="E934" s="317">
        <f t="shared" si="230"/>
        <v>0</v>
      </c>
      <c r="F934" s="318"/>
      <c r="G934" s="318"/>
      <c r="H934" s="318"/>
      <c r="I934" s="318"/>
      <c r="J934" s="330"/>
      <c r="K934" s="75"/>
      <c r="L934" s="76"/>
      <c r="M934" s="76"/>
    </row>
    <row r="935" spans="1:13" s="2" customFormat="1">
      <c r="A935" s="67"/>
      <c r="B935" s="79" t="s">
        <v>411</v>
      </c>
      <c r="C935" s="79"/>
      <c r="D935" s="80" t="s">
        <v>412</v>
      </c>
      <c r="E935" s="317">
        <f t="shared" si="230"/>
        <v>0</v>
      </c>
      <c r="F935" s="318">
        <f>F936+F940</f>
        <v>0</v>
      </c>
      <c r="G935" s="318">
        <f>G936+G940</f>
        <v>0</v>
      </c>
      <c r="H935" s="318">
        <f>H936+H940</f>
        <v>0</v>
      </c>
      <c r="I935" s="318">
        <f>I936+I940</f>
        <v>0</v>
      </c>
      <c r="J935" s="329">
        <f>J936+J940</f>
        <v>0</v>
      </c>
      <c r="K935" s="163"/>
      <c r="L935" s="76"/>
      <c r="M935" s="76"/>
    </row>
    <row r="936" spans="1:13" s="2" customFormat="1">
      <c r="A936" s="67"/>
      <c r="B936" s="82" t="s">
        <v>413</v>
      </c>
      <c r="C936" s="79"/>
      <c r="D936" s="80" t="s">
        <v>414</v>
      </c>
      <c r="E936" s="317">
        <f t="shared" si="230"/>
        <v>0</v>
      </c>
      <c r="F936" s="318">
        <f t="shared" ref="F936:M936" si="232">F937+F938</f>
        <v>0</v>
      </c>
      <c r="G936" s="318">
        <f t="shared" si="232"/>
        <v>0</v>
      </c>
      <c r="H936" s="318">
        <f t="shared" si="232"/>
        <v>0</v>
      </c>
      <c r="I936" s="318">
        <f t="shared" si="232"/>
        <v>0</v>
      </c>
      <c r="J936" s="329">
        <f t="shared" si="232"/>
        <v>0</v>
      </c>
      <c r="K936" s="163">
        <f t="shared" si="232"/>
        <v>0</v>
      </c>
      <c r="L936" s="163">
        <f t="shared" si="232"/>
        <v>0</v>
      </c>
      <c r="M936" s="163">
        <f t="shared" si="232"/>
        <v>0</v>
      </c>
    </row>
    <row r="937" spans="1:13" s="2" customFormat="1" ht="38.25">
      <c r="A937" s="67"/>
      <c r="B937" s="92"/>
      <c r="C937" s="91" t="s">
        <v>415</v>
      </c>
      <c r="D937" s="80" t="s">
        <v>416</v>
      </c>
      <c r="E937" s="317">
        <f t="shared" si="230"/>
        <v>0</v>
      </c>
      <c r="F937" s="318"/>
      <c r="G937" s="318"/>
      <c r="H937" s="318"/>
      <c r="I937" s="318"/>
      <c r="J937" s="330"/>
      <c r="K937" s="75"/>
      <c r="L937" s="76"/>
      <c r="M937" s="76"/>
    </row>
    <row r="938" spans="1:13" s="2" customFormat="1">
      <c r="A938" s="67"/>
      <c r="B938" s="99" t="s">
        <v>417</v>
      </c>
      <c r="C938" s="100"/>
      <c r="D938" s="74" t="s">
        <v>418</v>
      </c>
      <c r="E938" s="317">
        <f t="shared" si="230"/>
        <v>0</v>
      </c>
      <c r="F938" s="318"/>
      <c r="G938" s="318"/>
      <c r="H938" s="318"/>
      <c r="I938" s="318"/>
      <c r="J938" s="330"/>
      <c r="K938" s="75"/>
      <c r="L938" s="76"/>
      <c r="M938" s="76"/>
    </row>
    <row r="939" spans="1:13" s="2" customFormat="1" ht="13.5">
      <c r="A939" s="67"/>
      <c r="B939" s="101"/>
      <c r="C939" s="69"/>
      <c r="D939" s="70"/>
      <c r="E939" s="317"/>
      <c r="F939" s="318"/>
      <c r="G939" s="318"/>
      <c r="H939" s="318"/>
      <c r="I939" s="318"/>
      <c r="J939" s="330"/>
      <c r="K939" s="75"/>
      <c r="L939" s="76"/>
      <c r="M939" s="76"/>
    </row>
    <row r="940" spans="1:13" s="2" customFormat="1">
      <c r="A940" s="67"/>
      <c r="B940" s="74" t="s">
        <v>419</v>
      </c>
      <c r="C940" s="102"/>
      <c r="D940" s="80" t="s">
        <v>420</v>
      </c>
      <c r="E940" s="317">
        <f t="shared" ref="E940:E1018" si="233">G940+H940+I940+J940</f>
        <v>0</v>
      </c>
      <c r="F940" s="318">
        <f t="shared" ref="F940:M940" si="234">F941+F942</f>
        <v>0</v>
      </c>
      <c r="G940" s="318">
        <f t="shared" si="234"/>
        <v>0</v>
      </c>
      <c r="H940" s="318">
        <f t="shared" si="234"/>
        <v>0</v>
      </c>
      <c r="I940" s="318">
        <f t="shared" si="234"/>
        <v>0</v>
      </c>
      <c r="J940" s="329">
        <f t="shared" si="234"/>
        <v>0</v>
      </c>
      <c r="K940" s="163">
        <f t="shared" si="234"/>
        <v>0</v>
      </c>
      <c r="L940" s="163">
        <f t="shared" si="234"/>
        <v>0</v>
      </c>
      <c r="M940" s="163">
        <f t="shared" si="234"/>
        <v>0</v>
      </c>
    </row>
    <row r="941" spans="1:13" s="2" customFormat="1">
      <c r="A941" s="67"/>
      <c r="B941" s="79" t="s">
        <v>421</v>
      </c>
      <c r="C941" s="79"/>
      <c r="D941" s="80" t="s">
        <v>422</v>
      </c>
      <c r="E941" s="317">
        <f t="shared" si="233"/>
        <v>0</v>
      </c>
      <c r="F941" s="318"/>
      <c r="G941" s="318"/>
      <c r="H941" s="318"/>
      <c r="I941" s="318"/>
      <c r="J941" s="330"/>
      <c r="K941" s="75"/>
      <c r="L941" s="76"/>
      <c r="M941" s="76"/>
    </row>
    <row r="942" spans="1:13" s="2" customFormat="1">
      <c r="A942" s="67"/>
      <c r="B942" s="78" t="s">
        <v>423</v>
      </c>
      <c r="C942" s="81"/>
      <c r="D942" s="74" t="s">
        <v>424</v>
      </c>
      <c r="E942" s="317">
        <f t="shared" si="233"/>
        <v>0</v>
      </c>
      <c r="F942" s="318"/>
      <c r="G942" s="318"/>
      <c r="H942" s="318"/>
      <c r="I942" s="318"/>
      <c r="J942" s="330"/>
      <c r="K942" s="75"/>
      <c r="L942" s="76"/>
      <c r="M942" s="76"/>
    </row>
    <row r="943" spans="1:13" s="2" customFormat="1">
      <c r="A943" s="67"/>
      <c r="B943" s="71" t="s">
        <v>425</v>
      </c>
      <c r="C943" s="82"/>
      <c r="D943" s="74" t="s">
        <v>426</v>
      </c>
      <c r="E943" s="317">
        <f t="shared" si="233"/>
        <v>0</v>
      </c>
      <c r="F943" s="318">
        <f t="shared" ref="F943:M943" si="235">F944</f>
        <v>0</v>
      </c>
      <c r="G943" s="318">
        <f t="shared" si="235"/>
        <v>0</v>
      </c>
      <c r="H943" s="318">
        <f t="shared" si="235"/>
        <v>0</v>
      </c>
      <c r="I943" s="318">
        <f t="shared" si="235"/>
        <v>0</v>
      </c>
      <c r="J943" s="329">
        <f t="shared" si="235"/>
        <v>0</v>
      </c>
      <c r="K943" s="163">
        <f t="shared" si="235"/>
        <v>0</v>
      </c>
      <c r="L943" s="163">
        <f t="shared" si="235"/>
        <v>0</v>
      </c>
      <c r="M943" s="163">
        <f t="shared" si="235"/>
        <v>0</v>
      </c>
    </row>
    <row r="944" spans="1:13" s="2" customFormat="1">
      <c r="A944" s="67"/>
      <c r="B944" s="78" t="s">
        <v>427</v>
      </c>
      <c r="C944" s="82"/>
      <c r="D944" s="74" t="s">
        <v>428</v>
      </c>
      <c r="E944" s="317">
        <f t="shared" si="233"/>
        <v>0</v>
      </c>
      <c r="F944" s="318"/>
      <c r="G944" s="318"/>
      <c r="H944" s="318"/>
      <c r="I944" s="318"/>
      <c r="J944" s="330"/>
      <c r="K944" s="75"/>
      <c r="L944" s="76"/>
      <c r="M944" s="76"/>
    </row>
    <row r="945" spans="1:16">
      <c r="A945" s="127" t="s">
        <v>520</v>
      </c>
      <c r="B945" s="127"/>
      <c r="C945" s="127"/>
      <c r="D945" s="128"/>
      <c r="E945" s="317">
        <f t="shared" si="233"/>
        <v>3509</v>
      </c>
      <c r="F945" s="333"/>
      <c r="G945" s="333">
        <f t="shared" ref="G945:M945" si="236">G946</f>
        <v>904</v>
      </c>
      <c r="H945" s="333">
        <f t="shared" si="236"/>
        <v>878</v>
      </c>
      <c r="I945" s="333">
        <f t="shared" si="236"/>
        <v>876</v>
      </c>
      <c r="J945" s="330">
        <f t="shared" si="236"/>
        <v>851</v>
      </c>
      <c r="K945" s="75">
        <f t="shared" si="236"/>
        <v>3509</v>
      </c>
      <c r="L945" s="75">
        <f t="shared" si="236"/>
        <v>3509</v>
      </c>
      <c r="M945" s="75">
        <f t="shared" si="236"/>
        <v>3509</v>
      </c>
    </row>
    <row r="946" spans="1:16" ht="26.25" customHeight="1">
      <c r="A946" s="129"/>
      <c r="B946" s="575" t="s">
        <v>521</v>
      </c>
      <c r="C946" s="576"/>
      <c r="D946" s="131" t="s">
        <v>522</v>
      </c>
      <c r="E946" s="317">
        <f t="shared" si="233"/>
        <v>3509</v>
      </c>
      <c r="F946" s="333"/>
      <c r="G946" s="333">
        <v>904</v>
      </c>
      <c r="H946" s="333">
        <v>878</v>
      </c>
      <c r="I946" s="333">
        <v>876</v>
      </c>
      <c r="J946" s="330">
        <v>851</v>
      </c>
      <c r="K946" s="75">
        <v>3509</v>
      </c>
      <c r="L946" s="76">
        <v>3509</v>
      </c>
      <c r="M946" s="76">
        <v>3509</v>
      </c>
    </row>
    <row r="947" spans="1:16" ht="20.25" customHeight="1">
      <c r="A947" s="361"/>
      <c r="B947" s="629" t="s">
        <v>523</v>
      </c>
      <c r="C947" s="578"/>
      <c r="D947" s="131" t="s">
        <v>524</v>
      </c>
      <c r="E947" s="317">
        <f t="shared" si="233"/>
        <v>0</v>
      </c>
      <c r="F947" s="333"/>
      <c r="G947" s="333"/>
      <c r="H947" s="333"/>
      <c r="I947" s="333"/>
      <c r="J947" s="330"/>
      <c r="K947" s="75"/>
      <c r="L947" s="76"/>
      <c r="M947" s="76"/>
      <c r="P947" s="397"/>
    </row>
    <row r="948" spans="1:16" s="3" customFormat="1" ht="44.25" customHeight="1">
      <c r="A948" s="579" t="s">
        <v>527</v>
      </c>
      <c r="B948" s="580"/>
      <c r="C948" s="581"/>
      <c r="D948" s="355" t="s">
        <v>528</v>
      </c>
      <c r="E948" s="396">
        <f>E949</f>
        <v>26166</v>
      </c>
      <c r="F948" s="396">
        <f t="shared" ref="F948:M948" si="237">F949</f>
        <v>0</v>
      </c>
      <c r="G948" s="396">
        <f t="shared" si="237"/>
        <v>7754</v>
      </c>
      <c r="H948" s="396">
        <f t="shared" si="237"/>
        <v>6579</v>
      </c>
      <c r="I948" s="396">
        <f t="shared" si="237"/>
        <v>6113</v>
      </c>
      <c r="J948" s="396">
        <f t="shared" si="237"/>
        <v>5720</v>
      </c>
      <c r="K948" s="396">
        <f t="shared" si="237"/>
        <v>28035</v>
      </c>
      <c r="L948" s="396">
        <f t="shared" si="237"/>
        <v>29995</v>
      </c>
      <c r="M948" s="396">
        <f t="shared" si="237"/>
        <v>31955</v>
      </c>
    </row>
    <row r="949" spans="1:16" ht="36.75" customHeight="1">
      <c r="A949" s="556" t="s">
        <v>529</v>
      </c>
      <c r="B949" s="557"/>
      <c r="C949" s="558"/>
      <c r="D949" s="62" t="s">
        <v>530</v>
      </c>
      <c r="E949" s="158">
        <f>E956</f>
        <v>26166</v>
      </c>
      <c r="F949" s="158">
        <f t="shared" ref="F949:J949" si="238">F956</f>
        <v>0</v>
      </c>
      <c r="G949" s="158">
        <f t="shared" si="238"/>
        <v>7754</v>
      </c>
      <c r="H949" s="158">
        <f t="shared" si="238"/>
        <v>6579</v>
      </c>
      <c r="I949" s="158">
        <f t="shared" si="238"/>
        <v>6113</v>
      </c>
      <c r="J949" s="158">
        <f t="shared" si="238"/>
        <v>5720</v>
      </c>
      <c r="K949" s="158">
        <f>K956</f>
        <v>28035</v>
      </c>
      <c r="L949" s="158">
        <f t="shared" ref="L949:M949" si="239">L956</f>
        <v>29995</v>
      </c>
      <c r="M949" s="158">
        <f t="shared" si="239"/>
        <v>31955</v>
      </c>
    </row>
    <row r="950" spans="1:16" ht="27.75" customHeight="1">
      <c r="A950" s="187"/>
      <c r="B950" s="567" t="s">
        <v>292</v>
      </c>
      <c r="C950" s="568"/>
      <c r="D950" s="135"/>
      <c r="E950" s="347">
        <f>E951</f>
        <v>26166</v>
      </c>
      <c r="F950" s="347">
        <f t="shared" ref="F950:J950" si="240">F951</f>
        <v>0</v>
      </c>
      <c r="G950" s="347">
        <f t="shared" si="240"/>
        <v>7754</v>
      </c>
      <c r="H950" s="347">
        <f t="shared" si="240"/>
        <v>6579</v>
      </c>
      <c r="I950" s="347">
        <f t="shared" si="240"/>
        <v>6113</v>
      </c>
      <c r="J950" s="347">
        <f t="shared" si="240"/>
        <v>5720</v>
      </c>
      <c r="K950" s="75">
        <f>K951</f>
        <v>28035</v>
      </c>
      <c r="L950" s="75">
        <f t="shared" ref="L950:M950" si="241">L951</f>
        <v>29995</v>
      </c>
      <c r="M950" s="75">
        <f t="shared" si="241"/>
        <v>31955</v>
      </c>
    </row>
    <row r="951" spans="1:16" ht="27.75" customHeight="1">
      <c r="A951" s="187"/>
      <c r="B951" s="569" t="s">
        <v>531</v>
      </c>
      <c r="C951" s="570"/>
      <c r="D951" s="70" t="s">
        <v>320</v>
      </c>
      <c r="E951" s="347">
        <f>G951+H951+I951+J951</f>
        <v>26166</v>
      </c>
      <c r="F951" s="333"/>
      <c r="G951" s="333">
        <f>G952+G953+G954</f>
        <v>7754</v>
      </c>
      <c r="H951" s="333">
        <f t="shared" ref="H951:J951" si="242">H952+H953+H954</f>
        <v>6579</v>
      </c>
      <c r="I951" s="333">
        <f t="shared" si="242"/>
        <v>6113</v>
      </c>
      <c r="J951" s="333">
        <f t="shared" si="242"/>
        <v>5720</v>
      </c>
      <c r="K951" s="75">
        <f>K952+K953</f>
        <v>28035</v>
      </c>
      <c r="L951" s="75">
        <f t="shared" ref="L951:M951" si="243">L952+L953</f>
        <v>29995</v>
      </c>
      <c r="M951" s="75">
        <f t="shared" si="243"/>
        <v>31955</v>
      </c>
    </row>
    <row r="952" spans="1:16" ht="27.75" customHeight="1">
      <c r="A952" s="187"/>
      <c r="B952" s="462"/>
      <c r="C952" s="463" t="s">
        <v>321</v>
      </c>
      <c r="D952" s="72" t="s">
        <v>295</v>
      </c>
      <c r="E952" s="347">
        <f t="shared" ref="E952:E955" si="244">G952+H952+I952+J952</f>
        <v>24773</v>
      </c>
      <c r="F952" s="333"/>
      <c r="G952" s="333">
        <v>7187</v>
      </c>
      <c r="H952" s="333">
        <f>5952+300</f>
        <v>6252</v>
      </c>
      <c r="I952" s="333">
        <v>5833</v>
      </c>
      <c r="J952" s="330">
        <v>5501</v>
      </c>
      <c r="K952" s="75">
        <v>26800</v>
      </c>
      <c r="L952" s="76">
        <v>28600</v>
      </c>
      <c r="M952" s="76">
        <v>30400</v>
      </c>
    </row>
    <row r="953" spans="1:16" ht="21" customHeight="1">
      <c r="A953" s="187"/>
      <c r="B953" s="462"/>
      <c r="C953" s="463" t="s">
        <v>322</v>
      </c>
      <c r="D953" s="74" t="s">
        <v>297</v>
      </c>
      <c r="E953" s="347">
        <f t="shared" si="244"/>
        <v>1363</v>
      </c>
      <c r="F953" s="333"/>
      <c r="G953" s="333">
        <v>537</v>
      </c>
      <c r="H953" s="333">
        <v>327</v>
      </c>
      <c r="I953" s="333">
        <v>280</v>
      </c>
      <c r="J953" s="330">
        <v>219</v>
      </c>
      <c r="K953" s="75">
        <v>1235</v>
      </c>
      <c r="L953" s="76">
        <v>1395</v>
      </c>
      <c r="M953" s="76">
        <v>1555</v>
      </c>
    </row>
    <row r="954" spans="1:16" ht="42" customHeight="1">
      <c r="A954" s="187"/>
      <c r="B954" s="571" t="s">
        <v>392</v>
      </c>
      <c r="C954" s="572"/>
      <c r="D954" s="135">
        <v>59</v>
      </c>
      <c r="E954" s="347">
        <f t="shared" si="244"/>
        <v>30</v>
      </c>
      <c r="F954" s="333"/>
      <c r="G954" s="333">
        <f>G955</f>
        <v>30</v>
      </c>
      <c r="H954" s="333">
        <f t="shared" ref="H954:J954" si="245">H955</f>
        <v>0</v>
      </c>
      <c r="I954" s="333">
        <f t="shared" si="245"/>
        <v>0</v>
      </c>
      <c r="J954" s="333">
        <f t="shared" si="245"/>
        <v>0</v>
      </c>
      <c r="K954" s="75"/>
      <c r="L954" s="76"/>
      <c r="M954" s="76"/>
    </row>
    <row r="955" spans="1:16" ht="25.5" customHeight="1">
      <c r="A955" s="187"/>
      <c r="B955" s="462"/>
      <c r="C955" s="463" t="s">
        <v>532</v>
      </c>
      <c r="D955" s="131" t="s">
        <v>533</v>
      </c>
      <c r="E955" s="347">
        <f t="shared" si="244"/>
        <v>30</v>
      </c>
      <c r="F955" s="333"/>
      <c r="G955" s="333">
        <v>30</v>
      </c>
      <c r="H955" s="333"/>
      <c r="I955" s="333"/>
      <c r="J955" s="330"/>
      <c r="K955" s="75"/>
      <c r="L955" s="76"/>
      <c r="M955" s="76"/>
    </row>
    <row r="956" spans="1:16" ht="21" customHeight="1">
      <c r="A956" s="187"/>
      <c r="B956" s="625" t="s">
        <v>520</v>
      </c>
      <c r="C956" s="626"/>
      <c r="D956" s="128"/>
      <c r="E956" s="347">
        <f>G956+H956+I956+J956</f>
        <v>26166</v>
      </c>
      <c r="F956" s="347">
        <f t="shared" ref="F956:J956" si="246">F957+F959+F960</f>
        <v>0</v>
      </c>
      <c r="G956" s="347">
        <f t="shared" si="246"/>
        <v>7754</v>
      </c>
      <c r="H956" s="347">
        <f t="shared" si="246"/>
        <v>6579</v>
      </c>
      <c r="I956" s="347">
        <f t="shared" si="246"/>
        <v>6113</v>
      </c>
      <c r="J956" s="347">
        <f t="shared" si="246"/>
        <v>5720</v>
      </c>
      <c r="K956" s="75">
        <f>K957+K958+K960</f>
        <v>28035</v>
      </c>
      <c r="L956" s="75">
        <f t="shared" ref="L956:M956" si="247">L957+L958+L960</f>
        <v>29995</v>
      </c>
      <c r="M956" s="75">
        <f t="shared" si="247"/>
        <v>31955</v>
      </c>
    </row>
    <row r="957" spans="1:16" ht="21" customHeight="1">
      <c r="A957" s="187"/>
      <c r="B957" s="136" t="s">
        <v>537</v>
      </c>
      <c r="C957" s="130"/>
      <c r="D957" s="128" t="s">
        <v>538</v>
      </c>
      <c r="E957" s="347">
        <f t="shared" ref="E957:E960" si="248">G957+H957+I957+J957</f>
        <v>0</v>
      </c>
      <c r="F957" s="333"/>
      <c r="G957" s="333"/>
      <c r="H957" s="333"/>
      <c r="I957" s="333"/>
      <c r="J957" s="330"/>
      <c r="K957" s="75"/>
      <c r="L957" s="76"/>
      <c r="M957" s="76"/>
    </row>
    <row r="958" spans="1:16" ht="16.5" customHeight="1">
      <c r="A958" s="187"/>
      <c r="B958" s="136"/>
      <c r="C958" s="137" t="s">
        <v>539</v>
      </c>
      <c r="D958" s="138" t="s">
        <v>540</v>
      </c>
      <c r="E958" s="347">
        <f t="shared" si="248"/>
        <v>0</v>
      </c>
      <c r="F958" s="333"/>
      <c r="G958" s="333"/>
      <c r="H958" s="333"/>
      <c r="I958" s="333"/>
      <c r="J958" s="330"/>
      <c r="K958" s="75"/>
      <c r="L958" s="76"/>
      <c r="M958" s="76"/>
    </row>
    <row r="959" spans="1:16" ht="20.25" customHeight="1">
      <c r="A959" s="187"/>
      <c r="B959" s="590" t="s">
        <v>541</v>
      </c>
      <c r="C959" s="591"/>
      <c r="D959" s="138" t="s">
        <v>542</v>
      </c>
      <c r="E959" s="347">
        <f t="shared" si="248"/>
        <v>0</v>
      </c>
      <c r="F959" s="333"/>
      <c r="G959" s="333"/>
      <c r="H959" s="333"/>
      <c r="I959" s="333"/>
      <c r="J959" s="330"/>
      <c r="K959" s="75"/>
      <c r="L959" s="76"/>
      <c r="M959" s="76"/>
    </row>
    <row r="960" spans="1:16" ht="28.5" customHeight="1">
      <c r="A960" s="187"/>
      <c r="B960" s="592" t="s">
        <v>543</v>
      </c>
      <c r="C960" s="593"/>
      <c r="D960" s="128" t="s">
        <v>544</v>
      </c>
      <c r="E960" s="347">
        <f t="shared" si="248"/>
        <v>26166</v>
      </c>
      <c r="F960" s="333"/>
      <c r="G960" s="333">
        <v>7754</v>
      </c>
      <c r="H960" s="333">
        <f>6279+300</f>
        <v>6579</v>
      </c>
      <c r="I960" s="333">
        <v>6113</v>
      </c>
      <c r="J960" s="330">
        <v>5720</v>
      </c>
      <c r="K960" s="75">
        <v>28035</v>
      </c>
      <c r="L960" s="76">
        <v>29995</v>
      </c>
      <c r="M960" s="76">
        <v>31955</v>
      </c>
    </row>
    <row r="961" spans="1:13" ht="45" customHeight="1">
      <c r="A961" s="187"/>
      <c r="B961" s="627" t="s">
        <v>545</v>
      </c>
      <c r="C961" s="628"/>
      <c r="D961" s="413" t="s">
        <v>546</v>
      </c>
      <c r="E961" s="414">
        <f>E962+E963+E1032+E1111</f>
        <v>756595.5</v>
      </c>
      <c r="F961" s="414">
        <f t="shared" ref="F961:M961" si="249">F962+F963+F1032+F1111</f>
        <v>9309.32</v>
      </c>
      <c r="G961" s="414">
        <f t="shared" si="249"/>
        <v>225870</v>
      </c>
      <c r="H961" s="414">
        <f t="shared" si="249"/>
        <v>193511.5</v>
      </c>
      <c r="I961" s="414">
        <f t="shared" si="249"/>
        <v>171686</v>
      </c>
      <c r="J961" s="414">
        <f t="shared" si="249"/>
        <v>165528</v>
      </c>
      <c r="K961" s="414">
        <f t="shared" si="249"/>
        <v>757278</v>
      </c>
      <c r="L961" s="414">
        <f t="shared" si="249"/>
        <v>756587</v>
      </c>
      <c r="M961" s="414">
        <f t="shared" si="249"/>
        <v>761893</v>
      </c>
    </row>
    <row r="962" spans="1:13" ht="45" customHeight="1">
      <c r="A962" s="362"/>
      <c r="B962" s="632" t="s">
        <v>547</v>
      </c>
      <c r="C962" s="633"/>
      <c r="D962" s="363" t="s">
        <v>548</v>
      </c>
      <c r="E962" s="364"/>
      <c r="F962" s="364"/>
      <c r="G962" s="364"/>
      <c r="H962" s="364"/>
      <c r="I962" s="364"/>
      <c r="J962" s="365"/>
      <c r="K962" s="366"/>
      <c r="L962" s="366"/>
      <c r="M962" s="366"/>
    </row>
    <row r="963" spans="1:13" ht="38.25" customHeight="1">
      <c r="A963" s="556" t="s">
        <v>722</v>
      </c>
      <c r="B963" s="557"/>
      <c r="C963" s="558"/>
      <c r="D963" s="147" t="s">
        <v>578</v>
      </c>
      <c r="E963" s="158">
        <f t="shared" si="233"/>
        <v>685762.5</v>
      </c>
      <c r="F963" s="158">
        <f>F1025</f>
        <v>9309.32</v>
      </c>
      <c r="G963" s="158">
        <f t="shared" ref="G963:J963" si="250">G1025</f>
        <v>209640</v>
      </c>
      <c r="H963" s="158">
        <f t="shared" si="250"/>
        <v>176529.5</v>
      </c>
      <c r="I963" s="158">
        <f t="shared" si="250"/>
        <v>150913</v>
      </c>
      <c r="J963" s="158">
        <f t="shared" si="250"/>
        <v>148680</v>
      </c>
      <c r="K963" s="158">
        <f t="shared" ref="F963:M964" si="251">K964</f>
        <v>686803</v>
      </c>
      <c r="L963" s="158">
        <f t="shared" si="251"/>
        <v>686803</v>
      </c>
      <c r="M963" s="158">
        <f t="shared" si="251"/>
        <v>692003</v>
      </c>
    </row>
    <row r="964" spans="1:13" s="6" customFormat="1" ht="15">
      <c r="A964" s="63"/>
      <c r="B964" s="63" t="s">
        <v>292</v>
      </c>
      <c r="C964" s="64"/>
      <c r="D964" s="66"/>
      <c r="E964" s="348">
        <f t="shared" si="233"/>
        <v>685762.5</v>
      </c>
      <c r="F964" s="328">
        <f t="shared" si="251"/>
        <v>9309.32</v>
      </c>
      <c r="G964" s="328">
        <f>G965+G1023</f>
        <v>209640</v>
      </c>
      <c r="H964" s="328">
        <f>H965+H1023</f>
        <v>176529.5</v>
      </c>
      <c r="I964" s="328">
        <f>I965+I1023</f>
        <v>150913</v>
      </c>
      <c r="J964" s="328">
        <f>J965+J1023</f>
        <v>148680</v>
      </c>
      <c r="K964" s="162">
        <f t="shared" si="251"/>
        <v>686803</v>
      </c>
      <c r="L964" s="162">
        <f t="shared" si="251"/>
        <v>686803</v>
      </c>
      <c r="M964" s="162">
        <f t="shared" si="251"/>
        <v>692003</v>
      </c>
    </row>
    <row r="965" spans="1:13" s="2" customFormat="1" ht="13.5">
      <c r="A965" s="67"/>
      <c r="B965" s="68" t="s">
        <v>721</v>
      </c>
      <c r="C965" s="69"/>
      <c r="D965" s="70" t="s">
        <v>320</v>
      </c>
      <c r="E965" s="347">
        <f t="shared" si="233"/>
        <v>685885.5</v>
      </c>
      <c r="F965" s="318">
        <f>F966+F967</f>
        <v>9309.32</v>
      </c>
      <c r="G965" s="318">
        <f t="shared" ref="G965:M965" si="252">G966+G967+G968+G973+G977+G979+G991+G997+G1004</f>
        <v>209640</v>
      </c>
      <c r="H965" s="318">
        <f t="shared" si="252"/>
        <v>176652.5</v>
      </c>
      <c r="I965" s="318">
        <f t="shared" si="252"/>
        <v>150913</v>
      </c>
      <c r="J965" s="318">
        <f t="shared" si="252"/>
        <v>148680</v>
      </c>
      <c r="K965" s="163">
        <f t="shared" si="252"/>
        <v>686803</v>
      </c>
      <c r="L965" s="163">
        <f t="shared" si="252"/>
        <v>686803</v>
      </c>
      <c r="M965" s="163">
        <f t="shared" si="252"/>
        <v>692003</v>
      </c>
    </row>
    <row r="966" spans="1:13" s="2" customFormat="1" ht="13.5">
      <c r="A966" s="67"/>
      <c r="B966" s="68"/>
      <c r="C966" s="71" t="s">
        <v>321</v>
      </c>
      <c r="D966" s="72" t="s">
        <v>295</v>
      </c>
      <c r="E966" s="347">
        <f t="shared" si="233"/>
        <v>500961</v>
      </c>
      <c r="F966" s="318"/>
      <c r="G966" s="318">
        <v>139424</v>
      </c>
      <c r="H966" s="318">
        <f>127757+25+123</f>
        <v>127905</v>
      </c>
      <c r="I966" s="318">
        <f>114149+77</f>
        <v>114226</v>
      </c>
      <c r="J966" s="330">
        <f>119332+74</f>
        <v>119406</v>
      </c>
      <c r="K966" s="75">
        <f>495144+295</f>
        <v>495439</v>
      </c>
      <c r="L966" s="76">
        <f>495144+295</f>
        <v>495439</v>
      </c>
      <c r="M966" s="76">
        <f>495144+295</f>
        <v>495439</v>
      </c>
    </row>
    <row r="967" spans="1:13" s="2" customFormat="1">
      <c r="A967" s="67"/>
      <c r="B967" s="73"/>
      <c r="C967" s="467" t="s">
        <v>322</v>
      </c>
      <c r="D967" s="74" t="s">
        <v>297</v>
      </c>
      <c r="E967" s="347">
        <f t="shared" si="233"/>
        <v>184452.5</v>
      </c>
      <c r="F967" s="318">
        <v>9309.32</v>
      </c>
      <c r="G967" s="318">
        <v>70075</v>
      </c>
      <c r="H967" s="318">
        <f>48584+23.5+25</f>
        <v>48632.5</v>
      </c>
      <c r="I967" s="318">
        <f>36575+2</f>
        <v>36577</v>
      </c>
      <c r="J967" s="330">
        <f>29167+1</f>
        <v>29168</v>
      </c>
      <c r="K967" s="75">
        <f>190837+5</f>
        <v>190842</v>
      </c>
      <c r="L967" s="76">
        <f>190837+5</f>
        <v>190842</v>
      </c>
      <c r="M967" s="76">
        <f>196037+5</f>
        <v>196042</v>
      </c>
    </row>
    <row r="968" spans="1:13" s="2" customFormat="1">
      <c r="A968" s="67"/>
      <c r="B968" s="77" t="s">
        <v>323</v>
      </c>
      <c r="C968" s="71"/>
      <c r="D968" s="74" t="s">
        <v>324</v>
      </c>
      <c r="E968" s="347">
        <f t="shared" si="233"/>
        <v>0</v>
      </c>
      <c r="F968" s="318">
        <f t="shared" ref="F968:M968" si="253">F969+F970+F971</f>
        <v>0</v>
      </c>
      <c r="G968" s="318">
        <f t="shared" si="253"/>
        <v>0</v>
      </c>
      <c r="H968" s="318">
        <f t="shared" si="253"/>
        <v>0</v>
      </c>
      <c r="I968" s="318">
        <f t="shared" si="253"/>
        <v>0</v>
      </c>
      <c r="J968" s="329">
        <f t="shared" si="253"/>
        <v>0</v>
      </c>
      <c r="K968" s="163">
        <f t="shared" si="253"/>
        <v>0</v>
      </c>
      <c r="L968" s="163">
        <f t="shared" si="253"/>
        <v>0</v>
      </c>
      <c r="M968" s="163">
        <f t="shared" si="253"/>
        <v>0</v>
      </c>
    </row>
    <row r="969" spans="1:13" s="2" customFormat="1" hidden="1">
      <c r="A969" s="67"/>
      <c r="B969" s="78" t="s">
        <v>325</v>
      </c>
      <c r="C969" s="71"/>
      <c r="D969" s="74" t="s">
        <v>326</v>
      </c>
      <c r="E969" s="347">
        <f t="shared" si="233"/>
        <v>0</v>
      </c>
      <c r="F969" s="318"/>
      <c r="G969" s="318"/>
      <c r="H969" s="318"/>
      <c r="I969" s="318"/>
      <c r="J969" s="330"/>
      <c r="K969" s="75"/>
      <c r="L969" s="76"/>
      <c r="M969" s="76"/>
    </row>
    <row r="970" spans="1:13" s="2" customFormat="1" hidden="1">
      <c r="A970" s="67"/>
      <c r="B970" s="79" t="s">
        <v>327</v>
      </c>
      <c r="C970" s="79"/>
      <c r="D970" s="80" t="s">
        <v>328</v>
      </c>
      <c r="E970" s="347">
        <f t="shared" si="233"/>
        <v>0</v>
      </c>
      <c r="F970" s="318"/>
      <c r="G970" s="318"/>
      <c r="H970" s="318"/>
      <c r="I970" s="318"/>
      <c r="J970" s="330"/>
      <c r="K970" s="75"/>
      <c r="L970" s="76"/>
      <c r="M970" s="76"/>
    </row>
    <row r="971" spans="1:13" s="2" customFormat="1" hidden="1">
      <c r="A971" s="67"/>
      <c r="B971" s="78" t="s">
        <v>329</v>
      </c>
      <c r="C971" s="81"/>
      <c r="D971" s="74" t="s">
        <v>330</v>
      </c>
      <c r="E971" s="347">
        <f t="shared" si="233"/>
        <v>0</v>
      </c>
      <c r="F971" s="318"/>
      <c r="G971" s="318"/>
      <c r="H971" s="318"/>
      <c r="I971" s="318"/>
      <c r="J971" s="330"/>
      <c r="K971" s="75"/>
      <c r="L971" s="76"/>
      <c r="M971" s="76"/>
    </row>
    <row r="972" spans="1:13" s="2" customFormat="1" hidden="1">
      <c r="A972" s="67"/>
      <c r="B972" s="78"/>
      <c r="C972" s="81"/>
      <c r="D972" s="74"/>
      <c r="E972" s="347">
        <f t="shared" si="233"/>
        <v>0</v>
      </c>
      <c r="F972" s="318"/>
      <c r="G972" s="318"/>
      <c r="H972" s="318"/>
      <c r="I972" s="318"/>
      <c r="J972" s="330"/>
      <c r="K972" s="75"/>
      <c r="L972" s="76"/>
      <c r="M972" s="76"/>
    </row>
    <row r="973" spans="1:13" s="2" customFormat="1" hidden="1">
      <c r="A973" s="67"/>
      <c r="B973" s="78" t="s">
        <v>331</v>
      </c>
      <c r="C973" s="81"/>
      <c r="D973" s="74" t="s">
        <v>332</v>
      </c>
      <c r="E973" s="347">
        <f t="shared" si="233"/>
        <v>0</v>
      </c>
      <c r="F973" s="318">
        <f t="shared" ref="F973:M973" si="254">F974+F975+F976</f>
        <v>0</v>
      </c>
      <c r="G973" s="318">
        <f t="shared" si="254"/>
        <v>0</v>
      </c>
      <c r="H973" s="318">
        <f t="shared" si="254"/>
        <v>0</v>
      </c>
      <c r="I973" s="318">
        <f t="shared" si="254"/>
        <v>0</v>
      </c>
      <c r="J973" s="329">
        <f t="shared" si="254"/>
        <v>0</v>
      </c>
      <c r="K973" s="163">
        <f t="shared" si="254"/>
        <v>0</v>
      </c>
      <c r="L973" s="163">
        <f t="shared" si="254"/>
        <v>0</v>
      </c>
      <c r="M973" s="163">
        <f t="shared" si="254"/>
        <v>0</v>
      </c>
    </row>
    <row r="974" spans="1:13" s="2" customFormat="1" ht="25.5" hidden="1">
      <c r="A974" s="67"/>
      <c r="B974" s="78"/>
      <c r="C974" s="81" t="s">
        <v>333</v>
      </c>
      <c r="D974" s="74" t="s">
        <v>334</v>
      </c>
      <c r="E974" s="347">
        <f t="shared" si="233"/>
        <v>0</v>
      </c>
      <c r="F974" s="318"/>
      <c r="G974" s="318"/>
      <c r="H974" s="318"/>
      <c r="I974" s="318"/>
      <c r="J974" s="330"/>
      <c r="K974" s="75"/>
      <c r="L974" s="76"/>
      <c r="M974" s="76"/>
    </row>
    <row r="975" spans="1:13" s="2" customFormat="1" hidden="1">
      <c r="A975" s="67"/>
      <c r="B975" s="78"/>
      <c r="C975" s="82" t="s">
        <v>335</v>
      </c>
      <c r="D975" s="83" t="s">
        <v>336</v>
      </c>
      <c r="E975" s="347">
        <f t="shared" si="233"/>
        <v>0</v>
      </c>
      <c r="F975" s="318"/>
      <c r="G975" s="318"/>
      <c r="H975" s="318"/>
      <c r="I975" s="318"/>
      <c r="J975" s="330"/>
      <c r="K975" s="75"/>
      <c r="L975" s="76"/>
      <c r="M975" s="76"/>
    </row>
    <row r="976" spans="1:13" s="2" customFormat="1" ht="13.5" hidden="1">
      <c r="A976" s="67"/>
      <c r="B976" s="69"/>
      <c r="C976" s="71" t="s">
        <v>337</v>
      </c>
      <c r="D976" s="70" t="s">
        <v>338</v>
      </c>
      <c r="E976" s="347">
        <f t="shared" si="233"/>
        <v>0</v>
      </c>
      <c r="F976" s="318"/>
      <c r="G976" s="318"/>
      <c r="H976" s="318"/>
      <c r="I976" s="318"/>
      <c r="J976" s="330"/>
      <c r="K976" s="75"/>
      <c r="L976" s="76"/>
      <c r="M976" s="76"/>
    </row>
    <row r="977" spans="1:13" s="2" customFormat="1" hidden="1">
      <c r="A977" s="67"/>
      <c r="B977" s="71" t="s">
        <v>339</v>
      </c>
      <c r="C977" s="84"/>
      <c r="D977" s="46" t="s">
        <v>340</v>
      </c>
      <c r="E977" s="347">
        <f t="shared" si="233"/>
        <v>0</v>
      </c>
      <c r="F977" s="318">
        <f t="shared" ref="F977:M977" si="255">F978</f>
        <v>0</v>
      </c>
      <c r="G977" s="318">
        <f t="shared" si="255"/>
        <v>0</v>
      </c>
      <c r="H977" s="318">
        <f t="shared" si="255"/>
        <v>0</v>
      </c>
      <c r="I977" s="318">
        <f t="shared" si="255"/>
        <v>0</v>
      </c>
      <c r="J977" s="329">
        <f t="shared" si="255"/>
        <v>0</v>
      </c>
      <c r="K977" s="163">
        <f t="shared" si="255"/>
        <v>0</v>
      </c>
      <c r="L977" s="163">
        <f t="shared" si="255"/>
        <v>0</v>
      </c>
      <c r="M977" s="163">
        <f t="shared" si="255"/>
        <v>0</v>
      </c>
    </row>
    <row r="978" spans="1:13" s="2" customFormat="1" hidden="1">
      <c r="A978" s="67"/>
      <c r="B978" s="78" t="s">
        <v>341</v>
      </c>
      <c r="C978" s="85"/>
      <c r="D978" s="46" t="s">
        <v>342</v>
      </c>
      <c r="E978" s="347">
        <f t="shared" si="233"/>
        <v>0</v>
      </c>
      <c r="F978" s="318"/>
      <c r="G978" s="318"/>
      <c r="H978" s="318"/>
      <c r="I978" s="318"/>
      <c r="J978" s="330"/>
      <c r="K978" s="75"/>
      <c r="L978" s="76"/>
      <c r="M978" s="76"/>
    </row>
    <row r="979" spans="1:13" s="2" customFormat="1" ht="14.25" hidden="1" customHeight="1">
      <c r="A979" s="67"/>
      <c r="B979" s="78"/>
      <c r="C979" s="81" t="s">
        <v>343</v>
      </c>
      <c r="D979" s="46" t="s">
        <v>344</v>
      </c>
      <c r="E979" s="347">
        <f t="shared" si="233"/>
        <v>0</v>
      </c>
      <c r="F979" s="318">
        <f t="shared" ref="F979:M979" si="256">F980</f>
        <v>0</v>
      </c>
      <c r="G979" s="318">
        <f t="shared" si="256"/>
        <v>0</v>
      </c>
      <c r="H979" s="318">
        <f t="shared" si="256"/>
        <v>0</v>
      </c>
      <c r="I979" s="318">
        <f t="shared" si="256"/>
        <v>0</v>
      </c>
      <c r="J979" s="329">
        <f t="shared" si="256"/>
        <v>0</v>
      </c>
      <c r="K979" s="163">
        <f t="shared" si="256"/>
        <v>0</v>
      </c>
      <c r="L979" s="163">
        <f t="shared" si="256"/>
        <v>0</v>
      </c>
      <c r="M979" s="163">
        <f t="shared" si="256"/>
        <v>0</v>
      </c>
    </row>
    <row r="980" spans="1:13" s="2" customFormat="1" ht="46.5" hidden="1" customHeight="1">
      <c r="A980" s="67"/>
      <c r="B980" s="559" t="s">
        <v>345</v>
      </c>
      <c r="C980" s="560"/>
      <c r="D980" s="80" t="s">
        <v>346</v>
      </c>
      <c r="E980" s="347">
        <f t="shared" si="233"/>
        <v>0</v>
      </c>
      <c r="F980" s="318">
        <f>F981+F982+F983+F984+F985+F986+F987+F988+F989+F990</f>
        <v>0</v>
      </c>
      <c r="G980" s="318">
        <f>G981+G982+G983+G984+G985+G986+G987+G988+G989+G990</f>
        <v>0</v>
      </c>
      <c r="H980" s="318">
        <f>H981+H982+H983+H984+H985+H986+H987+H988+H989+H990</f>
        <v>0</v>
      </c>
      <c r="I980" s="318">
        <f>I981+I982+I983+I984+I985+I986+I987+I988+I989+I990</f>
        <v>0</v>
      </c>
      <c r="J980" s="329">
        <f>J981+J982+J983+J984+J985+J986+J987+J988+J989+J990</f>
        <v>0</v>
      </c>
      <c r="K980" s="163"/>
      <c r="L980" s="76"/>
      <c r="M980" s="76"/>
    </row>
    <row r="981" spans="1:13" s="2" customFormat="1" hidden="1">
      <c r="A981" s="67"/>
      <c r="B981" s="78"/>
      <c r="C981" s="82" t="s">
        <v>347</v>
      </c>
      <c r="D981" s="80" t="s">
        <v>348</v>
      </c>
      <c r="E981" s="347">
        <f t="shared" si="233"/>
        <v>0</v>
      </c>
      <c r="F981" s="318"/>
      <c r="G981" s="318"/>
      <c r="H981" s="318"/>
      <c r="I981" s="318"/>
      <c r="J981" s="330"/>
      <c r="K981" s="75"/>
      <c r="L981" s="76"/>
      <c r="M981" s="76"/>
    </row>
    <row r="982" spans="1:13" s="2" customFormat="1" ht="13.5" hidden="1">
      <c r="A982" s="67"/>
      <c r="B982" s="86"/>
      <c r="C982" s="87" t="s">
        <v>349</v>
      </c>
      <c r="D982" s="70" t="s">
        <v>350</v>
      </c>
      <c r="E982" s="347">
        <f t="shared" si="233"/>
        <v>0</v>
      </c>
      <c r="F982" s="318"/>
      <c r="G982" s="318"/>
      <c r="H982" s="318"/>
      <c r="I982" s="318"/>
      <c r="J982" s="330"/>
      <c r="K982" s="75"/>
      <c r="L982" s="76"/>
      <c r="M982" s="76"/>
    </row>
    <row r="983" spans="1:13" s="2" customFormat="1" hidden="1">
      <c r="A983" s="67"/>
      <c r="B983" s="461"/>
      <c r="C983" s="48" t="s">
        <v>351</v>
      </c>
      <c r="D983" s="80" t="s">
        <v>352</v>
      </c>
      <c r="E983" s="347">
        <f t="shared" si="233"/>
        <v>0</v>
      </c>
      <c r="F983" s="318"/>
      <c r="G983" s="318"/>
      <c r="H983" s="318"/>
      <c r="I983" s="318"/>
      <c r="J983" s="330"/>
      <c r="K983" s="75"/>
      <c r="L983" s="76"/>
      <c r="M983" s="76"/>
    </row>
    <row r="984" spans="1:13" s="2" customFormat="1" hidden="1">
      <c r="A984" s="67"/>
      <c r="B984" s="78"/>
      <c r="C984" s="71" t="s">
        <v>353</v>
      </c>
      <c r="D984" s="74" t="s">
        <v>354</v>
      </c>
      <c r="E984" s="347">
        <f t="shared" si="233"/>
        <v>0</v>
      </c>
      <c r="F984" s="318"/>
      <c r="G984" s="318"/>
      <c r="H984" s="318"/>
      <c r="I984" s="318"/>
      <c r="J984" s="330"/>
      <c r="K984" s="75"/>
      <c r="L984" s="76"/>
      <c r="M984" s="76"/>
    </row>
    <row r="985" spans="1:13" s="2" customFormat="1" hidden="1">
      <c r="A985" s="67"/>
      <c r="B985" s="78"/>
      <c r="C985" s="82" t="s">
        <v>355</v>
      </c>
      <c r="D985" s="74" t="s">
        <v>356</v>
      </c>
      <c r="E985" s="347">
        <f t="shared" si="233"/>
        <v>0</v>
      </c>
      <c r="F985" s="318"/>
      <c r="G985" s="318"/>
      <c r="H985" s="318"/>
      <c r="I985" s="318"/>
      <c r="J985" s="330"/>
      <c r="K985" s="75"/>
      <c r="L985" s="76"/>
      <c r="M985" s="76"/>
    </row>
    <row r="986" spans="1:13" s="2" customFormat="1" ht="51" hidden="1">
      <c r="A986" s="67"/>
      <c r="B986" s="78"/>
      <c r="C986" s="81" t="s">
        <v>357</v>
      </c>
      <c r="D986" s="74" t="s">
        <v>358</v>
      </c>
      <c r="E986" s="347">
        <f t="shared" si="233"/>
        <v>0</v>
      </c>
      <c r="F986" s="318"/>
      <c r="G986" s="318"/>
      <c r="H986" s="318"/>
      <c r="I986" s="318"/>
      <c r="J986" s="330"/>
      <c r="K986" s="75"/>
      <c r="L986" s="76"/>
      <c r="M986" s="76"/>
    </row>
    <row r="987" spans="1:13" s="2" customFormat="1" ht="38.25" hidden="1">
      <c r="A987" s="67"/>
      <c r="B987" s="78"/>
      <c r="C987" s="81" t="s">
        <v>359</v>
      </c>
      <c r="D987" s="74" t="s">
        <v>360</v>
      </c>
      <c r="E987" s="347">
        <f t="shared" si="233"/>
        <v>0</v>
      </c>
      <c r="F987" s="318"/>
      <c r="G987" s="318"/>
      <c r="H987" s="318"/>
      <c r="I987" s="318"/>
      <c r="J987" s="330"/>
      <c r="K987" s="75"/>
      <c r="L987" s="76"/>
      <c r="M987" s="76"/>
    </row>
    <row r="988" spans="1:13" s="2" customFormat="1" ht="38.25" hidden="1">
      <c r="A988" s="67"/>
      <c r="B988" s="82"/>
      <c r="C988" s="81" t="s">
        <v>361</v>
      </c>
      <c r="D988" s="74" t="s">
        <v>362</v>
      </c>
      <c r="E988" s="347">
        <f t="shared" si="233"/>
        <v>0</v>
      </c>
      <c r="F988" s="318"/>
      <c r="G988" s="318"/>
      <c r="H988" s="318"/>
      <c r="I988" s="318"/>
      <c r="J988" s="330"/>
      <c r="K988" s="75"/>
      <c r="L988" s="76"/>
      <c r="M988" s="76"/>
    </row>
    <row r="989" spans="1:13" s="2" customFormat="1" ht="38.25" hidden="1">
      <c r="A989" s="67"/>
      <c r="B989" s="82"/>
      <c r="C989" s="81" t="s">
        <v>363</v>
      </c>
      <c r="D989" s="74" t="s">
        <v>364</v>
      </c>
      <c r="E989" s="347">
        <f t="shared" si="233"/>
        <v>0</v>
      </c>
      <c r="F989" s="318"/>
      <c r="G989" s="318"/>
      <c r="H989" s="318"/>
      <c r="I989" s="318"/>
      <c r="J989" s="330"/>
      <c r="K989" s="75"/>
      <c r="L989" s="76"/>
      <c r="M989" s="76"/>
    </row>
    <row r="990" spans="1:13" s="2" customFormat="1" ht="25.5" hidden="1">
      <c r="A990" s="67"/>
      <c r="B990" s="82"/>
      <c r="C990" s="81" t="s">
        <v>365</v>
      </c>
      <c r="D990" s="74" t="s">
        <v>366</v>
      </c>
      <c r="E990" s="347">
        <f t="shared" si="233"/>
        <v>0</v>
      </c>
      <c r="F990" s="318"/>
      <c r="G990" s="318"/>
      <c r="H990" s="318"/>
      <c r="I990" s="318"/>
      <c r="J990" s="330"/>
      <c r="K990" s="75"/>
      <c r="L990" s="76"/>
      <c r="M990" s="76"/>
    </row>
    <row r="991" spans="1:13" s="2" customFormat="1" hidden="1">
      <c r="A991" s="67"/>
      <c r="B991" s="82"/>
      <c r="C991" s="82" t="s">
        <v>367</v>
      </c>
      <c r="D991" s="74" t="s">
        <v>368</v>
      </c>
      <c r="E991" s="347">
        <f t="shared" si="233"/>
        <v>0</v>
      </c>
      <c r="F991" s="318">
        <f t="shared" ref="F991:M991" si="257">F992+F994</f>
        <v>0</v>
      </c>
      <c r="G991" s="318">
        <f t="shared" si="257"/>
        <v>0</v>
      </c>
      <c r="H991" s="318">
        <f t="shared" si="257"/>
        <v>0</v>
      </c>
      <c r="I991" s="318">
        <f t="shared" si="257"/>
        <v>0</v>
      </c>
      <c r="J991" s="329">
        <f t="shared" si="257"/>
        <v>0</v>
      </c>
      <c r="K991" s="163">
        <f t="shared" si="257"/>
        <v>0</v>
      </c>
      <c r="L991" s="163">
        <f t="shared" si="257"/>
        <v>0</v>
      </c>
      <c r="M991" s="163">
        <f t="shared" si="257"/>
        <v>0</v>
      </c>
    </row>
    <row r="992" spans="1:13" s="2" customFormat="1" ht="1.5" hidden="1" customHeight="1">
      <c r="A992" s="67"/>
      <c r="B992" s="82" t="s">
        <v>369</v>
      </c>
      <c r="C992" s="81" t="s">
        <v>580</v>
      </c>
      <c r="D992" s="74" t="s">
        <v>371</v>
      </c>
      <c r="E992" s="347">
        <f t="shared" si="233"/>
        <v>0</v>
      </c>
      <c r="F992" s="318">
        <f>F993</f>
        <v>0</v>
      </c>
      <c r="G992" s="318">
        <f>G993</f>
        <v>0</v>
      </c>
      <c r="H992" s="318">
        <f>H993</f>
        <v>0</v>
      </c>
      <c r="I992" s="318">
        <f>I993</f>
        <v>0</v>
      </c>
      <c r="J992" s="329">
        <f>J993</f>
        <v>0</v>
      </c>
      <c r="K992" s="163"/>
      <c r="L992" s="76"/>
      <c r="M992" s="76"/>
    </row>
    <row r="993" spans="1:13" s="2" customFormat="1" hidden="1">
      <c r="A993" s="67"/>
      <c r="B993" s="82"/>
      <c r="C993" s="82"/>
      <c r="D993" s="74" t="s">
        <v>373</v>
      </c>
      <c r="E993" s="347">
        <f t="shared" si="233"/>
        <v>0</v>
      </c>
      <c r="F993" s="318"/>
      <c r="G993" s="318"/>
      <c r="H993" s="318"/>
      <c r="I993" s="318"/>
      <c r="J993" s="330"/>
      <c r="K993" s="75"/>
      <c r="L993" s="76"/>
      <c r="M993" s="76"/>
    </row>
    <row r="994" spans="1:13" s="2" customFormat="1" hidden="1">
      <c r="A994" s="67"/>
      <c r="B994" s="90" t="s">
        <v>374</v>
      </c>
      <c r="C994" s="91"/>
      <c r="D994" s="72" t="s">
        <v>375</v>
      </c>
      <c r="E994" s="347">
        <f t="shared" si="233"/>
        <v>0</v>
      </c>
      <c r="F994" s="318">
        <f>F995+F996</f>
        <v>0</v>
      </c>
      <c r="G994" s="318">
        <f>G995+G996</f>
        <v>0</v>
      </c>
      <c r="H994" s="318">
        <f>H995+H996</f>
        <v>0</v>
      </c>
      <c r="I994" s="318">
        <f>I995+I996</f>
        <v>0</v>
      </c>
      <c r="J994" s="329">
        <f>J995+J996</f>
        <v>0</v>
      </c>
      <c r="K994" s="163"/>
      <c r="L994" s="76"/>
      <c r="M994" s="76"/>
    </row>
    <row r="995" spans="1:13" s="2" customFormat="1" ht="25.5" hidden="1">
      <c r="A995" s="67"/>
      <c r="B995" s="90"/>
      <c r="C995" s="91" t="s">
        <v>376</v>
      </c>
      <c r="D995" s="72" t="s">
        <v>377</v>
      </c>
      <c r="E995" s="347">
        <f t="shared" si="233"/>
        <v>0</v>
      </c>
      <c r="F995" s="318"/>
      <c r="G995" s="318"/>
      <c r="H995" s="318"/>
      <c r="I995" s="318"/>
      <c r="J995" s="330"/>
      <c r="K995" s="75"/>
      <c r="L995" s="76"/>
      <c r="M995" s="76"/>
    </row>
    <row r="996" spans="1:13" s="2" customFormat="1" ht="13.5" hidden="1">
      <c r="A996" s="67"/>
      <c r="B996" s="69"/>
      <c r="C996" s="69" t="s">
        <v>378</v>
      </c>
      <c r="D996" s="70" t="s">
        <v>379</v>
      </c>
      <c r="E996" s="347">
        <f t="shared" si="233"/>
        <v>0</v>
      </c>
      <c r="F996" s="318"/>
      <c r="G996" s="318"/>
      <c r="H996" s="318"/>
      <c r="I996" s="318"/>
      <c r="J996" s="330"/>
      <c r="K996" s="75"/>
      <c r="L996" s="76"/>
      <c r="M996" s="76"/>
    </row>
    <row r="997" spans="1:13" s="2" customFormat="1" hidden="1">
      <c r="A997" s="67"/>
      <c r="B997" s="71" t="s">
        <v>380</v>
      </c>
      <c r="C997" s="78"/>
      <c r="D997" s="80" t="s">
        <v>381</v>
      </c>
      <c r="E997" s="347">
        <f t="shared" si="233"/>
        <v>0</v>
      </c>
      <c r="F997" s="318">
        <f t="shared" ref="F997:M997" si="258">F998</f>
        <v>0</v>
      </c>
      <c r="G997" s="318">
        <f t="shared" si="258"/>
        <v>0</v>
      </c>
      <c r="H997" s="318">
        <f t="shared" si="258"/>
        <v>0</v>
      </c>
      <c r="I997" s="318">
        <f t="shared" si="258"/>
        <v>0</v>
      </c>
      <c r="J997" s="329">
        <f t="shared" si="258"/>
        <v>0</v>
      </c>
      <c r="K997" s="163">
        <f t="shared" si="258"/>
        <v>0</v>
      </c>
      <c r="L997" s="163">
        <f t="shared" si="258"/>
        <v>0</v>
      </c>
      <c r="M997" s="163">
        <f t="shared" si="258"/>
        <v>0</v>
      </c>
    </row>
    <row r="998" spans="1:13" s="2" customFormat="1" ht="0.75" hidden="1" customHeight="1">
      <c r="A998" s="67"/>
      <c r="B998" s="92" t="s">
        <v>382</v>
      </c>
      <c r="C998" s="71"/>
      <c r="D998" s="74" t="s">
        <v>383</v>
      </c>
      <c r="E998" s="347">
        <f t="shared" si="233"/>
        <v>0</v>
      </c>
      <c r="F998" s="318">
        <f>F999+F1000+F1001+F1002</f>
        <v>0</v>
      </c>
      <c r="G998" s="318">
        <f>G999+G1000+G1001+G1002</f>
        <v>0</v>
      </c>
      <c r="H998" s="318">
        <f>H999+H1000+H1001+H1002</f>
        <v>0</v>
      </c>
      <c r="I998" s="318">
        <f>I999+I1000+I1001+I1002</f>
        <v>0</v>
      </c>
      <c r="J998" s="329">
        <f>J999+J1000+J1001+J1002</f>
        <v>0</v>
      </c>
      <c r="K998" s="163"/>
      <c r="L998" s="76"/>
      <c r="M998" s="76"/>
    </row>
    <row r="999" spans="1:13" s="2" customFormat="1" hidden="1">
      <c r="A999" s="67"/>
      <c r="B999" s="92"/>
      <c r="C999" s="71" t="s">
        <v>384</v>
      </c>
      <c r="D999" s="74" t="s">
        <v>385</v>
      </c>
      <c r="E999" s="347">
        <f t="shared" si="233"/>
        <v>0</v>
      </c>
      <c r="F999" s="318"/>
      <c r="G999" s="318"/>
      <c r="H999" s="318"/>
      <c r="I999" s="318"/>
      <c r="J999" s="330"/>
      <c r="K999" s="75"/>
      <c r="L999" s="76"/>
      <c r="M999" s="76"/>
    </row>
    <row r="1000" spans="1:13" s="2" customFormat="1" hidden="1">
      <c r="A1000" s="67"/>
      <c r="B1000" s="78"/>
      <c r="C1000" s="82" t="s">
        <v>386</v>
      </c>
      <c r="D1000" s="80" t="s">
        <v>387</v>
      </c>
      <c r="E1000" s="347">
        <f t="shared" si="233"/>
        <v>0</v>
      </c>
      <c r="F1000" s="318"/>
      <c r="G1000" s="318"/>
      <c r="H1000" s="318"/>
      <c r="I1000" s="318"/>
      <c r="J1000" s="330"/>
      <c r="K1000" s="75"/>
      <c r="L1000" s="76"/>
      <c r="M1000" s="76"/>
    </row>
    <row r="1001" spans="1:13" s="2" customFormat="1" hidden="1">
      <c r="A1001" s="67"/>
      <c r="B1001" s="93"/>
      <c r="C1001" s="82" t="s">
        <v>388</v>
      </c>
      <c r="D1001" s="80" t="s">
        <v>389</v>
      </c>
      <c r="E1001" s="347">
        <f t="shared" si="233"/>
        <v>0</v>
      </c>
      <c r="F1001" s="318"/>
      <c r="G1001" s="318"/>
      <c r="H1001" s="318"/>
      <c r="I1001" s="318"/>
      <c r="J1001" s="330"/>
      <c r="K1001" s="75"/>
      <c r="L1001" s="76"/>
      <c r="M1001" s="76"/>
    </row>
    <row r="1002" spans="1:13" s="2" customFormat="1" hidden="1">
      <c r="A1002" s="67"/>
      <c r="B1002" s="78"/>
      <c r="C1002" s="94" t="s">
        <v>390</v>
      </c>
      <c r="D1002" s="74" t="s">
        <v>391</v>
      </c>
      <c r="E1002" s="347">
        <f t="shared" si="233"/>
        <v>0</v>
      </c>
      <c r="F1002" s="318"/>
      <c r="G1002" s="318"/>
      <c r="H1002" s="318"/>
      <c r="I1002" s="318"/>
      <c r="J1002" s="330"/>
      <c r="K1002" s="75"/>
      <c r="L1002" s="76"/>
      <c r="M1002" s="76"/>
    </row>
    <row r="1003" spans="1:13" s="2" customFormat="1" hidden="1">
      <c r="A1003" s="67"/>
      <c r="B1003" s="77"/>
      <c r="C1003" s="94"/>
      <c r="D1003" s="74"/>
      <c r="E1003" s="347">
        <f t="shared" si="233"/>
        <v>0</v>
      </c>
      <c r="F1003" s="318"/>
      <c r="G1003" s="318"/>
      <c r="H1003" s="318"/>
      <c r="I1003" s="318"/>
      <c r="J1003" s="330"/>
      <c r="K1003" s="75"/>
      <c r="L1003" s="76"/>
      <c r="M1003" s="76"/>
    </row>
    <row r="1004" spans="1:13" s="2" customFormat="1" ht="36.75" customHeight="1">
      <c r="A1004" s="67"/>
      <c r="B1004" s="634" t="s">
        <v>723</v>
      </c>
      <c r="C1004" s="635"/>
      <c r="D1004" s="74" t="s">
        <v>300</v>
      </c>
      <c r="E1004" s="347">
        <f t="shared" si="233"/>
        <v>472</v>
      </c>
      <c r="F1004" s="318"/>
      <c r="G1004" s="318">
        <f t="shared" ref="G1004:M1004" si="259">G1005+G1014</f>
        <v>141</v>
      </c>
      <c r="H1004" s="318">
        <f t="shared" si="259"/>
        <v>115</v>
      </c>
      <c r="I1004" s="318">
        <f t="shared" si="259"/>
        <v>110</v>
      </c>
      <c r="J1004" s="318">
        <f t="shared" si="259"/>
        <v>106</v>
      </c>
      <c r="K1004" s="318">
        <f t="shared" si="259"/>
        <v>522</v>
      </c>
      <c r="L1004" s="318">
        <f t="shared" si="259"/>
        <v>522</v>
      </c>
      <c r="M1004" s="318">
        <f t="shared" si="259"/>
        <v>522</v>
      </c>
    </row>
    <row r="1005" spans="1:13" s="2" customFormat="1">
      <c r="A1005" s="67"/>
      <c r="B1005" s="73" t="s">
        <v>393</v>
      </c>
      <c r="C1005" s="94"/>
      <c r="D1005" s="74" t="s">
        <v>394</v>
      </c>
      <c r="E1005" s="347">
        <f t="shared" si="233"/>
        <v>0</v>
      </c>
      <c r="F1005" s="318"/>
      <c r="G1005" s="318"/>
      <c r="H1005" s="318"/>
      <c r="I1005" s="318"/>
      <c r="J1005" s="330"/>
      <c r="K1005" s="75"/>
      <c r="L1005" s="76"/>
      <c r="M1005" s="76"/>
    </row>
    <row r="1006" spans="1:13" s="2" customFormat="1">
      <c r="A1006" s="67"/>
      <c r="B1006" s="73" t="s">
        <v>395</v>
      </c>
      <c r="C1006" s="94"/>
      <c r="D1006" s="95" t="s">
        <v>396</v>
      </c>
      <c r="E1006" s="347">
        <f t="shared" si="233"/>
        <v>0</v>
      </c>
      <c r="F1006" s="318"/>
      <c r="G1006" s="318"/>
      <c r="H1006" s="318"/>
      <c r="I1006" s="318"/>
      <c r="J1006" s="330"/>
      <c r="K1006" s="75"/>
      <c r="L1006" s="76"/>
      <c r="M1006" s="76"/>
    </row>
    <row r="1007" spans="1:13" s="2" customFormat="1">
      <c r="A1007" s="67"/>
      <c r="B1007" s="103" t="s">
        <v>397</v>
      </c>
      <c r="C1007" s="164"/>
      <c r="D1007" s="72" t="s">
        <v>398</v>
      </c>
      <c r="E1007" s="347">
        <f t="shared" si="233"/>
        <v>0</v>
      </c>
      <c r="F1007" s="318"/>
      <c r="G1007" s="318"/>
      <c r="H1007" s="318"/>
      <c r="I1007" s="318"/>
      <c r="J1007" s="330"/>
      <c r="K1007" s="75"/>
      <c r="L1007" s="76"/>
      <c r="M1007" s="76"/>
    </row>
    <row r="1008" spans="1:13" s="2" customFormat="1">
      <c r="A1008" s="67"/>
      <c r="B1008" s="71" t="s">
        <v>399</v>
      </c>
      <c r="C1008" s="82"/>
      <c r="D1008" s="74" t="s">
        <v>400</v>
      </c>
      <c r="E1008" s="347">
        <f t="shared" si="233"/>
        <v>0</v>
      </c>
      <c r="F1008" s="318"/>
      <c r="G1008" s="318"/>
      <c r="H1008" s="318"/>
      <c r="I1008" s="318"/>
      <c r="J1008" s="330"/>
      <c r="K1008" s="75"/>
      <c r="L1008" s="76"/>
      <c r="M1008" s="76"/>
    </row>
    <row r="1009" spans="1:13" s="2" customFormat="1">
      <c r="A1009" s="67"/>
      <c r="B1009" s="82" t="s">
        <v>401</v>
      </c>
      <c r="C1009" s="82"/>
      <c r="D1009" s="74" t="s">
        <v>402</v>
      </c>
      <c r="E1009" s="347">
        <f t="shared" si="233"/>
        <v>0</v>
      </c>
      <c r="F1009" s="318"/>
      <c r="G1009" s="318"/>
      <c r="H1009" s="318"/>
      <c r="I1009" s="318"/>
      <c r="J1009" s="330"/>
      <c r="K1009" s="75"/>
      <c r="L1009" s="76"/>
      <c r="M1009" s="76"/>
    </row>
    <row r="1010" spans="1:13" s="2" customFormat="1">
      <c r="A1010" s="67"/>
      <c r="B1010" s="83" t="s">
        <v>403</v>
      </c>
      <c r="C1010" s="165"/>
      <c r="D1010" s="74" t="s">
        <v>404</v>
      </c>
      <c r="E1010" s="347">
        <f t="shared" si="233"/>
        <v>0</v>
      </c>
      <c r="F1010" s="318"/>
      <c r="G1010" s="318"/>
      <c r="H1010" s="318"/>
      <c r="I1010" s="318"/>
      <c r="J1010" s="330"/>
      <c r="K1010" s="75"/>
      <c r="L1010" s="76"/>
      <c r="M1010" s="76"/>
    </row>
    <row r="1011" spans="1:13" s="2" customFormat="1">
      <c r="A1011" s="67"/>
      <c r="B1011" s="83" t="s">
        <v>405</v>
      </c>
      <c r="C1011" s="165"/>
      <c r="D1011" s="74" t="s">
        <v>406</v>
      </c>
      <c r="E1011" s="347">
        <f t="shared" si="233"/>
        <v>0</v>
      </c>
      <c r="F1011" s="318"/>
      <c r="G1011" s="318"/>
      <c r="H1011" s="318"/>
      <c r="I1011" s="318"/>
      <c r="J1011" s="330"/>
      <c r="K1011" s="75"/>
      <c r="L1011" s="76"/>
      <c r="M1011" s="76"/>
    </row>
    <row r="1012" spans="1:13" s="2" customFormat="1">
      <c r="A1012" s="67"/>
      <c r="B1012" s="82" t="s">
        <v>407</v>
      </c>
      <c r="C1012" s="82"/>
      <c r="D1012" s="74" t="s">
        <v>408</v>
      </c>
      <c r="E1012" s="347">
        <f t="shared" si="233"/>
        <v>0</v>
      </c>
      <c r="F1012" s="318"/>
      <c r="G1012" s="318"/>
      <c r="H1012" s="318"/>
      <c r="I1012" s="318"/>
      <c r="J1012" s="330"/>
      <c r="K1012" s="75"/>
      <c r="L1012" s="76"/>
      <c r="M1012" s="76"/>
    </row>
    <row r="1013" spans="1:13" s="2" customFormat="1">
      <c r="A1013" s="67"/>
      <c r="B1013" s="82" t="s">
        <v>409</v>
      </c>
      <c r="C1013" s="82"/>
      <c r="D1013" s="74" t="s">
        <v>410</v>
      </c>
      <c r="E1013" s="347">
        <f t="shared" si="233"/>
        <v>0</v>
      </c>
      <c r="F1013" s="318"/>
      <c r="G1013" s="318"/>
      <c r="H1013" s="318"/>
      <c r="I1013" s="318"/>
      <c r="J1013" s="330"/>
      <c r="K1013" s="75"/>
      <c r="L1013" s="76"/>
      <c r="M1013" s="76"/>
    </row>
    <row r="1014" spans="1:13" s="2" customFormat="1" ht="25.5" customHeight="1">
      <c r="A1014" s="67"/>
      <c r="B1014" s="585" t="s">
        <v>532</v>
      </c>
      <c r="C1014" s="586"/>
      <c r="D1014" s="74" t="s">
        <v>533</v>
      </c>
      <c r="E1014" s="347">
        <f t="shared" si="233"/>
        <v>472</v>
      </c>
      <c r="F1014" s="318"/>
      <c r="G1014" s="318">
        <v>141</v>
      </c>
      <c r="H1014" s="318">
        <v>115</v>
      </c>
      <c r="I1014" s="318">
        <v>110</v>
      </c>
      <c r="J1014" s="330">
        <v>106</v>
      </c>
      <c r="K1014" s="75">
        <v>522</v>
      </c>
      <c r="L1014" s="76">
        <v>522</v>
      </c>
      <c r="M1014" s="76">
        <v>522</v>
      </c>
    </row>
    <row r="1015" spans="1:13" s="2" customFormat="1">
      <c r="A1015" s="67"/>
      <c r="B1015" s="79" t="s">
        <v>411</v>
      </c>
      <c r="C1015" s="79"/>
      <c r="D1015" s="80" t="s">
        <v>412</v>
      </c>
      <c r="E1015" s="347">
        <f t="shared" si="233"/>
        <v>0</v>
      </c>
      <c r="F1015" s="318">
        <f>F1016+F1020</f>
        <v>0</v>
      </c>
      <c r="G1015" s="318"/>
      <c r="H1015" s="318"/>
      <c r="I1015" s="318"/>
      <c r="J1015" s="329"/>
      <c r="K1015" s="163"/>
      <c r="L1015" s="76"/>
      <c r="M1015" s="76"/>
    </row>
    <row r="1016" spans="1:13" s="2" customFormat="1">
      <c r="A1016" s="67"/>
      <c r="B1016" s="82" t="s">
        <v>413</v>
      </c>
      <c r="C1016" s="79"/>
      <c r="D1016" s="80" t="s">
        <v>414</v>
      </c>
      <c r="E1016" s="347">
        <f t="shared" si="233"/>
        <v>0</v>
      </c>
      <c r="F1016" s="318">
        <f>F1017+F1018</f>
        <v>0</v>
      </c>
      <c r="G1016" s="318"/>
      <c r="H1016" s="318"/>
      <c r="I1016" s="318"/>
      <c r="J1016" s="329"/>
      <c r="K1016" s="163"/>
      <c r="L1016" s="163"/>
      <c r="M1016" s="163"/>
    </row>
    <row r="1017" spans="1:13" s="2" customFormat="1" ht="38.25">
      <c r="A1017" s="67"/>
      <c r="B1017" s="92"/>
      <c r="C1017" s="91" t="s">
        <v>415</v>
      </c>
      <c r="D1017" s="80" t="s">
        <v>416</v>
      </c>
      <c r="E1017" s="347">
        <f t="shared" si="233"/>
        <v>0</v>
      </c>
      <c r="F1017" s="318"/>
      <c r="G1017" s="318"/>
      <c r="H1017" s="318"/>
      <c r="I1017" s="318"/>
      <c r="J1017" s="330"/>
      <c r="K1017" s="75"/>
      <c r="L1017" s="76"/>
      <c r="M1017" s="76"/>
    </row>
    <row r="1018" spans="1:13" s="2" customFormat="1">
      <c r="A1018" s="67"/>
      <c r="B1018" s="99" t="s">
        <v>417</v>
      </c>
      <c r="C1018" s="100"/>
      <c r="D1018" s="74" t="s">
        <v>418</v>
      </c>
      <c r="E1018" s="347">
        <f t="shared" si="233"/>
        <v>0</v>
      </c>
      <c r="F1018" s="318"/>
      <c r="G1018" s="318"/>
      <c r="H1018" s="318"/>
      <c r="I1018" s="318"/>
      <c r="J1018" s="330"/>
      <c r="K1018" s="75"/>
      <c r="L1018" s="76"/>
      <c r="M1018" s="76"/>
    </row>
    <row r="1019" spans="1:13" s="2" customFormat="1" ht="13.5">
      <c r="A1019" s="67"/>
      <c r="B1019" s="101"/>
      <c r="C1019" s="69"/>
      <c r="D1019" s="70"/>
      <c r="E1019" s="347">
        <f t="shared" ref="E1019:E1084" si="260">G1019+H1019+I1019+J1019</f>
        <v>0</v>
      </c>
      <c r="F1019" s="318"/>
      <c r="G1019" s="318"/>
      <c r="H1019" s="318"/>
      <c r="I1019" s="318"/>
      <c r="J1019" s="330"/>
      <c r="K1019" s="75"/>
      <c r="L1019" s="76"/>
      <c r="M1019" s="76"/>
    </row>
    <row r="1020" spans="1:13" s="2" customFormat="1">
      <c r="A1020" s="67"/>
      <c r="B1020" s="74" t="s">
        <v>419</v>
      </c>
      <c r="C1020" s="102"/>
      <c r="D1020" s="80" t="s">
        <v>420</v>
      </c>
      <c r="E1020" s="347">
        <f t="shared" si="260"/>
        <v>0</v>
      </c>
      <c r="F1020" s="318">
        <f>F1021+F1022</f>
        <v>0</v>
      </c>
      <c r="G1020" s="318"/>
      <c r="H1020" s="318"/>
      <c r="I1020" s="318"/>
      <c r="J1020" s="329"/>
      <c r="K1020" s="163"/>
      <c r="L1020" s="163"/>
      <c r="M1020" s="163"/>
    </row>
    <row r="1021" spans="1:13" s="2" customFormat="1">
      <c r="A1021" s="67"/>
      <c r="B1021" s="79" t="s">
        <v>421</v>
      </c>
      <c r="C1021" s="79"/>
      <c r="D1021" s="80" t="s">
        <v>422</v>
      </c>
      <c r="E1021" s="347">
        <f t="shared" si="260"/>
        <v>0</v>
      </c>
      <c r="F1021" s="318"/>
      <c r="G1021" s="318"/>
      <c r="H1021" s="318"/>
      <c r="I1021" s="318"/>
      <c r="J1021" s="330"/>
      <c r="K1021" s="75"/>
      <c r="L1021" s="76"/>
      <c r="M1021" s="76"/>
    </row>
    <row r="1022" spans="1:13" s="2" customFormat="1">
      <c r="A1022" s="67"/>
      <c r="B1022" s="78" t="s">
        <v>423</v>
      </c>
      <c r="C1022" s="81"/>
      <c r="D1022" s="74" t="s">
        <v>424</v>
      </c>
      <c r="E1022" s="347">
        <f t="shared" si="260"/>
        <v>0</v>
      </c>
      <c r="F1022" s="318"/>
      <c r="G1022" s="318"/>
      <c r="H1022" s="318"/>
      <c r="I1022" s="318"/>
      <c r="J1022" s="330"/>
      <c r="K1022" s="75"/>
      <c r="L1022" s="76"/>
      <c r="M1022" s="76"/>
    </row>
    <row r="1023" spans="1:13" s="2" customFormat="1">
      <c r="A1023" s="67"/>
      <c r="B1023" s="71" t="s">
        <v>425</v>
      </c>
      <c r="C1023" s="82"/>
      <c r="D1023" s="74" t="s">
        <v>426</v>
      </c>
      <c r="E1023" s="347">
        <f t="shared" si="260"/>
        <v>-123</v>
      </c>
      <c r="F1023" s="318">
        <f>F1024</f>
        <v>0</v>
      </c>
      <c r="G1023" s="318">
        <f>G1024</f>
        <v>0</v>
      </c>
      <c r="H1023" s="318">
        <f>H1024</f>
        <v>-123</v>
      </c>
      <c r="I1023" s="318">
        <f>I1024</f>
        <v>0</v>
      </c>
      <c r="J1023" s="318">
        <f>J1024</f>
        <v>0</v>
      </c>
      <c r="K1023" s="163"/>
      <c r="L1023" s="163"/>
      <c r="M1023" s="163"/>
    </row>
    <row r="1024" spans="1:13" s="2" customFormat="1">
      <c r="A1024" s="67"/>
      <c r="B1024" s="78" t="s">
        <v>427</v>
      </c>
      <c r="C1024" s="82"/>
      <c r="D1024" s="74" t="s">
        <v>428</v>
      </c>
      <c r="E1024" s="347">
        <f t="shared" si="260"/>
        <v>-123</v>
      </c>
      <c r="F1024" s="318"/>
      <c r="G1024" s="318"/>
      <c r="H1024" s="318">
        <v>-123</v>
      </c>
      <c r="I1024" s="318"/>
      <c r="J1024" s="330"/>
      <c r="K1024" s="75"/>
      <c r="L1024" s="76"/>
      <c r="M1024" s="76"/>
    </row>
    <row r="1025" spans="1:13" s="2" customFormat="1">
      <c r="A1025" s="127" t="s">
        <v>520</v>
      </c>
      <c r="B1025" s="127"/>
      <c r="C1025" s="127"/>
      <c r="D1025" s="142"/>
      <c r="E1025" s="347">
        <f t="shared" si="260"/>
        <v>685762.5</v>
      </c>
      <c r="F1025" s="318">
        <f>F1027+F1030</f>
        <v>9309.32</v>
      </c>
      <c r="G1025" s="318">
        <f t="shared" ref="G1025:M1025" si="261">G1027+G1028</f>
        <v>209640</v>
      </c>
      <c r="H1025" s="318">
        <f t="shared" si="261"/>
        <v>176529.5</v>
      </c>
      <c r="I1025" s="318">
        <f t="shared" si="261"/>
        <v>150913</v>
      </c>
      <c r="J1025" s="329">
        <f t="shared" si="261"/>
        <v>148680</v>
      </c>
      <c r="K1025" s="163">
        <f t="shared" si="261"/>
        <v>686803</v>
      </c>
      <c r="L1025" s="163">
        <f t="shared" si="261"/>
        <v>686803</v>
      </c>
      <c r="M1025" s="163">
        <f t="shared" si="261"/>
        <v>692003</v>
      </c>
    </row>
    <row r="1026" spans="1:13" s="2" customFormat="1" ht="27.75" customHeight="1">
      <c r="A1026" s="127"/>
      <c r="B1026" s="575" t="s">
        <v>724</v>
      </c>
      <c r="C1026" s="576"/>
      <c r="D1026" s="142" t="s">
        <v>597</v>
      </c>
      <c r="E1026" s="347">
        <f t="shared" si="260"/>
        <v>685762.5</v>
      </c>
      <c r="F1026" s="318">
        <f>F1027+F1028</f>
        <v>9309.32</v>
      </c>
      <c r="G1026" s="318">
        <f t="shared" ref="G1026:M1026" si="262">G1027+G1028</f>
        <v>209640</v>
      </c>
      <c r="H1026" s="318">
        <f t="shared" si="262"/>
        <v>176529.5</v>
      </c>
      <c r="I1026" s="318">
        <f t="shared" si="262"/>
        <v>150913</v>
      </c>
      <c r="J1026" s="318">
        <f t="shared" si="262"/>
        <v>148680</v>
      </c>
      <c r="K1026" s="318">
        <f t="shared" si="262"/>
        <v>686803</v>
      </c>
      <c r="L1026" s="318">
        <f t="shared" si="262"/>
        <v>686803</v>
      </c>
      <c r="M1026" s="318">
        <f t="shared" si="262"/>
        <v>692003</v>
      </c>
    </row>
    <row r="1027" spans="1:13" s="2" customFormat="1">
      <c r="A1027" s="127"/>
      <c r="B1027" s="127"/>
      <c r="C1027" s="48" t="s">
        <v>598</v>
      </c>
      <c r="D1027" s="156" t="s">
        <v>599</v>
      </c>
      <c r="E1027" s="347">
        <f t="shared" si="260"/>
        <v>677866.5</v>
      </c>
      <c r="F1027" s="318">
        <v>9309.32</v>
      </c>
      <c r="G1027" s="318">
        <v>207650</v>
      </c>
      <c r="H1027" s="318">
        <f>174507+23.5+25</f>
        <v>174555.5</v>
      </c>
      <c r="I1027" s="318">
        <v>148880</v>
      </c>
      <c r="J1027" s="330">
        <v>146781</v>
      </c>
      <c r="K1027" s="75">
        <v>678786</v>
      </c>
      <c r="L1027" s="76">
        <v>678786</v>
      </c>
      <c r="M1027" s="76">
        <v>683986</v>
      </c>
    </row>
    <row r="1028" spans="1:13" s="2" customFormat="1">
      <c r="A1028" s="127"/>
      <c r="B1028" s="157"/>
      <c r="C1028" s="48" t="s">
        <v>660</v>
      </c>
      <c r="D1028" s="142" t="s">
        <v>601</v>
      </c>
      <c r="E1028" s="347">
        <f t="shared" si="260"/>
        <v>7896</v>
      </c>
      <c r="F1028" s="318"/>
      <c r="G1028" s="318">
        <v>1990</v>
      </c>
      <c r="H1028" s="318">
        <f>1949+25</f>
        <v>1974</v>
      </c>
      <c r="I1028" s="318">
        <f>1954+79</f>
        <v>2033</v>
      </c>
      <c r="J1028" s="330">
        <f>1824+75</f>
        <v>1899</v>
      </c>
      <c r="K1028" s="75">
        <f>7717+300</f>
        <v>8017</v>
      </c>
      <c r="L1028" s="76">
        <f>7717+300</f>
        <v>8017</v>
      </c>
      <c r="M1028" s="76">
        <f>7717+300</f>
        <v>8017</v>
      </c>
    </row>
    <row r="1029" spans="1:13" s="2" customFormat="1">
      <c r="A1029" s="127"/>
      <c r="B1029" s="603" t="s">
        <v>602</v>
      </c>
      <c r="C1029" s="604"/>
      <c r="D1029" s="142" t="s">
        <v>603</v>
      </c>
      <c r="E1029" s="347">
        <f t="shared" si="260"/>
        <v>0</v>
      </c>
      <c r="F1029" s="318"/>
      <c r="G1029" s="318"/>
      <c r="H1029" s="318"/>
      <c r="I1029" s="318"/>
      <c r="J1029" s="330"/>
      <c r="K1029" s="75"/>
      <c r="L1029" s="76"/>
      <c r="M1029" s="76"/>
    </row>
    <row r="1030" spans="1:13" s="2" customFormat="1" ht="27.75" customHeight="1">
      <c r="A1030" s="130"/>
      <c r="B1030" s="575" t="s">
        <v>604</v>
      </c>
      <c r="C1030" s="576"/>
      <c r="D1030" s="142" t="s">
        <v>605</v>
      </c>
      <c r="E1030" s="347">
        <f t="shared" si="260"/>
        <v>0</v>
      </c>
      <c r="F1030" s="318"/>
      <c r="G1030" s="318"/>
      <c r="H1030" s="318"/>
      <c r="I1030" s="318"/>
      <c r="J1030" s="329"/>
      <c r="K1030" s="163"/>
      <c r="L1030" s="76"/>
      <c r="M1030" s="76"/>
    </row>
    <row r="1031" spans="1:13" s="2" customFormat="1">
      <c r="A1031" s="130"/>
      <c r="B1031" s="137"/>
      <c r="C1031" s="48" t="s">
        <v>606</v>
      </c>
      <c r="D1031" s="156" t="s">
        <v>607</v>
      </c>
      <c r="E1031" s="347">
        <f t="shared" si="260"/>
        <v>0</v>
      </c>
      <c r="F1031" s="318"/>
      <c r="G1031" s="318"/>
      <c r="H1031" s="318"/>
      <c r="I1031" s="318"/>
      <c r="J1031" s="330"/>
      <c r="K1031" s="75"/>
      <c r="L1031" s="76"/>
      <c r="M1031" s="76"/>
    </row>
    <row r="1032" spans="1:13" ht="36" customHeight="1">
      <c r="A1032" s="556" t="s">
        <v>725</v>
      </c>
      <c r="B1032" s="557"/>
      <c r="C1032" s="558"/>
      <c r="D1032" s="147" t="s">
        <v>609</v>
      </c>
      <c r="E1032" s="158">
        <f t="shared" si="260"/>
        <v>47360</v>
      </c>
      <c r="F1032" s="158">
        <f t="shared" ref="F1032:M1032" si="263">F1033</f>
        <v>0</v>
      </c>
      <c r="G1032" s="158">
        <f>G1094</f>
        <v>11070</v>
      </c>
      <c r="H1032" s="158">
        <f t="shared" ref="H1032:J1032" si="264">H1094</f>
        <v>11178</v>
      </c>
      <c r="I1032" s="158">
        <f t="shared" si="264"/>
        <v>14411</v>
      </c>
      <c r="J1032" s="158">
        <f t="shared" si="264"/>
        <v>10701</v>
      </c>
      <c r="K1032" s="158">
        <f t="shared" si="263"/>
        <v>45160</v>
      </c>
      <c r="L1032" s="158">
        <f t="shared" si="263"/>
        <v>44469</v>
      </c>
      <c r="M1032" s="158">
        <f t="shared" si="263"/>
        <v>44575</v>
      </c>
    </row>
    <row r="1033" spans="1:13" s="6" customFormat="1" ht="15">
      <c r="A1033" s="63"/>
      <c r="B1033" s="63" t="s">
        <v>292</v>
      </c>
      <c r="C1033" s="64"/>
      <c r="D1033" s="66"/>
      <c r="E1033" s="348">
        <f t="shared" si="260"/>
        <v>47360</v>
      </c>
      <c r="F1033" s="328">
        <f>F1035+F1036+F1066+F1092</f>
        <v>0</v>
      </c>
      <c r="G1033" s="328">
        <f>G1035+G1036+G1066+G1092+G1073</f>
        <v>11070</v>
      </c>
      <c r="H1033" s="328">
        <f t="shared" ref="H1033:M1033" si="265">H1035+H1036+H1066+H1092+H1073</f>
        <v>11178</v>
      </c>
      <c r="I1033" s="328">
        <f t="shared" si="265"/>
        <v>14411</v>
      </c>
      <c r="J1033" s="328">
        <f t="shared" si="265"/>
        <v>10701</v>
      </c>
      <c r="K1033" s="328">
        <f t="shared" si="265"/>
        <v>45160</v>
      </c>
      <c r="L1033" s="328">
        <f t="shared" si="265"/>
        <v>44469</v>
      </c>
      <c r="M1033" s="328">
        <f t="shared" si="265"/>
        <v>44575</v>
      </c>
    </row>
    <row r="1034" spans="1:13" s="2" customFormat="1" ht="13.5">
      <c r="A1034" s="67"/>
      <c r="B1034" s="68" t="s">
        <v>721</v>
      </c>
      <c r="C1034" s="69"/>
      <c r="D1034" s="70" t="s">
        <v>320</v>
      </c>
      <c r="E1034" s="347">
        <f t="shared" si="260"/>
        <v>47360</v>
      </c>
      <c r="F1034" s="318">
        <f t="shared" ref="F1034:M1034" si="266">F1035+F1036+F1037+F1042+F1046+F1048+F1060+F1066+F1073</f>
        <v>0</v>
      </c>
      <c r="G1034" s="318">
        <f>G1035+G1036+G1037+G1042+G1046+G1048+G1060+G1066+G1073+G1092</f>
        <v>11070</v>
      </c>
      <c r="H1034" s="318">
        <f>H1035+H1036+H1037+H1042+H1046+H1048+H1060+H1066+H1073+H1092</f>
        <v>11178</v>
      </c>
      <c r="I1034" s="318">
        <f>I1035+I1036+I1037+I1042+I1046+I1048+I1060+I1066+I1073+I1092</f>
        <v>14411</v>
      </c>
      <c r="J1034" s="318">
        <f>J1035+J1036+J1037+J1042+J1046+J1048+J1060+J1066+J1073+J1092</f>
        <v>10701</v>
      </c>
      <c r="K1034" s="163">
        <f t="shared" si="266"/>
        <v>45160</v>
      </c>
      <c r="L1034" s="163">
        <f t="shared" si="266"/>
        <v>44469</v>
      </c>
      <c r="M1034" s="163">
        <f t="shared" si="266"/>
        <v>44575</v>
      </c>
    </row>
    <row r="1035" spans="1:13" s="2" customFormat="1" ht="13.5">
      <c r="A1035" s="67"/>
      <c r="B1035" s="68"/>
      <c r="C1035" s="71" t="s">
        <v>321</v>
      </c>
      <c r="D1035" s="72" t="s">
        <v>295</v>
      </c>
      <c r="E1035" s="347">
        <f t="shared" si="260"/>
        <v>32350</v>
      </c>
      <c r="F1035" s="318"/>
      <c r="G1035" s="318">
        <v>8220</v>
      </c>
      <c r="H1035" s="318">
        <v>8120</v>
      </c>
      <c r="I1035" s="318">
        <v>8110</v>
      </c>
      <c r="J1035" s="330">
        <v>7900</v>
      </c>
      <c r="K1035" s="75">
        <v>32400</v>
      </c>
      <c r="L1035" s="76">
        <v>32400</v>
      </c>
      <c r="M1035" s="76">
        <v>32400</v>
      </c>
    </row>
    <row r="1036" spans="1:13" s="2" customFormat="1">
      <c r="A1036" s="67"/>
      <c r="B1036" s="73"/>
      <c r="C1036" s="467" t="s">
        <v>322</v>
      </c>
      <c r="D1036" s="74" t="s">
        <v>297</v>
      </c>
      <c r="E1036" s="347">
        <f t="shared" si="260"/>
        <v>14585</v>
      </c>
      <c r="F1036" s="318"/>
      <c r="G1036" s="318">
        <v>2750</v>
      </c>
      <c r="H1036" s="318">
        <v>2948</v>
      </c>
      <c r="I1036" s="318">
        <v>6191</v>
      </c>
      <c r="J1036" s="330">
        <v>2696</v>
      </c>
      <c r="K1036" s="75">
        <v>12335</v>
      </c>
      <c r="L1036" s="76">
        <v>11644</v>
      </c>
      <c r="M1036" s="76">
        <v>11750</v>
      </c>
    </row>
    <row r="1037" spans="1:13" s="2" customFormat="1" hidden="1">
      <c r="A1037" s="67"/>
      <c r="B1037" s="77" t="s">
        <v>323</v>
      </c>
      <c r="C1037" s="71"/>
      <c r="D1037" s="74" t="s">
        <v>324</v>
      </c>
      <c r="E1037" s="347">
        <f t="shared" si="260"/>
        <v>0</v>
      </c>
      <c r="F1037" s="318">
        <f t="shared" ref="F1037:M1037" si="267">F1038+F1039+F1040</f>
        <v>0</v>
      </c>
      <c r="G1037" s="318">
        <f t="shared" si="267"/>
        <v>0</v>
      </c>
      <c r="H1037" s="318">
        <f t="shared" si="267"/>
        <v>0</v>
      </c>
      <c r="I1037" s="318">
        <f t="shared" si="267"/>
        <v>0</v>
      </c>
      <c r="J1037" s="318">
        <f t="shared" si="267"/>
        <v>0</v>
      </c>
      <c r="K1037" s="163">
        <f t="shared" si="267"/>
        <v>0</v>
      </c>
      <c r="L1037" s="163">
        <f t="shared" si="267"/>
        <v>0</v>
      </c>
      <c r="M1037" s="163">
        <f t="shared" si="267"/>
        <v>0</v>
      </c>
    </row>
    <row r="1038" spans="1:13" s="2" customFormat="1" hidden="1">
      <c r="A1038" s="67"/>
      <c r="B1038" s="78" t="s">
        <v>325</v>
      </c>
      <c r="C1038" s="71"/>
      <c r="D1038" s="74" t="s">
        <v>326</v>
      </c>
      <c r="E1038" s="347">
        <f t="shared" si="260"/>
        <v>0</v>
      </c>
      <c r="F1038" s="318"/>
      <c r="G1038" s="318"/>
      <c r="H1038" s="318"/>
      <c r="I1038" s="318"/>
      <c r="J1038" s="330"/>
      <c r="K1038" s="75"/>
      <c r="L1038" s="76"/>
      <c r="M1038" s="76"/>
    </row>
    <row r="1039" spans="1:13" s="2" customFormat="1" hidden="1">
      <c r="A1039" s="67"/>
      <c r="B1039" s="79" t="s">
        <v>327</v>
      </c>
      <c r="C1039" s="79"/>
      <c r="D1039" s="80" t="s">
        <v>328</v>
      </c>
      <c r="E1039" s="347">
        <f t="shared" si="260"/>
        <v>0</v>
      </c>
      <c r="F1039" s="318"/>
      <c r="G1039" s="318"/>
      <c r="H1039" s="318"/>
      <c r="I1039" s="318"/>
      <c r="J1039" s="330"/>
      <c r="K1039" s="75"/>
      <c r="L1039" s="76"/>
      <c r="M1039" s="76"/>
    </row>
    <row r="1040" spans="1:13" s="2" customFormat="1" hidden="1">
      <c r="A1040" s="67"/>
      <c r="B1040" s="78" t="s">
        <v>329</v>
      </c>
      <c r="C1040" s="81"/>
      <c r="D1040" s="74" t="s">
        <v>330</v>
      </c>
      <c r="E1040" s="347">
        <f t="shared" si="260"/>
        <v>0</v>
      </c>
      <c r="F1040" s="318"/>
      <c r="G1040" s="318"/>
      <c r="H1040" s="318"/>
      <c r="I1040" s="318"/>
      <c r="J1040" s="330"/>
      <c r="K1040" s="75"/>
      <c r="L1040" s="76"/>
      <c r="M1040" s="76"/>
    </row>
    <row r="1041" spans="1:13" s="2" customFormat="1" hidden="1">
      <c r="A1041" s="67"/>
      <c r="B1041" s="78"/>
      <c r="C1041" s="81"/>
      <c r="D1041" s="74"/>
      <c r="E1041" s="347">
        <f t="shared" si="260"/>
        <v>0</v>
      </c>
      <c r="F1041" s="318"/>
      <c r="G1041" s="318"/>
      <c r="H1041" s="318"/>
      <c r="I1041" s="318"/>
      <c r="J1041" s="330"/>
      <c r="K1041" s="75"/>
      <c r="L1041" s="76"/>
      <c r="M1041" s="76"/>
    </row>
    <row r="1042" spans="1:13" s="2" customFormat="1" hidden="1">
      <c r="A1042" s="67"/>
      <c r="B1042" s="78" t="s">
        <v>331</v>
      </c>
      <c r="C1042" s="81"/>
      <c r="D1042" s="74" t="s">
        <v>332</v>
      </c>
      <c r="E1042" s="347">
        <f t="shared" si="260"/>
        <v>0</v>
      </c>
      <c r="F1042" s="318">
        <f t="shared" ref="F1042:M1042" si="268">F1043+F1044+F1045</f>
        <v>0</v>
      </c>
      <c r="G1042" s="318">
        <f t="shared" si="268"/>
        <v>0</v>
      </c>
      <c r="H1042" s="318">
        <f t="shared" si="268"/>
        <v>0</v>
      </c>
      <c r="I1042" s="318">
        <f t="shared" si="268"/>
        <v>0</v>
      </c>
      <c r="J1042" s="329">
        <f t="shared" si="268"/>
        <v>0</v>
      </c>
      <c r="K1042" s="163">
        <f t="shared" si="268"/>
        <v>0</v>
      </c>
      <c r="L1042" s="163">
        <f t="shared" si="268"/>
        <v>0</v>
      </c>
      <c r="M1042" s="163">
        <f t="shared" si="268"/>
        <v>0</v>
      </c>
    </row>
    <row r="1043" spans="1:13" s="2" customFormat="1" ht="25.5" hidden="1">
      <c r="A1043" s="67"/>
      <c r="B1043" s="78"/>
      <c r="C1043" s="81" t="s">
        <v>333</v>
      </c>
      <c r="D1043" s="74" t="s">
        <v>334</v>
      </c>
      <c r="E1043" s="347">
        <f t="shared" si="260"/>
        <v>0</v>
      </c>
      <c r="F1043" s="318"/>
      <c r="G1043" s="318"/>
      <c r="H1043" s="318"/>
      <c r="I1043" s="318"/>
      <c r="J1043" s="330"/>
      <c r="K1043" s="75"/>
      <c r="L1043" s="76"/>
      <c r="M1043" s="76"/>
    </row>
    <row r="1044" spans="1:13" s="2" customFormat="1" hidden="1">
      <c r="A1044" s="67"/>
      <c r="B1044" s="78"/>
      <c r="C1044" s="82" t="s">
        <v>335</v>
      </c>
      <c r="D1044" s="83" t="s">
        <v>336</v>
      </c>
      <c r="E1044" s="347">
        <f t="shared" si="260"/>
        <v>0</v>
      </c>
      <c r="F1044" s="318"/>
      <c r="G1044" s="318"/>
      <c r="H1044" s="318"/>
      <c r="I1044" s="318"/>
      <c r="J1044" s="330"/>
      <c r="K1044" s="75"/>
      <c r="L1044" s="76"/>
      <c r="M1044" s="76"/>
    </row>
    <row r="1045" spans="1:13" s="2" customFormat="1" ht="13.5" hidden="1">
      <c r="A1045" s="67"/>
      <c r="B1045" s="69"/>
      <c r="C1045" s="71" t="s">
        <v>337</v>
      </c>
      <c r="D1045" s="70" t="s">
        <v>338</v>
      </c>
      <c r="E1045" s="347">
        <f t="shared" si="260"/>
        <v>0</v>
      </c>
      <c r="F1045" s="318"/>
      <c r="G1045" s="318"/>
      <c r="H1045" s="318"/>
      <c r="I1045" s="318"/>
      <c r="J1045" s="330"/>
      <c r="K1045" s="75"/>
      <c r="L1045" s="76"/>
      <c r="M1045" s="76"/>
    </row>
    <row r="1046" spans="1:13" s="2" customFormat="1" hidden="1">
      <c r="A1046" s="67"/>
      <c r="B1046" s="71" t="s">
        <v>339</v>
      </c>
      <c r="C1046" s="84"/>
      <c r="D1046" s="46" t="s">
        <v>340</v>
      </c>
      <c r="E1046" s="347">
        <f t="shared" si="260"/>
        <v>0</v>
      </c>
      <c r="F1046" s="318">
        <f t="shared" ref="F1046:M1046" si="269">F1047</f>
        <v>0</v>
      </c>
      <c r="G1046" s="318">
        <f t="shared" si="269"/>
        <v>0</v>
      </c>
      <c r="H1046" s="318">
        <f t="shared" si="269"/>
        <v>0</v>
      </c>
      <c r="I1046" s="318">
        <f t="shared" si="269"/>
        <v>0</v>
      </c>
      <c r="J1046" s="329">
        <f t="shared" si="269"/>
        <v>0</v>
      </c>
      <c r="K1046" s="163">
        <f t="shared" si="269"/>
        <v>0</v>
      </c>
      <c r="L1046" s="163">
        <f t="shared" si="269"/>
        <v>0</v>
      </c>
      <c r="M1046" s="163">
        <f t="shared" si="269"/>
        <v>0</v>
      </c>
    </row>
    <row r="1047" spans="1:13" s="2" customFormat="1" hidden="1">
      <c r="A1047" s="67"/>
      <c r="B1047" s="78" t="s">
        <v>341</v>
      </c>
      <c r="C1047" s="85"/>
      <c r="D1047" s="46" t="s">
        <v>342</v>
      </c>
      <c r="E1047" s="347">
        <f t="shared" si="260"/>
        <v>0</v>
      </c>
      <c r="F1047" s="318"/>
      <c r="G1047" s="318"/>
      <c r="H1047" s="318"/>
      <c r="I1047" s="318"/>
      <c r="J1047" s="330"/>
      <c r="K1047" s="75"/>
      <c r="L1047" s="76"/>
      <c r="M1047" s="76"/>
    </row>
    <row r="1048" spans="1:13" s="2" customFormat="1" ht="14.25" hidden="1" customHeight="1">
      <c r="A1048" s="67"/>
      <c r="B1048" s="78"/>
      <c r="C1048" s="81" t="s">
        <v>343</v>
      </c>
      <c r="D1048" s="46" t="s">
        <v>344</v>
      </c>
      <c r="E1048" s="347">
        <f t="shared" si="260"/>
        <v>0</v>
      </c>
      <c r="F1048" s="318">
        <f t="shared" ref="F1048:M1048" si="270">F1049</f>
        <v>0</v>
      </c>
      <c r="G1048" s="318">
        <f t="shared" si="270"/>
        <v>0</v>
      </c>
      <c r="H1048" s="318">
        <f t="shared" si="270"/>
        <v>0</v>
      </c>
      <c r="I1048" s="318">
        <f t="shared" si="270"/>
        <v>0</v>
      </c>
      <c r="J1048" s="329">
        <f t="shared" si="270"/>
        <v>0</v>
      </c>
      <c r="K1048" s="163">
        <f t="shared" si="270"/>
        <v>0</v>
      </c>
      <c r="L1048" s="163">
        <f t="shared" si="270"/>
        <v>0</v>
      </c>
      <c r="M1048" s="163">
        <f t="shared" si="270"/>
        <v>0</v>
      </c>
    </row>
    <row r="1049" spans="1:13" s="2" customFormat="1" ht="46.5" hidden="1" customHeight="1">
      <c r="A1049" s="67"/>
      <c r="B1049" s="559" t="s">
        <v>345</v>
      </c>
      <c r="C1049" s="560"/>
      <c r="D1049" s="80" t="s">
        <v>346</v>
      </c>
      <c r="E1049" s="347">
        <f t="shared" si="260"/>
        <v>0</v>
      </c>
      <c r="F1049" s="318">
        <f>F1050+F1051+F1052+F1053+F1054+F1055+F1056+F1057+F1058+F1059</f>
        <v>0</v>
      </c>
      <c r="G1049" s="318">
        <f>G1050+G1051+G1052+G1053+G1054+G1055+G1056+G1057+G1058+G1059</f>
        <v>0</v>
      </c>
      <c r="H1049" s="318">
        <f>H1050+H1051+H1052+H1053+H1054+H1055+H1056+H1057+H1058+H1059</f>
        <v>0</v>
      </c>
      <c r="I1049" s="318">
        <f>I1050+I1051+I1052+I1053+I1054+I1055+I1056+I1057+I1058+I1059</f>
        <v>0</v>
      </c>
      <c r="J1049" s="329">
        <f>J1050+J1051+J1052+J1053+J1054+J1055+J1056+J1057+J1058+J1059</f>
        <v>0</v>
      </c>
      <c r="K1049" s="163"/>
      <c r="L1049" s="76"/>
      <c r="M1049" s="76"/>
    </row>
    <row r="1050" spans="1:13" s="2" customFormat="1" hidden="1">
      <c r="A1050" s="67"/>
      <c r="B1050" s="78"/>
      <c r="C1050" s="82" t="s">
        <v>347</v>
      </c>
      <c r="D1050" s="80" t="s">
        <v>348</v>
      </c>
      <c r="E1050" s="347">
        <f t="shared" si="260"/>
        <v>0</v>
      </c>
      <c r="F1050" s="318"/>
      <c r="G1050" s="318"/>
      <c r="H1050" s="318"/>
      <c r="I1050" s="318"/>
      <c r="J1050" s="330"/>
      <c r="K1050" s="75"/>
      <c r="L1050" s="76"/>
      <c r="M1050" s="76"/>
    </row>
    <row r="1051" spans="1:13" s="2" customFormat="1" ht="13.5" hidden="1">
      <c r="A1051" s="67"/>
      <c r="B1051" s="86"/>
      <c r="C1051" s="87" t="s">
        <v>349</v>
      </c>
      <c r="D1051" s="70" t="s">
        <v>350</v>
      </c>
      <c r="E1051" s="347">
        <f t="shared" si="260"/>
        <v>0</v>
      </c>
      <c r="F1051" s="318"/>
      <c r="G1051" s="318"/>
      <c r="H1051" s="318"/>
      <c r="I1051" s="318"/>
      <c r="J1051" s="330"/>
      <c r="K1051" s="75"/>
      <c r="L1051" s="76"/>
      <c r="M1051" s="76"/>
    </row>
    <row r="1052" spans="1:13" s="2" customFormat="1" hidden="1">
      <c r="A1052" s="67"/>
      <c r="B1052" s="461"/>
      <c r="C1052" s="48" t="s">
        <v>351</v>
      </c>
      <c r="D1052" s="80" t="s">
        <v>352</v>
      </c>
      <c r="E1052" s="347">
        <f t="shared" si="260"/>
        <v>0</v>
      </c>
      <c r="F1052" s="318"/>
      <c r="G1052" s="318"/>
      <c r="H1052" s="318"/>
      <c r="I1052" s="318"/>
      <c r="J1052" s="330"/>
      <c r="K1052" s="75"/>
      <c r="L1052" s="76"/>
      <c r="M1052" s="76"/>
    </row>
    <row r="1053" spans="1:13" s="2" customFormat="1" hidden="1">
      <c r="A1053" s="67"/>
      <c r="B1053" s="78"/>
      <c r="C1053" s="71" t="s">
        <v>353</v>
      </c>
      <c r="D1053" s="74" t="s">
        <v>354</v>
      </c>
      <c r="E1053" s="347">
        <f t="shared" si="260"/>
        <v>0</v>
      </c>
      <c r="F1053" s="318"/>
      <c r="G1053" s="318"/>
      <c r="H1053" s="318"/>
      <c r="I1053" s="318"/>
      <c r="J1053" s="330"/>
      <c r="K1053" s="75"/>
      <c r="L1053" s="76"/>
      <c r="M1053" s="76"/>
    </row>
    <row r="1054" spans="1:13" s="2" customFormat="1" hidden="1">
      <c r="A1054" s="67"/>
      <c r="B1054" s="78"/>
      <c r="C1054" s="82" t="s">
        <v>355</v>
      </c>
      <c r="D1054" s="74" t="s">
        <v>356</v>
      </c>
      <c r="E1054" s="347">
        <f t="shared" si="260"/>
        <v>0</v>
      </c>
      <c r="F1054" s="318"/>
      <c r="G1054" s="318"/>
      <c r="H1054" s="318"/>
      <c r="I1054" s="318"/>
      <c r="J1054" s="330"/>
      <c r="K1054" s="75"/>
      <c r="L1054" s="76"/>
      <c r="M1054" s="76"/>
    </row>
    <row r="1055" spans="1:13" s="2" customFormat="1" ht="51" hidden="1">
      <c r="A1055" s="67"/>
      <c r="B1055" s="78"/>
      <c r="C1055" s="81" t="s">
        <v>357</v>
      </c>
      <c r="D1055" s="74" t="s">
        <v>358</v>
      </c>
      <c r="E1055" s="347">
        <f t="shared" si="260"/>
        <v>0</v>
      </c>
      <c r="F1055" s="318"/>
      <c r="G1055" s="318"/>
      <c r="H1055" s="318"/>
      <c r="I1055" s="318"/>
      <c r="J1055" s="330"/>
      <c r="K1055" s="75"/>
      <c r="L1055" s="76"/>
      <c r="M1055" s="76"/>
    </row>
    <row r="1056" spans="1:13" s="2" customFormat="1" ht="38.25" hidden="1">
      <c r="A1056" s="67"/>
      <c r="B1056" s="78"/>
      <c r="C1056" s="81" t="s">
        <v>359</v>
      </c>
      <c r="D1056" s="74" t="s">
        <v>360</v>
      </c>
      <c r="E1056" s="347">
        <f t="shared" si="260"/>
        <v>0</v>
      </c>
      <c r="F1056" s="318"/>
      <c r="G1056" s="318"/>
      <c r="H1056" s="318"/>
      <c r="I1056" s="318"/>
      <c r="J1056" s="330"/>
      <c r="K1056" s="75"/>
      <c r="L1056" s="76"/>
      <c r="M1056" s="76"/>
    </row>
    <row r="1057" spans="1:13" s="2" customFormat="1" ht="38.25" hidden="1">
      <c r="A1057" s="67"/>
      <c r="B1057" s="82"/>
      <c r="C1057" s="81" t="s">
        <v>361</v>
      </c>
      <c r="D1057" s="74" t="s">
        <v>362</v>
      </c>
      <c r="E1057" s="347">
        <f t="shared" si="260"/>
        <v>0</v>
      </c>
      <c r="F1057" s="318"/>
      <c r="G1057" s="318"/>
      <c r="H1057" s="318"/>
      <c r="I1057" s="318"/>
      <c r="J1057" s="330"/>
      <c r="K1057" s="75"/>
      <c r="L1057" s="76"/>
      <c r="M1057" s="76"/>
    </row>
    <row r="1058" spans="1:13" s="2" customFormat="1" ht="38.25" hidden="1">
      <c r="A1058" s="67"/>
      <c r="B1058" s="82"/>
      <c r="C1058" s="81" t="s">
        <v>363</v>
      </c>
      <c r="D1058" s="74" t="s">
        <v>364</v>
      </c>
      <c r="E1058" s="347">
        <f t="shared" si="260"/>
        <v>0</v>
      </c>
      <c r="F1058" s="318"/>
      <c r="G1058" s="318"/>
      <c r="H1058" s="318"/>
      <c r="I1058" s="318"/>
      <c r="J1058" s="330"/>
      <c r="K1058" s="75"/>
      <c r="L1058" s="76"/>
      <c r="M1058" s="76"/>
    </row>
    <row r="1059" spans="1:13" s="2" customFormat="1" ht="25.5" hidden="1">
      <c r="A1059" s="67"/>
      <c r="B1059" s="82"/>
      <c r="C1059" s="81" t="s">
        <v>365</v>
      </c>
      <c r="D1059" s="74" t="s">
        <v>366</v>
      </c>
      <c r="E1059" s="347">
        <f t="shared" si="260"/>
        <v>0</v>
      </c>
      <c r="F1059" s="318"/>
      <c r="G1059" s="318"/>
      <c r="H1059" s="318"/>
      <c r="I1059" s="318"/>
      <c r="J1059" s="330"/>
      <c r="K1059" s="75"/>
      <c r="L1059" s="76"/>
      <c r="M1059" s="76"/>
    </row>
    <row r="1060" spans="1:13" s="2" customFormat="1" ht="13.5" hidden="1" customHeight="1">
      <c r="A1060" s="67"/>
      <c r="B1060" s="82"/>
      <c r="C1060" s="82" t="s">
        <v>367</v>
      </c>
      <c r="D1060" s="74" t="s">
        <v>368</v>
      </c>
      <c r="E1060" s="347">
        <f t="shared" si="260"/>
        <v>0</v>
      </c>
      <c r="F1060" s="318">
        <f t="shared" ref="F1060:M1060" si="271">F1061+F1063</f>
        <v>0</v>
      </c>
      <c r="G1060" s="318">
        <f t="shared" si="271"/>
        <v>0</v>
      </c>
      <c r="H1060" s="318">
        <f t="shared" si="271"/>
        <v>0</v>
      </c>
      <c r="I1060" s="318">
        <f t="shared" si="271"/>
        <v>0</v>
      </c>
      <c r="J1060" s="329">
        <f t="shared" si="271"/>
        <v>0</v>
      </c>
      <c r="K1060" s="163">
        <f t="shared" si="271"/>
        <v>0</v>
      </c>
      <c r="L1060" s="163">
        <f t="shared" si="271"/>
        <v>0</v>
      </c>
      <c r="M1060" s="163">
        <f t="shared" si="271"/>
        <v>0</v>
      </c>
    </row>
    <row r="1061" spans="1:13" s="2" customFormat="1" ht="1.5" hidden="1" customHeight="1">
      <c r="A1061" s="67"/>
      <c r="B1061" s="82" t="s">
        <v>369</v>
      </c>
      <c r="C1061" s="81" t="s">
        <v>580</v>
      </c>
      <c r="D1061" s="74" t="s">
        <v>371</v>
      </c>
      <c r="E1061" s="347">
        <f t="shared" si="260"/>
        <v>0</v>
      </c>
      <c r="F1061" s="318">
        <f>F1062</f>
        <v>0</v>
      </c>
      <c r="G1061" s="318">
        <f>G1062</f>
        <v>0</v>
      </c>
      <c r="H1061" s="318">
        <f>H1062</f>
        <v>0</v>
      </c>
      <c r="I1061" s="318">
        <f>I1062</f>
        <v>0</v>
      </c>
      <c r="J1061" s="329">
        <f>J1062</f>
        <v>0</v>
      </c>
      <c r="K1061" s="163"/>
      <c r="L1061" s="76"/>
      <c r="M1061" s="76"/>
    </row>
    <row r="1062" spans="1:13" s="2" customFormat="1" hidden="1">
      <c r="A1062" s="67"/>
      <c r="B1062" s="82"/>
      <c r="C1062" s="82"/>
      <c r="D1062" s="74" t="s">
        <v>373</v>
      </c>
      <c r="E1062" s="347">
        <f t="shared" si="260"/>
        <v>0</v>
      </c>
      <c r="F1062" s="318"/>
      <c r="G1062" s="318"/>
      <c r="H1062" s="318"/>
      <c r="I1062" s="318"/>
      <c r="J1062" s="330"/>
      <c r="K1062" s="75"/>
      <c r="L1062" s="76"/>
      <c r="M1062" s="76"/>
    </row>
    <row r="1063" spans="1:13" s="2" customFormat="1" hidden="1">
      <c r="A1063" s="67"/>
      <c r="B1063" s="90" t="s">
        <v>374</v>
      </c>
      <c r="C1063" s="91"/>
      <c r="D1063" s="72" t="s">
        <v>375</v>
      </c>
      <c r="E1063" s="347">
        <f t="shared" si="260"/>
        <v>0</v>
      </c>
      <c r="F1063" s="318">
        <f>F1064+F1065</f>
        <v>0</v>
      </c>
      <c r="G1063" s="318">
        <f>G1064+G1065</f>
        <v>0</v>
      </c>
      <c r="H1063" s="318">
        <f>H1064+H1065</f>
        <v>0</v>
      </c>
      <c r="I1063" s="318">
        <f>I1064+I1065</f>
        <v>0</v>
      </c>
      <c r="J1063" s="329">
        <f>J1064+J1065</f>
        <v>0</v>
      </c>
      <c r="K1063" s="163"/>
      <c r="L1063" s="76"/>
      <c r="M1063" s="76"/>
    </row>
    <row r="1064" spans="1:13" s="2" customFormat="1" ht="25.5" hidden="1">
      <c r="A1064" s="67"/>
      <c r="B1064" s="90"/>
      <c r="C1064" s="91" t="s">
        <v>376</v>
      </c>
      <c r="D1064" s="72" t="s">
        <v>377</v>
      </c>
      <c r="E1064" s="347">
        <f t="shared" si="260"/>
        <v>0</v>
      </c>
      <c r="F1064" s="318"/>
      <c r="G1064" s="318"/>
      <c r="H1064" s="318"/>
      <c r="I1064" s="318"/>
      <c r="J1064" s="330"/>
      <c r="K1064" s="75"/>
      <c r="L1064" s="76"/>
      <c r="M1064" s="76"/>
    </row>
    <row r="1065" spans="1:13" s="2" customFormat="1" ht="13.5" hidden="1">
      <c r="A1065" s="67"/>
      <c r="B1065" s="69"/>
      <c r="C1065" s="69" t="s">
        <v>378</v>
      </c>
      <c r="D1065" s="70" t="s">
        <v>379</v>
      </c>
      <c r="E1065" s="347">
        <f t="shared" si="260"/>
        <v>0</v>
      </c>
      <c r="F1065" s="318"/>
      <c r="G1065" s="318"/>
      <c r="H1065" s="318"/>
      <c r="I1065" s="318"/>
      <c r="J1065" s="330"/>
      <c r="K1065" s="75"/>
      <c r="L1065" s="76"/>
      <c r="M1065" s="76"/>
    </row>
    <row r="1066" spans="1:13" s="2" customFormat="1" hidden="1">
      <c r="A1066" s="67"/>
      <c r="B1066" s="71" t="s">
        <v>380</v>
      </c>
      <c r="C1066" s="78"/>
      <c r="D1066" s="80" t="s">
        <v>381</v>
      </c>
      <c r="E1066" s="347">
        <f t="shared" si="260"/>
        <v>0</v>
      </c>
      <c r="F1066" s="318">
        <f t="shared" ref="F1066:M1066" si="272">F1067</f>
        <v>0</v>
      </c>
      <c r="G1066" s="318">
        <f t="shared" si="272"/>
        <v>0</v>
      </c>
      <c r="H1066" s="318">
        <f t="shared" si="272"/>
        <v>0</v>
      </c>
      <c r="I1066" s="318">
        <f t="shared" si="272"/>
        <v>0</v>
      </c>
      <c r="J1066" s="329">
        <f t="shared" si="272"/>
        <v>0</v>
      </c>
      <c r="K1066" s="163">
        <f t="shared" si="272"/>
        <v>0</v>
      </c>
      <c r="L1066" s="163">
        <f t="shared" si="272"/>
        <v>0</v>
      </c>
      <c r="M1066" s="163">
        <f t="shared" si="272"/>
        <v>0</v>
      </c>
    </row>
    <row r="1067" spans="1:13" s="2" customFormat="1" ht="0.75" hidden="1" customHeight="1">
      <c r="A1067" s="67"/>
      <c r="B1067" s="92" t="s">
        <v>382</v>
      </c>
      <c r="C1067" s="71"/>
      <c r="D1067" s="74" t="s">
        <v>383</v>
      </c>
      <c r="E1067" s="347">
        <f t="shared" si="260"/>
        <v>0</v>
      </c>
      <c r="F1067" s="318">
        <f>F1068+F1069+F1070+F1071</f>
        <v>0</v>
      </c>
      <c r="G1067" s="318">
        <f>G1068+G1069+G1070+G1071</f>
        <v>0</v>
      </c>
      <c r="H1067" s="318">
        <f>H1068+H1069+H1070+H1071</f>
        <v>0</v>
      </c>
      <c r="I1067" s="318">
        <f>I1068+I1069+I1070+I1071</f>
        <v>0</v>
      </c>
      <c r="J1067" s="329">
        <f>J1068+J1069+J1070+J1071</f>
        <v>0</v>
      </c>
      <c r="K1067" s="163"/>
      <c r="L1067" s="76"/>
      <c r="M1067" s="76"/>
    </row>
    <row r="1068" spans="1:13" s="2" customFormat="1" hidden="1">
      <c r="A1068" s="67"/>
      <c r="B1068" s="92"/>
      <c r="C1068" s="71" t="s">
        <v>384</v>
      </c>
      <c r="D1068" s="74" t="s">
        <v>385</v>
      </c>
      <c r="E1068" s="347">
        <f t="shared" si="260"/>
        <v>0</v>
      </c>
      <c r="F1068" s="318"/>
      <c r="G1068" s="318"/>
      <c r="H1068" s="318"/>
      <c r="I1068" s="318"/>
      <c r="J1068" s="330"/>
      <c r="K1068" s="75"/>
      <c r="L1068" s="76"/>
      <c r="M1068" s="76"/>
    </row>
    <row r="1069" spans="1:13" s="2" customFormat="1" hidden="1">
      <c r="A1069" s="67"/>
      <c r="B1069" s="78"/>
      <c r="C1069" s="82" t="s">
        <v>386</v>
      </c>
      <c r="D1069" s="80" t="s">
        <v>387</v>
      </c>
      <c r="E1069" s="347">
        <f t="shared" si="260"/>
        <v>0</v>
      </c>
      <c r="F1069" s="318"/>
      <c r="G1069" s="318"/>
      <c r="H1069" s="318"/>
      <c r="I1069" s="318"/>
      <c r="J1069" s="330"/>
      <c r="K1069" s="75"/>
      <c r="L1069" s="76"/>
      <c r="M1069" s="76"/>
    </row>
    <row r="1070" spans="1:13" s="2" customFormat="1" hidden="1">
      <c r="A1070" s="67"/>
      <c r="B1070" s="93"/>
      <c r="C1070" s="82" t="s">
        <v>388</v>
      </c>
      <c r="D1070" s="80" t="s">
        <v>389</v>
      </c>
      <c r="E1070" s="347">
        <f t="shared" si="260"/>
        <v>0</v>
      </c>
      <c r="F1070" s="318"/>
      <c r="G1070" s="318"/>
      <c r="H1070" s="318"/>
      <c r="I1070" s="318"/>
      <c r="J1070" s="330"/>
      <c r="K1070" s="75"/>
      <c r="L1070" s="76"/>
      <c r="M1070" s="76"/>
    </row>
    <row r="1071" spans="1:13" s="2" customFormat="1" hidden="1">
      <c r="A1071" s="67"/>
      <c r="B1071" s="78"/>
      <c r="C1071" s="94" t="s">
        <v>390</v>
      </c>
      <c r="D1071" s="74" t="s">
        <v>391</v>
      </c>
      <c r="E1071" s="347">
        <f t="shared" si="260"/>
        <v>0</v>
      </c>
      <c r="F1071" s="318"/>
      <c r="G1071" s="318"/>
      <c r="H1071" s="318"/>
      <c r="I1071" s="318"/>
      <c r="J1071" s="330"/>
      <c r="K1071" s="75"/>
      <c r="L1071" s="76"/>
      <c r="M1071" s="76"/>
    </row>
    <row r="1072" spans="1:13" s="2" customFormat="1" hidden="1">
      <c r="A1072" s="67"/>
      <c r="B1072" s="77"/>
      <c r="C1072" s="94"/>
      <c r="D1072" s="74"/>
      <c r="E1072" s="347">
        <f t="shared" si="260"/>
        <v>0</v>
      </c>
      <c r="F1072" s="318"/>
      <c r="G1072" s="318"/>
      <c r="H1072" s="318"/>
      <c r="I1072" s="318"/>
      <c r="J1072" s="330"/>
      <c r="K1072" s="75"/>
      <c r="L1072" s="76"/>
      <c r="M1072" s="76"/>
    </row>
    <row r="1073" spans="1:13" s="2" customFormat="1" ht="20.25" customHeight="1">
      <c r="A1073" s="67"/>
      <c r="B1073" s="73" t="s">
        <v>392</v>
      </c>
      <c r="C1073" s="94"/>
      <c r="D1073" s="74" t="s">
        <v>300</v>
      </c>
      <c r="E1073" s="347">
        <f t="shared" si="260"/>
        <v>425</v>
      </c>
      <c r="F1073" s="318"/>
      <c r="G1073" s="318">
        <f t="shared" ref="G1073:M1073" si="273">G1083</f>
        <v>100</v>
      </c>
      <c r="H1073" s="318">
        <f t="shared" si="273"/>
        <v>110</v>
      </c>
      <c r="I1073" s="318">
        <f t="shared" si="273"/>
        <v>110</v>
      </c>
      <c r="J1073" s="318">
        <f t="shared" si="273"/>
        <v>105</v>
      </c>
      <c r="K1073" s="318">
        <f t="shared" si="273"/>
        <v>425</v>
      </c>
      <c r="L1073" s="318">
        <f t="shared" si="273"/>
        <v>425</v>
      </c>
      <c r="M1073" s="318">
        <f t="shared" si="273"/>
        <v>425</v>
      </c>
    </row>
    <row r="1074" spans="1:13" s="2" customFormat="1">
      <c r="A1074" s="67"/>
      <c r="B1074" s="77" t="s">
        <v>393</v>
      </c>
      <c r="C1074" s="94"/>
      <c r="D1074" s="74" t="s">
        <v>394</v>
      </c>
      <c r="E1074" s="347">
        <f t="shared" si="260"/>
        <v>0</v>
      </c>
      <c r="F1074" s="318"/>
      <c r="G1074" s="318"/>
      <c r="H1074" s="318"/>
      <c r="I1074" s="318"/>
      <c r="J1074" s="330"/>
      <c r="K1074" s="75"/>
      <c r="L1074" s="76"/>
      <c r="M1074" s="76"/>
    </row>
    <row r="1075" spans="1:13" s="2" customFormat="1">
      <c r="A1075" s="67"/>
      <c r="B1075" s="77" t="s">
        <v>395</v>
      </c>
      <c r="C1075" s="94"/>
      <c r="D1075" s="95" t="s">
        <v>396</v>
      </c>
      <c r="E1075" s="347">
        <f t="shared" si="260"/>
        <v>0</v>
      </c>
      <c r="F1075" s="318"/>
      <c r="G1075" s="318"/>
      <c r="H1075" s="318"/>
      <c r="I1075" s="318"/>
      <c r="J1075" s="330"/>
      <c r="K1075" s="75"/>
      <c r="L1075" s="76"/>
      <c r="M1075" s="76"/>
    </row>
    <row r="1076" spans="1:13" s="2" customFormat="1" ht="13.5">
      <c r="A1076" s="67"/>
      <c r="B1076" s="68" t="s">
        <v>397</v>
      </c>
      <c r="C1076" s="96"/>
      <c r="D1076" s="70" t="s">
        <v>398</v>
      </c>
      <c r="E1076" s="347">
        <f t="shared" si="260"/>
        <v>0</v>
      </c>
      <c r="F1076" s="318"/>
      <c r="G1076" s="318"/>
      <c r="H1076" s="318"/>
      <c r="I1076" s="318"/>
      <c r="J1076" s="330"/>
      <c r="K1076" s="75"/>
      <c r="L1076" s="76"/>
      <c r="M1076" s="76"/>
    </row>
    <row r="1077" spans="1:13" s="2" customFormat="1">
      <c r="A1077" s="67"/>
      <c r="B1077" s="78" t="s">
        <v>399</v>
      </c>
      <c r="C1077" s="79"/>
      <c r="D1077" s="80" t="s">
        <v>400</v>
      </c>
      <c r="E1077" s="347">
        <f t="shared" si="260"/>
        <v>0</v>
      </c>
      <c r="F1077" s="318"/>
      <c r="G1077" s="318"/>
      <c r="H1077" s="318"/>
      <c r="I1077" s="318"/>
      <c r="J1077" s="330"/>
      <c r="K1077" s="75"/>
      <c r="L1077" s="76"/>
      <c r="M1077" s="76"/>
    </row>
    <row r="1078" spans="1:13" s="2" customFormat="1">
      <c r="A1078" s="67"/>
      <c r="B1078" s="79" t="s">
        <v>401</v>
      </c>
      <c r="C1078" s="79"/>
      <c r="D1078" s="80" t="s">
        <v>402</v>
      </c>
      <c r="E1078" s="347">
        <f t="shared" si="260"/>
        <v>0</v>
      </c>
      <c r="F1078" s="318"/>
      <c r="G1078" s="318"/>
      <c r="H1078" s="318"/>
      <c r="I1078" s="318"/>
      <c r="J1078" s="330"/>
      <c r="K1078" s="75"/>
      <c r="L1078" s="76"/>
      <c r="M1078" s="76"/>
    </row>
    <row r="1079" spans="1:13" s="2" customFormat="1">
      <c r="A1079" s="67"/>
      <c r="B1079" s="97" t="s">
        <v>403</v>
      </c>
      <c r="C1079" s="98"/>
      <c r="D1079" s="80" t="s">
        <v>404</v>
      </c>
      <c r="E1079" s="347">
        <f t="shared" si="260"/>
        <v>0</v>
      </c>
      <c r="F1079" s="318"/>
      <c r="G1079" s="318"/>
      <c r="H1079" s="318"/>
      <c r="I1079" s="318"/>
      <c r="J1079" s="330"/>
      <c r="K1079" s="75"/>
      <c r="L1079" s="76"/>
      <c r="M1079" s="76"/>
    </row>
    <row r="1080" spans="1:13" s="2" customFormat="1">
      <c r="A1080" s="67"/>
      <c r="B1080" s="97" t="s">
        <v>405</v>
      </c>
      <c r="C1080" s="98"/>
      <c r="D1080" s="80" t="s">
        <v>406</v>
      </c>
      <c r="E1080" s="347">
        <f t="shared" si="260"/>
        <v>0</v>
      </c>
      <c r="F1080" s="318"/>
      <c r="G1080" s="318"/>
      <c r="H1080" s="318"/>
      <c r="I1080" s="318"/>
      <c r="J1080" s="330"/>
      <c r="K1080" s="75"/>
      <c r="L1080" s="76"/>
      <c r="M1080" s="76"/>
    </row>
    <row r="1081" spans="1:13" s="2" customFormat="1">
      <c r="A1081" s="67"/>
      <c r="B1081" s="79" t="s">
        <v>407</v>
      </c>
      <c r="C1081" s="79"/>
      <c r="D1081" s="80" t="s">
        <v>408</v>
      </c>
      <c r="E1081" s="347">
        <f t="shared" si="260"/>
        <v>0</v>
      </c>
      <c r="F1081" s="318"/>
      <c r="G1081" s="318"/>
      <c r="H1081" s="318"/>
      <c r="I1081" s="318"/>
      <c r="J1081" s="330"/>
      <c r="K1081" s="75"/>
      <c r="L1081" s="76"/>
      <c r="M1081" s="76"/>
    </row>
    <row r="1082" spans="1:13" s="2" customFormat="1">
      <c r="A1082" s="67"/>
      <c r="B1082" s="79" t="s">
        <v>409</v>
      </c>
      <c r="C1082" s="79"/>
      <c r="D1082" s="80" t="s">
        <v>410</v>
      </c>
      <c r="E1082" s="347">
        <f t="shared" si="260"/>
        <v>0</v>
      </c>
      <c r="F1082" s="318"/>
      <c r="G1082" s="318"/>
      <c r="H1082" s="318"/>
      <c r="I1082" s="318"/>
      <c r="J1082" s="330"/>
      <c r="K1082" s="75"/>
      <c r="L1082" s="76"/>
      <c r="M1082" s="76"/>
    </row>
    <row r="1083" spans="1:13" s="2" customFormat="1" ht="27.75" customHeight="1">
      <c r="A1083" s="67"/>
      <c r="B1083" s="630" t="s">
        <v>532</v>
      </c>
      <c r="C1083" s="631"/>
      <c r="D1083" s="80" t="s">
        <v>533</v>
      </c>
      <c r="E1083" s="347">
        <f t="shared" si="260"/>
        <v>425</v>
      </c>
      <c r="F1083" s="318"/>
      <c r="G1083" s="318">
        <v>100</v>
      </c>
      <c r="H1083" s="318">
        <v>110</v>
      </c>
      <c r="I1083" s="318">
        <v>110</v>
      </c>
      <c r="J1083" s="330">
        <v>105</v>
      </c>
      <c r="K1083" s="75">
        <v>425</v>
      </c>
      <c r="L1083" s="76">
        <v>425</v>
      </c>
      <c r="M1083" s="76">
        <v>425</v>
      </c>
    </row>
    <row r="1084" spans="1:13" s="2" customFormat="1" hidden="1">
      <c r="A1084" s="67"/>
      <c r="B1084" s="79" t="s">
        <v>411</v>
      </c>
      <c r="C1084" s="79"/>
      <c r="D1084" s="80" t="s">
        <v>412</v>
      </c>
      <c r="E1084" s="347">
        <f t="shared" si="260"/>
        <v>0</v>
      </c>
      <c r="F1084" s="318">
        <f>F1085+F1089</f>
        <v>0</v>
      </c>
      <c r="G1084" s="318">
        <f>G1085+G1089</f>
        <v>0</v>
      </c>
      <c r="H1084" s="318">
        <f>H1085+H1089</f>
        <v>0</v>
      </c>
      <c r="I1084" s="318">
        <f>I1085+I1089</f>
        <v>0</v>
      </c>
      <c r="J1084" s="329">
        <f>J1085+J1089</f>
        <v>0</v>
      </c>
      <c r="K1084" s="163"/>
      <c r="L1084" s="76"/>
      <c r="M1084" s="76"/>
    </row>
    <row r="1085" spans="1:13" s="2" customFormat="1" hidden="1">
      <c r="A1085" s="67"/>
      <c r="B1085" s="82" t="s">
        <v>413</v>
      </c>
      <c r="C1085" s="79"/>
      <c r="D1085" s="80" t="s">
        <v>414</v>
      </c>
      <c r="E1085" s="347">
        <f t="shared" ref="E1085:E1150" si="274">G1085+H1085+I1085+J1085</f>
        <v>0</v>
      </c>
      <c r="F1085" s="318">
        <f t="shared" ref="F1085:M1085" si="275">F1086+F1087</f>
        <v>0</v>
      </c>
      <c r="G1085" s="318">
        <f t="shared" si="275"/>
        <v>0</v>
      </c>
      <c r="H1085" s="318">
        <f t="shared" si="275"/>
        <v>0</v>
      </c>
      <c r="I1085" s="318">
        <f t="shared" si="275"/>
        <v>0</v>
      </c>
      <c r="J1085" s="329">
        <f t="shared" si="275"/>
        <v>0</v>
      </c>
      <c r="K1085" s="163">
        <f t="shared" si="275"/>
        <v>0</v>
      </c>
      <c r="L1085" s="163">
        <f t="shared" si="275"/>
        <v>0</v>
      </c>
      <c r="M1085" s="163">
        <f t="shared" si="275"/>
        <v>0</v>
      </c>
    </row>
    <row r="1086" spans="1:13" s="2" customFormat="1" ht="38.25" hidden="1">
      <c r="A1086" s="67"/>
      <c r="B1086" s="92"/>
      <c r="C1086" s="91" t="s">
        <v>415</v>
      </c>
      <c r="D1086" s="80" t="s">
        <v>416</v>
      </c>
      <c r="E1086" s="347">
        <f t="shared" si="274"/>
        <v>0</v>
      </c>
      <c r="F1086" s="318"/>
      <c r="G1086" s="318"/>
      <c r="H1086" s="318"/>
      <c r="I1086" s="318"/>
      <c r="J1086" s="330"/>
      <c r="K1086" s="75"/>
      <c r="L1086" s="76"/>
      <c r="M1086" s="76"/>
    </row>
    <row r="1087" spans="1:13" s="2" customFormat="1" ht="0.75" hidden="1" customHeight="1">
      <c r="A1087" s="67"/>
      <c r="B1087" s="99" t="s">
        <v>417</v>
      </c>
      <c r="C1087" s="100"/>
      <c r="D1087" s="74" t="s">
        <v>418</v>
      </c>
      <c r="E1087" s="347">
        <f t="shared" si="274"/>
        <v>0</v>
      </c>
      <c r="F1087" s="318"/>
      <c r="G1087" s="318"/>
      <c r="H1087" s="318"/>
      <c r="I1087" s="318"/>
      <c r="J1087" s="330"/>
      <c r="K1087" s="75"/>
      <c r="L1087" s="76"/>
      <c r="M1087" s="76"/>
    </row>
    <row r="1088" spans="1:13" s="2" customFormat="1" ht="13.5" hidden="1">
      <c r="A1088" s="67"/>
      <c r="B1088" s="101"/>
      <c r="C1088" s="69"/>
      <c r="D1088" s="70"/>
      <c r="E1088" s="347">
        <f t="shared" si="274"/>
        <v>0</v>
      </c>
      <c r="F1088" s="318"/>
      <c r="G1088" s="318"/>
      <c r="H1088" s="318"/>
      <c r="I1088" s="318"/>
      <c r="J1088" s="330"/>
      <c r="K1088" s="75"/>
      <c r="L1088" s="76"/>
      <c r="M1088" s="76"/>
    </row>
    <row r="1089" spans="1:13" s="2" customFormat="1" hidden="1">
      <c r="A1089" s="67"/>
      <c r="B1089" s="74" t="s">
        <v>419</v>
      </c>
      <c r="C1089" s="102"/>
      <c r="D1089" s="80" t="s">
        <v>420</v>
      </c>
      <c r="E1089" s="347">
        <f t="shared" si="274"/>
        <v>0</v>
      </c>
      <c r="F1089" s="318">
        <f t="shared" ref="F1089:M1089" si="276">F1090+F1091</f>
        <v>0</v>
      </c>
      <c r="G1089" s="318">
        <f t="shared" si="276"/>
        <v>0</v>
      </c>
      <c r="H1089" s="318">
        <f t="shared" si="276"/>
        <v>0</v>
      </c>
      <c r="I1089" s="318">
        <f t="shared" si="276"/>
        <v>0</v>
      </c>
      <c r="J1089" s="329">
        <f t="shared" si="276"/>
        <v>0</v>
      </c>
      <c r="K1089" s="163">
        <f t="shared" si="276"/>
        <v>0</v>
      </c>
      <c r="L1089" s="163">
        <f t="shared" si="276"/>
        <v>0</v>
      </c>
      <c r="M1089" s="163">
        <f t="shared" si="276"/>
        <v>0</v>
      </c>
    </row>
    <row r="1090" spans="1:13" s="2" customFormat="1" hidden="1">
      <c r="A1090" s="67"/>
      <c r="B1090" s="79" t="s">
        <v>421</v>
      </c>
      <c r="C1090" s="79"/>
      <c r="D1090" s="80" t="s">
        <v>422</v>
      </c>
      <c r="E1090" s="347">
        <f t="shared" si="274"/>
        <v>0</v>
      </c>
      <c r="F1090" s="318"/>
      <c r="G1090" s="318"/>
      <c r="H1090" s="318"/>
      <c r="I1090" s="318"/>
      <c r="J1090" s="330"/>
      <c r="K1090" s="75"/>
      <c r="L1090" s="76"/>
      <c r="M1090" s="76"/>
    </row>
    <row r="1091" spans="1:13" s="2" customFormat="1" hidden="1">
      <c r="A1091" s="67"/>
      <c r="B1091" s="78" t="s">
        <v>423</v>
      </c>
      <c r="C1091" s="81"/>
      <c r="D1091" s="74" t="s">
        <v>424</v>
      </c>
      <c r="E1091" s="347">
        <f t="shared" si="274"/>
        <v>0</v>
      </c>
      <c r="F1091" s="318"/>
      <c r="G1091" s="318"/>
      <c r="H1091" s="318"/>
      <c r="I1091" s="318"/>
      <c r="J1091" s="330"/>
      <c r="K1091" s="75"/>
      <c r="L1091" s="76"/>
      <c r="M1091" s="76"/>
    </row>
    <row r="1092" spans="1:13" s="2" customFormat="1">
      <c r="A1092" s="67"/>
      <c r="B1092" s="71" t="s">
        <v>425</v>
      </c>
      <c r="C1092" s="82"/>
      <c r="D1092" s="74" t="s">
        <v>426</v>
      </c>
      <c r="E1092" s="347">
        <f t="shared" si="274"/>
        <v>0</v>
      </c>
      <c r="F1092" s="318">
        <f t="shared" ref="F1092:M1092" si="277">F1093</f>
        <v>0</v>
      </c>
      <c r="G1092" s="318">
        <f t="shared" si="277"/>
        <v>0</v>
      </c>
      <c r="H1092" s="318">
        <f t="shared" si="277"/>
        <v>0</v>
      </c>
      <c r="I1092" s="318">
        <f t="shared" si="277"/>
        <v>0</v>
      </c>
      <c r="J1092" s="329">
        <f t="shared" si="277"/>
        <v>0</v>
      </c>
      <c r="K1092" s="163">
        <f t="shared" si="277"/>
        <v>0</v>
      </c>
      <c r="L1092" s="163">
        <f t="shared" si="277"/>
        <v>0</v>
      </c>
      <c r="M1092" s="163">
        <f t="shared" si="277"/>
        <v>0</v>
      </c>
    </row>
    <row r="1093" spans="1:13" s="2" customFormat="1">
      <c r="A1093" s="67"/>
      <c r="B1093" s="78" t="s">
        <v>427</v>
      </c>
      <c r="C1093" s="82"/>
      <c r="D1093" s="74" t="s">
        <v>428</v>
      </c>
      <c r="E1093" s="347">
        <f t="shared" si="274"/>
        <v>0</v>
      </c>
      <c r="F1093" s="318"/>
      <c r="G1093" s="318"/>
      <c r="H1093" s="318"/>
      <c r="I1093" s="318"/>
      <c r="J1093" s="330"/>
      <c r="K1093" s="75"/>
      <c r="L1093" s="76"/>
      <c r="M1093" s="76"/>
    </row>
    <row r="1094" spans="1:13" s="2" customFormat="1" ht="20.25" customHeight="1">
      <c r="A1094" s="127" t="s">
        <v>520</v>
      </c>
      <c r="B1094" s="127"/>
      <c r="C1094" s="127"/>
      <c r="D1094" s="142"/>
      <c r="E1094" s="317">
        <f t="shared" si="274"/>
        <v>47360</v>
      </c>
      <c r="F1094" s="333">
        <f t="shared" ref="F1094:M1094" si="278">F1095+F1110</f>
        <v>0</v>
      </c>
      <c r="G1094" s="333">
        <f t="shared" si="278"/>
        <v>11070</v>
      </c>
      <c r="H1094" s="333">
        <f t="shared" si="278"/>
        <v>11178</v>
      </c>
      <c r="I1094" s="333">
        <f t="shared" si="278"/>
        <v>14411</v>
      </c>
      <c r="J1094" s="330">
        <f t="shared" si="278"/>
        <v>10701</v>
      </c>
      <c r="K1094" s="75">
        <f t="shared" si="278"/>
        <v>45160</v>
      </c>
      <c r="L1094" s="75">
        <f t="shared" si="278"/>
        <v>44469</v>
      </c>
      <c r="M1094" s="75">
        <f t="shared" si="278"/>
        <v>44575</v>
      </c>
    </row>
    <row r="1095" spans="1:13" s="2" customFormat="1" ht="57.75" customHeight="1">
      <c r="A1095" s="48"/>
      <c r="B1095" s="615" t="s">
        <v>620</v>
      </c>
      <c r="C1095" s="615"/>
      <c r="D1095" s="142" t="s">
        <v>621</v>
      </c>
      <c r="E1095" s="317">
        <f t="shared" si="274"/>
        <v>47360</v>
      </c>
      <c r="F1095" s="333">
        <f t="shared" ref="F1095:M1095" si="279">SUM(F1096:F1107)</f>
        <v>0</v>
      </c>
      <c r="G1095" s="333">
        <f t="shared" si="279"/>
        <v>11070</v>
      </c>
      <c r="H1095" s="333">
        <f t="shared" si="279"/>
        <v>11178</v>
      </c>
      <c r="I1095" s="333">
        <f t="shared" si="279"/>
        <v>14411</v>
      </c>
      <c r="J1095" s="330">
        <f t="shared" si="279"/>
        <v>10701</v>
      </c>
      <c r="K1095" s="75">
        <f t="shared" si="279"/>
        <v>45160</v>
      </c>
      <c r="L1095" s="75">
        <f t="shared" si="279"/>
        <v>44469</v>
      </c>
      <c r="M1095" s="75">
        <f t="shared" si="279"/>
        <v>44575</v>
      </c>
    </row>
    <row r="1096" spans="1:13" s="2" customFormat="1" ht="18.75" customHeight="1">
      <c r="A1096" s="48"/>
      <c r="B1096" s="137"/>
      <c r="C1096" s="167" t="s">
        <v>622</v>
      </c>
      <c r="D1096" s="156" t="s">
        <v>623</v>
      </c>
      <c r="E1096" s="317">
        <f t="shared" si="274"/>
        <v>22201</v>
      </c>
      <c r="F1096" s="333"/>
      <c r="G1096" s="333">
        <v>4603</v>
      </c>
      <c r="H1096" s="333">
        <v>4612</v>
      </c>
      <c r="I1096" s="333">
        <v>8111</v>
      </c>
      <c r="J1096" s="330">
        <v>4875</v>
      </c>
      <c r="K1096" s="75">
        <f>8462+11458</f>
        <v>19920</v>
      </c>
      <c r="L1096" s="76">
        <f>8489+10650</f>
        <v>19139</v>
      </c>
      <c r="M1096" s="76">
        <f>8515+10650</f>
        <v>19165</v>
      </c>
    </row>
    <row r="1097" spans="1:13" s="2" customFormat="1" ht="23.25" customHeight="1">
      <c r="A1097" s="48"/>
      <c r="B1097" s="137"/>
      <c r="C1097" s="167" t="s">
        <v>624</v>
      </c>
      <c r="D1097" s="156" t="s">
        <v>625</v>
      </c>
      <c r="E1097" s="317">
        <f t="shared" si="274"/>
        <v>25159</v>
      </c>
      <c r="F1097" s="333"/>
      <c r="G1097" s="333">
        <v>6467</v>
      </c>
      <c r="H1097" s="333">
        <v>6566</v>
      </c>
      <c r="I1097" s="333">
        <v>6300</v>
      </c>
      <c r="J1097" s="330">
        <v>5826</v>
      </c>
      <c r="K1097" s="75">
        <f>17250+7990</f>
        <v>25240</v>
      </c>
      <c r="L1097" s="76">
        <f>17300+8030</f>
        <v>25330</v>
      </c>
      <c r="M1097" s="76">
        <f>17350+8060</f>
        <v>25410</v>
      </c>
    </row>
    <row r="1098" spans="1:13" s="2" customFormat="1">
      <c r="A1098" s="48"/>
      <c r="B1098" s="137"/>
      <c r="C1098" s="167" t="s">
        <v>626</v>
      </c>
      <c r="D1098" s="156" t="s">
        <v>627</v>
      </c>
      <c r="E1098" s="317">
        <f t="shared" si="274"/>
        <v>0</v>
      </c>
      <c r="F1098" s="333"/>
      <c r="G1098" s="333"/>
      <c r="H1098" s="333"/>
      <c r="I1098" s="333"/>
      <c r="J1098" s="330"/>
      <c r="K1098" s="75"/>
      <c r="L1098" s="76"/>
      <c r="M1098" s="76"/>
    </row>
    <row r="1099" spans="1:13" s="2" customFormat="1">
      <c r="A1099" s="48"/>
      <c r="B1099" s="137"/>
      <c r="C1099" s="167" t="s">
        <v>628</v>
      </c>
      <c r="D1099" s="156" t="s">
        <v>629</v>
      </c>
      <c r="E1099" s="317">
        <f t="shared" si="274"/>
        <v>0</v>
      </c>
      <c r="F1099" s="333"/>
      <c r="G1099" s="333"/>
      <c r="H1099" s="333"/>
      <c r="I1099" s="333"/>
      <c r="J1099" s="330"/>
      <c r="K1099" s="75"/>
      <c r="L1099" s="76"/>
      <c r="M1099" s="76"/>
    </row>
    <row r="1100" spans="1:13" s="2" customFormat="1">
      <c r="A1100" s="48"/>
      <c r="B1100" s="137"/>
      <c r="C1100" s="167" t="s">
        <v>630</v>
      </c>
      <c r="D1100" s="156" t="s">
        <v>631</v>
      </c>
      <c r="E1100" s="317">
        <f t="shared" si="274"/>
        <v>0</v>
      </c>
      <c r="F1100" s="333"/>
      <c r="G1100" s="333"/>
      <c r="H1100" s="333"/>
      <c r="I1100" s="333"/>
      <c r="J1100" s="330"/>
      <c r="K1100" s="75"/>
      <c r="L1100" s="76"/>
      <c r="M1100" s="76"/>
    </row>
    <row r="1101" spans="1:13" s="2" customFormat="1" ht="25.5">
      <c r="A1101" s="48"/>
      <c r="B1101" s="137"/>
      <c r="C1101" s="167" t="s">
        <v>632</v>
      </c>
      <c r="D1101" s="156" t="s">
        <v>633</v>
      </c>
      <c r="E1101" s="317">
        <f t="shared" si="274"/>
        <v>0</v>
      </c>
      <c r="F1101" s="333"/>
      <c r="G1101" s="333"/>
      <c r="H1101" s="333"/>
      <c r="I1101" s="333"/>
      <c r="J1101" s="330"/>
      <c r="K1101" s="75"/>
      <c r="L1101" s="76"/>
      <c r="M1101" s="76"/>
    </row>
    <row r="1102" spans="1:13" s="2" customFormat="1">
      <c r="A1102" s="48"/>
      <c r="B1102" s="137"/>
      <c r="C1102" s="167" t="s">
        <v>634</v>
      </c>
      <c r="D1102" s="156" t="s">
        <v>635</v>
      </c>
      <c r="E1102" s="317">
        <f t="shared" si="274"/>
        <v>0</v>
      </c>
      <c r="F1102" s="333"/>
      <c r="G1102" s="333"/>
      <c r="H1102" s="333"/>
      <c r="I1102" s="333"/>
      <c r="J1102" s="330"/>
      <c r="K1102" s="75"/>
      <c r="L1102" s="76"/>
      <c r="M1102" s="76"/>
    </row>
    <row r="1103" spans="1:13" s="2" customFormat="1">
      <c r="A1103" s="48"/>
      <c r="B1103" s="137"/>
      <c r="C1103" s="167" t="s">
        <v>636</v>
      </c>
      <c r="D1103" s="156" t="s">
        <v>637</v>
      </c>
      <c r="E1103" s="317">
        <f t="shared" si="274"/>
        <v>0</v>
      </c>
      <c r="F1103" s="333"/>
      <c r="G1103" s="333"/>
      <c r="H1103" s="333"/>
      <c r="I1103" s="333"/>
      <c r="J1103" s="330"/>
      <c r="K1103" s="75"/>
      <c r="L1103" s="76"/>
      <c r="M1103" s="76"/>
    </row>
    <row r="1104" spans="1:13" s="2" customFormat="1">
      <c r="A1104" s="48"/>
      <c r="B1104" s="137"/>
      <c r="C1104" s="167" t="s">
        <v>638</v>
      </c>
      <c r="D1104" s="156" t="s">
        <v>639</v>
      </c>
      <c r="E1104" s="317">
        <f t="shared" si="274"/>
        <v>0</v>
      </c>
      <c r="F1104" s="333"/>
      <c r="G1104" s="333"/>
      <c r="H1104" s="333"/>
      <c r="I1104" s="333"/>
      <c r="J1104" s="330"/>
      <c r="K1104" s="75"/>
      <c r="L1104" s="76"/>
      <c r="M1104" s="76"/>
    </row>
    <row r="1105" spans="1:13" s="2" customFormat="1">
      <c r="A1105" s="48"/>
      <c r="B1105" s="137"/>
      <c r="C1105" s="167" t="s">
        <v>640</v>
      </c>
      <c r="D1105" s="156" t="s">
        <v>641</v>
      </c>
      <c r="E1105" s="317">
        <f t="shared" si="274"/>
        <v>0</v>
      </c>
      <c r="F1105" s="333"/>
      <c r="G1105" s="333"/>
      <c r="H1105" s="333"/>
      <c r="I1105" s="333"/>
      <c r="J1105" s="330"/>
      <c r="K1105" s="75"/>
      <c r="L1105" s="76"/>
      <c r="M1105" s="76"/>
    </row>
    <row r="1106" spans="1:13" s="2" customFormat="1">
      <c r="A1106" s="48"/>
      <c r="B1106" s="137"/>
      <c r="C1106" s="167" t="s">
        <v>642</v>
      </c>
      <c r="D1106" s="156" t="s">
        <v>643</v>
      </c>
      <c r="E1106" s="317">
        <f t="shared" si="274"/>
        <v>0</v>
      </c>
      <c r="F1106" s="333"/>
      <c r="G1106" s="333"/>
      <c r="H1106" s="333"/>
      <c r="I1106" s="333"/>
      <c r="J1106" s="330"/>
      <c r="K1106" s="75"/>
      <c r="L1106" s="76"/>
      <c r="M1106" s="76"/>
    </row>
    <row r="1107" spans="1:13" s="2" customFormat="1">
      <c r="A1107" s="48"/>
      <c r="B1107" s="137"/>
      <c r="C1107" s="48" t="s">
        <v>644</v>
      </c>
      <c r="D1107" s="156" t="s">
        <v>645</v>
      </c>
      <c r="E1107" s="317">
        <f t="shared" si="274"/>
        <v>0</v>
      </c>
      <c r="F1107" s="333"/>
      <c r="G1107" s="333"/>
      <c r="H1107" s="333"/>
      <c r="I1107" s="333"/>
      <c r="J1107" s="330"/>
      <c r="K1107" s="75"/>
      <c r="L1107" s="76"/>
      <c r="M1107" s="76"/>
    </row>
    <row r="1108" spans="1:13" s="2" customFormat="1" ht="30" customHeight="1">
      <c r="A1108" s="48"/>
      <c r="B1108" s="575" t="s">
        <v>646</v>
      </c>
      <c r="C1108" s="576"/>
      <c r="D1108" s="128" t="s">
        <v>647</v>
      </c>
      <c r="E1108" s="317">
        <f t="shared" si="274"/>
        <v>0</v>
      </c>
      <c r="F1108" s="333">
        <f t="shared" ref="F1108:M1108" si="280">F1109</f>
        <v>0</v>
      </c>
      <c r="G1108" s="333">
        <f t="shared" si="280"/>
        <v>0</v>
      </c>
      <c r="H1108" s="333">
        <f t="shared" si="280"/>
        <v>0</v>
      </c>
      <c r="I1108" s="333">
        <f t="shared" si="280"/>
        <v>0</v>
      </c>
      <c r="J1108" s="330">
        <f t="shared" si="280"/>
        <v>0</v>
      </c>
      <c r="K1108" s="75">
        <f t="shared" si="280"/>
        <v>0</v>
      </c>
      <c r="L1108" s="75">
        <f t="shared" si="280"/>
        <v>0</v>
      </c>
      <c r="M1108" s="75">
        <f t="shared" si="280"/>
        <v>0</v>
      </c>
    </row>
    <row r="1109" spans="1:13" s="2" customFormat="1">
      <c r="A1109" s="48"/>
      <c r="B1109" s="137"/>
      <c r="C1109" s="48" t="s">
        <v>648</v>
      </c>
      <c r="D1109" s="188" t="s">
        <v>649</v>
      </c>
      <c r="E1109" s="317">
        <f t="shared" si="274"/>
        <v>0</v>
      </c>
      <c r="F1109" s="333"/>
      <c r="G1109" s="333"/>
      <c r="H1109" s="333"/>
      <c r="I1109" s="333"/>
      <c r="J1109" s="330"/>
      <c r="K1109" s="75"/>
      <c r="L1109" s="76"/>
      <c r="M1109" s="76"/>
    </row>
    <row r="1110" spans="1:13" s="2" customFormat="1" ht="27" customHeight="1">
      <c r="A1110" s="48"/>
      <c r="B1110" s="575" t="s">
        <v>650</v>
      </c>
      <c r="C1110" s="576"/>
      <c r="D1110" s="128" t="s">
        <v>651</v>
      </c>
      <c r="E1110" s="317">
        <f t="shared" si="274"/>
        <v>0</v>
      </c>
      <c r="F1110" s="333"/>
      <c r="G1110" s="333"/>
      <c r="H1110" s="333"/>
      <c r="I1110" s="333">
        <f>72.5-72.5</f>
        <v>0</v>
      </c>
      <c r="J1110" s="330">
        <f>36.5-36.5</f>
        <v>0</v>
      </c>
      <c r="K1110" s="75">
        <f>774-774</f>
        <v>0</v>
      </c>
      <c r="L1110" s="76">
        <f>774-774</f>
        <v>0</v>
      </c>
      <c r="M1110" s="76">
        <f>774-774</f>
        <v>0</v>
      </c>
    </row>
    <row r="1111" spans="1:13" ht="39" customHeight="1">
      <c r="A1111" s="556" t="s">
        <v>726</v>
      </c>
      <c r="B1111" s="557"/>
      <c r="C1111" s="558"/>
      <c r="D1111" s="147" t="s">
        <v>653</v>
      </c>
      <c r="E1111" s="158">
        <f t="shared" si="274"/>
        <v>23473</v>
      </c>
      <c r="F1111" s="158">
        <f t="shared" ref="F1111:M1112" si="281">F1112</f>
        <v>0</v>
      </c>
      <c r="G1111" s="158">
        <f>G1173</f>
        <v>5160</v>
      </c>
      <c r="H1111" s="158">
        <f t="shared" ref="H1111:J1111" si="282">H1173</f>
        <v>5804</v>
      </c>
      <c r="I1111" s="158">
        <f t="shared" si="282"/>
        <v>6362</v>
      </c>
      <c r="J1111" s="158">
        <f t="shared" si="282"/>
        <v>6147</v>
      </c>
      <c r="K1111" s="158">
        <f t="shared" si="281"/>
        <v>25315</v>
      </c>
      <c r="L1111" s="158">
        <f t="shared" si="281"/>
        <v>25315</v>
      </c>
      <c r="M1111" s="158">
        <f t="shared" si="281"/>
        <v>25315</v>
      </c>
    </row>
    <row r="1112" spans="1:13" s="6" customFormat="1" ht="15">
      <c r="A1112" s="63"/>
      <c r="B1112" s="63" t="s">
        <v>292</v>
      </c>
      <c r="C1112" s="64"/>
      <c r="D1112" s="66"/>
      <c r="E1112" s="348">
        <f t="shared" si="274"/>
        <v>23473</v>
      </c>
      <c r="F1112" s="328">
        <f t="shared" si="281"/>
        <v>0</v>
      </c>
      <c r="G1112" s="328">
        <f t="shared" si="281"/>
        <v>5160</v>
      </c>
      <c r="H1112" s="328">
        <f t="shared" si="281"/>
        <v>5804</v>
      </c>
      <c r="I1112" s="328">
        <f t="shared" si="281"/>
        <v>6362</v>
      </c>
      <c r="J1112" s="328">
        <f t="shared" si="281"/>
        <v>6147</v>
      </c>
      <c r="K1112" s="162">
        <f>K1113+K1171</f>
        <v>25315</v>
      </c>
      <c r="L1112" s="162">
        <f>L1113+L1171</f>
        <v>25315</v>
      </c>
      <c r="M1112" s="162">
        <f>M1113+M1171</f>
        <v>25315</v>
      </c>
    </row>
    <row r="1113" spans="1:13" s="2" customFormat="1" ht="13.5">
      <c r="A1113" s="67"/>
      <c r="B1113" s="68" t="s">
        <v>721</v>
      </c>
      <c r="C1113" s="69"/>
      <c r="D1113" s="70" t="s">
        <v>320</v>
      </c>
      <c r="E1113" s="347">
        <f t="shared" si="274"/>
        <v>23473</v>
      </c>
      <c r="F1113" s="318">
        <f t="shared" ref="F1113:M1113" si="283">F1114+F1115+F1116+F1121+F1125+F1127+F1139+F1145+F1152</f>
        <v>0</v>
      </c>
      <c r="G1113" s="318">
        <f>G1114+G1115+G1116+G1121+G1125+G1127+G1139+G1145+G1152+G1171</f>
        <v>5160</v>
      </c>
      <c r="H1113" s="318">
        <f>H1114+H1115+H1116+H1121+H1125+H1127+H1139+H1145+H1152+H1171</f>
        <v>5804</v>
      </c>
      <c r="I1113" s="318">
        <f>I1114+I1115+I1116+I1121+I1125+I1127+I1139+I1145+I1152+I1171</f>
        <v>6362</v>
      </c>
      <c r="J1113" s="318">
        <f>J1114+J1115+J1116+J1121+J1125+J1127+J1139+J1145+J1152+J1171</f>
        <v>6147</v>
      </c>
      <c r="K1113" s="163">
        <f t="shared" si="283"/>
        <v>25315</v>
      </c>
      <c r="L1113" s="163">
        <f t="shared" si="283"/>
        <v>25315</v>
      </c>
      <c r="M1113" s="163">
        <f t="shared" si="283"/>
        <v>25315</v>
      </c>
    </row>
    <row r="1114" spans="1:13" s="2" customFormat="1" ht="13.5">
      <c r="A1114" s="67"/>
      <c r="B1114" s="68"/>
      <c r="C1114" s="71" t="s">
        <v>321</v>
      </c>
      <c r="D1114" s="72" t="s">
        <v>295</v>
      </c>
      <c r="E1114" s="347">
        <f t="shared" si="274"/>
        <v>15170</v>
      </c>
      <c r="F1114" s="318"/>
      <c r="G1114" s="318">
        <v>3500</v>
      </c>
      <c r="H1114" s="318">
        <f>3500+975-680</f>
        <v>3795</v>
      </c>
      <c r="I1114" s="318">
        <f>3520+423</f>
        <v>3943</v>
      </c>
      <c r="J1114" s="330">
        <f>3506+426</f>
        <v>3932</v>
      </c>
      <c r="K1114" s="75">
        <f>14100+1705</f>
        <v>15805</v>
      </c>
      <c r="L1114" s="76">
        <f>14100+1705</f>
        <v>15805</v>
      </c>
      <c r="M1114" s="76">
        <f>14100+1705</f>
        <v>15805</v>
      </c>
    </row>
    <row r="1115" spans="1:13" s="2" customFormat="1">
      <c r="A1115" s="67"/>
      <c r="B1115" s="73"/>
      <c r="C1115" s="467" t="s">
        <v>322</v>
      </c>
      <c r="D1115" s="74" t="s">
        <v>297</v>
      </c>
      <c r="E1115" s="347">
        <f t="shared" si="274"/>
        <v>8233</v>
      </c>
      <c r="F1115" s="318"/>
      <c r="G1115" s="318">
        <v>1640</v>
      </c>
      <c r="H1115" s="318">
        <f>1827+539-372</f>
        <v>1994</v>
      </c>
      <c r="I1115" s="318">
        <f>2137+265</f>
        <v>2402</v>
      </c>
      <c r="J1115" s="330">
        <f>1931+266</f>
        <v>2197</v>
      </c>
      <c r="K1115" s="75">
        <f>8145+1295</f>
        <v>9440</v>
      </c>
      <c r="L1115" s="76">
        <f>8145+1295</f>
        <v>9440</v>
      </c>
      <c r="M1115" s="76">
        <f>8145+1295</f>
        <v>9440</v>
      </c>
    </row>
    <row r="1116" spans="1:13" s="2" customFormat="1" hidden="1">
      <c r="A1116" s="67"/>
      <c r="B1116" s="77" t="s">
        <v>323</v>
      </c>
      <c r="C1116" s="71"/>
      <c r="D1116" s="74" t="s">
        <v>324</v>
      </c>
      <c r="E1116" s="347">
        <f t="shared" si="274"/>
        <v>0</v>
      </c>
      <c r="F1116" s="318">
        <f t="shared" ref="F1116:M1116" si="284">F1117+F1118+F1119</f>
        <v>0</v>
      </c>
      <c r="G1116" s="318">
        <f t="shared" si="284"/>
        <v>0</v>
      </c>
      <c r="H1116" s="318">
        <f t="shared" si="284"/>
        <v>0</v>
      </c>
      <c r="I1116" s="318">
        <f t="shared" si="284"/>
        <v>0</v>
      </c>
      <c r="J1116" s="329">
        <f t="shared" si="284"/>
        <v>0</v>
      </c>
      <c r="K1116" s="163">
        <f t="shared" si="284"/>
        <v>0</v>
      </c>
      <c r="L1116" s="163">
        <f t="shared" si="284"/>
        <v>0</v>
      </c>
      <c r="M1116" s="163">
        <f t="shared" si="284"/>
        <v>0</v>
      </c>
    </row>
    <row r="1117" spans="1:13" s="2" customFormat="1" hidden="1">
      <c r="A1117" s="67"/>
      <c r="B1117" s="78" t="s">
        <v>325</v>
      </c>
      <c r="C1117" s="71"/>
      <c r="D1117" s="74" t="s">
        <v>326</v>
      </c>
      <c r="E1117" s="347">
        <f t="shared" si="274"/>
        <v>0</v>
      </c>
      <c r="F1117" s="318"/>
      <c r="G1117" s="318"/>
      <c r="H1117" s="318"/>
      <c r="I1117" s="318"/>
      <c r="J1117" s="330"/>
      <c r="K1117" s="75"/>
      <c r="L1117" s="76"/>
      <c r="M1117" s="76"/>
    </row>
    <row r="1118" spans="1:13" s="2" customFormat="1" hidden="1">
      <c r="A1118" s="67"/>
      <c r="B1118" s="79" t="s">
        <v>327</v>
      </c>
      <c r="C1118" s="79"/>
      <c r="D1118" s="80" t="s">
        <v>328</v>
      </c>
      <c r="E1118" s="347">
        <f t="shared" si="274"/>
        <v>0</v>
      </c>
      <c r="F1118" s="318"/>
      <c r="G1118" s="318"/>
      <c r="H1118" s="318"/>
      <c r="I1118" s="318"/>
      <c r="J1118" s="330"/>
      <c r="K1118" s="75"/>
      <c r="L1118" s="76"/>
      <c r="M1118" s="76"/>
    </row>
    <row r="1119" spans="1:13" s="2" customFormat="1" hidden="1">
      <c r="A1119" s="67"/>
      <c r="B1119" s="78" t="s">
        <v>329</v>
      </c>
      <c r="C1119" s="81"/>
      <c r="D1119" s="74" t="s">
        <v>330</v>
      </c>
      <c r="E1119" s="347">
        <f t="shared" si="274"/>
        <v>0</v>
      </c>
      <c r="F1119" s="318"/>
      <c r="G1119" s="318"/>
      <c r="H1119" s="318"/>
      <c r="I1119" s="318"/>
      <c r="J1119" s="330"/>
      <c r="K1119" s="75"/>
      <c r="L1119" s="76"/>
      <c r="M1119" s="76"/>
    </row>
    <row r="1120" spans="1:13" s="2" customFormat="1" hidden="1">
      <c r="A1120" s="67"/>
      <c r="B1120" s="78"/>
      <c r="C1120" s="81"/>
      <c r="D1120" s="74"/>
      <c r="E1120" s="347">
        <f t="shared" si="274"/>
        <v>0</v>
      </c>
      <c r="F1120" s="318"/>
      <c r="G1120" s="318"/>
      <c r="H1120" s="318"/>
      <c r="I1120" s="318"/>
      <c r="J1120" s="330"/>
      <c r="K1120" s="75"/>
      <c r="L1120" s="76"/>
      <c r="M1120" s="76"/>
    </row>
    <row r="1121" spans="1:13" s="2" customFormat="1" hidden="1">
      <c r="A1121" s="67"/>
      <c r="B1121" s="78" t="s">
        <v>331</v>
      </c>
      <c r="C1121" s="81"/>
      <c r="D1121" s="74" t="s">
        <v>332</v>
      </c>
      <c r="E1121" s="347">
        <f t="shared" si="274"/>
        <v>0</v>
      </c>
      <c r="F1121" s="318">
        <f t="shared" ref="F1121:M1121" si="285">F1122+F1123+F1124</f>
        <v>0</v>
      </c>
      <c r="G1121" s="318">
        <f t="shared" si="285"/>
        <v>0</v>
      </c>
      <c r="H1121" s="318">
        <f t="shared" si="285"/>
        <v>0</v>
      </c>
      <c r="I1121" s="318">
        <f t="shared" si="285"/>
        <v>0</v>
      </c>
      <c r="J1121" s="329">
        <f t="shared" si="285"/>
        <v>0</v>
      </c>
      <c r="K1121" s="163">
        <f t="shared" si="285"/>
        <v>0</v>
      </c>
      <c r="L1121" s="163">
        <f t="shared" si="285"/>
        <v>0</v>
      </c>
      <c r="M1121" s="163">
        <f t="shared" si="285"/>
        <v>0</v>
      </c>
    </row>
    <row r="1122" spans="1:13" s="2" customFormat="1" ht="25.5" hidden="1">
      <c r="A1122" s="67"/>
      <c r="B1122" s="78"/>
      <c r="C1122" s="81" t="s">
        <v>333</v>
      </c>
      <c r="D1122" s="74" t="s">
        <v>334</v>
      </c>
      <c r="E1122" s="347">
        <f t="shared" si="274"/>
        <v>0</v>
      </c>
      <c r="F1122" s="318"/>
      <c r="G1122" s="318"/>
      <c r="H1122" s="318"/>
      <c r="I1122" s="318"/>
      <c r="J1122" s="330"/>
      <c r="K1122" s="75"/>
      <c r="L1122" s="76"/>
      <c r="M1122" s="76"/>
    </row>
    <row r="1123" spans="1:13" s="2" customFormat="1" hidden="1">
      <c r="A1123" s="67"/>
      <c r="B1123" s="78"/>
      <c r="C1123" s="82" t="s">
        <v>335</v>
      </c>
      <c r="D1123" s="83" t="s">
        <v>336</v>
      </c>
      <c r="E1123" s="347">
        <f t="shared" si="274"/>
        <v>0</v>
      </c>
      <c r="F1123" s="318"/>
      <c r="G1123" s="318"/>
      <c r="H1123" s="318"/>
      <c r="I1123" s="318"/>
      <c r="J1123" s="330"/>
      <c r="K1123" s="75"/>
      <c r="L1123" s="76"/>
      <c r="M1123" s="76"/>
    </row>
    <row r="1124" spans="1:13" s="2" customFormat="1" ht="13.5" hidden="1">
      <c r="A1124" s="67"/>
      <c r="B1124" s="69"/>
      <c r="C1124" s="71" t="s">
        <v>337</v>
      </c>
      <c r="D1124" s="70" t="s">
        <v>338</v>
      </c>
      <c r="E1124" s="347">
        <f t="shared" si="274"/>
        <v>0</v>
      </c>
      <c r="F1124" s="318"/>
      <c r="G1124" s="318"/>
      <c r="H1124" s="318"/>
      <c r="I1124" s="318"/>
      <c r="J1124" s="330"/>
      <c r="K1124" s="75"/>
      <c r="L1124" s="76"/>
      <c r="M1124" s="76"/>
    </row>
    <row r="1125" spans="1:13" s="2" customFormat="1" hidden="1">
      <c r="A1125" s="67"/>
      <c r="B1125" s="71" t="s">
        <v>339</v>
      </c>
      <c r="C1125" s="84"/>
      <c r="D1125" s="46" t="s">
        <v>340</v>
      </c>
      <c r="E1125" s="347">
        <f t="shared" si="274"/>
        <v>0</v>
      </c>
      <c r="F1125" s="318">
        <f t="shared" ref="F1125:M1125" si="286">F1126</f>
        <v>0</v>
      </c>
      <c r="G1125" s="318">
        <f t="shared" si="286"/>
        <v>0</v>
      </c>
      <c r="H1125" s="318">
        <f t="shared" si="286"/>
        <v>0</v>
      </c>
      <c r="I1125" s="318">
        <f t="shared" si="286"/>
        <v>0</v>
      </c>
      <c r="J1125" s="329">
        <f t="shared" si="286"/>
        <v>0</v>
      </c>
      <c r="K1125" s="163">
        <f t="shared" si="286"/>
        <v>0</v>
      </c>
      <c r="L1125" s="163">
        <f t="shared" si="286"/>
        <v>0</v>
      </c>
      <c r="M1125" s="163">
        <f t="shared" si="286"/>
        <v>0</v>
      </c>
    </row>
    <row r="1126" spans="1:13" s="2" customFormat="1" hidden="1">
      <c r="A1126" s="67"/>
      <c r="B1126" s="78" t="s">
        <v>341</v>
      </c>
      <c r="C1126" s="85"/>
      <c r="D1126" s="46" t="s">
        <v>342</v>
      </c>
      <c r="E1126" s="347">
        <f t="shared" si="274"/>
        <v>0</v>
      </c>
      <c r="F1126" s="318"/>
      <c r="G1126" s="318"/>
      <c r="H1126" s="318"/>
      <c r="I1126" s="318"/>
      <c r="J1126" s="330"/>
      <c r="K1126" s="75"/>
      <c r="L1126" s="76"/>
      <c r="M1126" s="76"/>
    </row>
    <row r="1127" spans="1:13" s="2" customFormat="1" ht="13.5" hidden="1" customHeight="1">
      <c r="A1127" s="67"/>
      <c r="B1127" s="78"/>
      <c r="C1127" s="81" t="s">
        <v>343</v>
      </c>
      <c r="D1127" s="46" t="s">
        <v>344</v>
      </c>
      <c r="E1127" s="347">
        <f t="shared" si="274"/>
        <v>0</v>
      </c>
      <c r="F1127" s="318">
        <f t="shared" ref="F1127:M1127" si="287">F1128</f>
        <v>0</v>
      </c>
      <c r="G1127" s="318">
        <f t="shared" si="287"/>
        <v>0</v>
      </c>
      <c r="H1127" s="318">
        <f t="shared" si="287"/>
        <v>0</v>
      </c>
      <c r="I1127" s="318">
        <f t="shared" si="287"/>
        <v>0</v>
      </c>
      <c r="J1127" s="329">
        <f t="shared" si="287"/>
        <v>0</v>
      </c>
      <c r="K1127" s="163">
        <f t="shared" si="287"/>
        <v>0</v>
      </c>
      <c r="L1127" s="163">
        <f t="shared" si="287"/>
        <v>0</v>
      </c>
      <c r="M1127" s="163">
        <f t="shared" si="287"/>
        <v>0</v>
      </c>
    </row>
    <row r="1128" spans="1:13" s="2" customFormat="1" ht="46.5" hidden="1" customHeight="1">
      <c r="A1128" s="67"/>
      <c r="B1128" s="559" t="s">
        <v>345</v>
      </c>
      <c r="C1128" s="560"/>
      <c r="D1128" s="80" t="s">
        <v>346</v>
      </c>
      <c r="E1128" s="347">
        <f t="shared" si="274"/>
        <v>0</v>
      </c>
      <c r="F1128" s="318">
        <f>F1129+F1130+F1131+F1132+F1133+F1134+F1135+F1136+F1137+F1138</f>
        <v>0</v>
      </c>
      <c r="G1128" s="318">
        <f>G1129+G1130+G1131+G1132+G1133+G1134+G1135+G1136+G1137+G1138</f>
        <v>0</v>
      </c>
      <c r="H1128" s="318">
        <f>H1129+H1130+H1131+H1132+H1133+H1134+H1135+H1136+H1137+H1138</f>
        <v>0</v>
      </c>
      <c r="I1128" s="318">
        <f>I1129+I1130+I1131+I1132+I1133+I1134+I1135+I1136+I1137+I1138</f>
        <v>0</v>
      </c>
      <c r="J1128" s="329">
        <f>J1129+J1130+J1131+J1132+J1133+J1134+J1135+J1136+J1137+J1138</f>
        <v>0</v>
      </c>
      <c r="K1128" s="163"/>
      <c r="L1128" s="76"/>
      <c r="M1128" s="76"/>
    </row>
    <row r="1129" spans="1:13" s="2" customFormat="1" hidden="1">
      <c r="A1129" s="67"/>
      <c r="B1129" s="78"/>
      <c r="C1129" s="82" t="s">
        <v>347</v>
      </c>
      <c r="D1129" s="80" t="s">
        <v>348</v>
      </c>
      <c r="E1129" s="347">
        <f t="shared" si="274"/>
        <v>0</v>
      </c>
      <c r="F1129" s="318"/>
      <c r="G1129" s="318"/>
      <c r="H1129" s="318"/>
      <c r="I1129" s="318"/>
      <c r="J1129" s="330"/>
      <c r="K1129" s="75"/>
      <c r="L1129" s="76"/>
      <c r="M1129" s="76"/>
    </row>
    <row r="1130" spans="1:13" s="2" customFormat="1" ht="13.5" hidden="1">
      <c r="A1130" s="67"/>
      <c r="B1130" s="86"/>
      <c r="C1130" s="87" t="s">
        <v>349</v>
      </c>
      <c r="D1130" s="70" t="s">
        <v>350</v>
      </c>
      <c r="E1130" s="347">
        <f t="shared" si="274"/>
        <v>0</v>
      </c>
      <c r="F1130" s="318"/>
      <c r="G1130" s="318"/>
      <c r="H1130" s="318"/>
      <c r="I1130" s="318"/>
      <c r="J1130" s="330"/>
      <c r="K1130" s="75"/>
      <c r="L1130" s="76"/>
      <c r="M1130" s="76"/>
    </row>
    <row r="1131" spans="1:13" s="2" customFormat="1" hidden="1">
      <c r="A1131" s="67"/>
      <c r="B1131" s="461"/>
      <c r="C1131" s="48" t="s">
        <v>351</v>
      </c>
      <c r="D1131" s="80" t="s">
        <v>352</v>
      </c>
      <c r="E1131" s="347">
        <f t="shared" si="274"/>
        <v>0</v>
      </c>
      <c r="F1131" s="318"/>
      <c r="G1131" s="318"/>
      <c r="H1131" s="318"/>
      <c r="I1131" s="318"/>
      <c r="J1131" s="330"/>
      <c r="K1131" s="75"/>
      <c r="L1131" s="76"/>
      <c r="M1131" s="76"/>
    </row>
    <row r="1132" spans="1:13" s="2" customFormat="1" hidden="1">
      <c r="A1132" s="67"/>
      <c r="B1132" s="78"/>
      <c r="C1132" s="71" t="s">
        <v>353</v>
      </c>
      <c r="D1132" s="74" t="s">
        <v>354</v>
      </c>
      <c r="E1132" s="347">
        <f t="shared" si="274"/>
        <v>0</v>
      </c>
      <c r="F1132" s="318"/>
      <c r="G1132" s="318"/>
      <c r="H1132" s="318"/>
      <c r="I1132" s="318"/>
      <c r="J1132" s="330"/>
      <c r="K1132" s="75"/>
      <c r="L1132" s="76"/>
      <c r="M1132" s="76"/>
    </row>
    <row r="1133" spans="1:13" s="2" customFormat="1" hidden="1">
      <c r="A1133" s="67"/>
      <c r="B1133" s="78"/>
      <c r="C1133" s="82" t="s">
        <v>355</v>
      </c>
      <c r="D1133" s="74" t="s">
        <v>356</v>
      </c>
      <c r="E1133" s="347">
        <f t="shared" si="274"/>
        <v>0</v>
      </c>
      <c r="F1133" s="318"/>
      <c r="G1133" s="318"/>
      <c r="H1133" s="318"/>
      <c r="I1133" s="318"/>
      <c r="J1133" s="330"/>
      <c r="K1133" s="75"/>
      <c r="L1133" s="76"/>
      <c r="M1133" s="76"/>
    </row>
    <row r="1134" spans="1:13" s="2" customFormat="1" ht="51" hidden="1">
      <c r="A1134" s="67"/>
      <c r="B1134" s="78"/>
      <c r="C1134" s="81" t="s">
        <v>357</v>
      </c>
      <c r="D1134" s="74" t="s">
        <v>358</v>
      </c>
      <c r="E1134" s="347">
        <f t="shared" si="274"/>
        <v>0</v>
      </c>
      <c r="F1134" s="318"/>
      <c r="G1134" s="318"/>
      <c r="H1134" s="318"/>
      <c r="I1134" s="318"/>
      <c r="J1134" s="330"/>
      <c r="K1134" s="75"/>
      <c r="L1134" s="76"/>
      <c r="M1134" s="76"/>
    </row>
    <row r="1135" spans="1:13" s="2" customFormat="1" ht="38.25" hidden="1">
      <c r="A1135" s="67"/>
      <c r="B1135" s="78"/>
      <c r="C1135" s="81" t="s">
        <v>359</v>
      </c>
      <c r="D1135" s="74" t="s">
        <v>360</v>
      </c>
      <c r="E1135" s="347">
        <f t="shared" si="274"/>
        <v>0</v>
      </c>
      <c r="F1135" s="318"/>
      <c r="G1135" s="318"/>
      <c r="H1135" s="318"/>
      <c r="I1135" s="318"/>
      <c r="J1135" s="330"/>
      <c r="K1135" s="75"/>
      <c r="L1135" s="76"/>
      <c r="M1135" s="76"/>
    </row>
    <row r="1136" spans="1:13" s="2" customFormat="1" ht="38.25" hidden="1">
      <c r="A1136" s="67"/>
      <c r="B1136" s="82"/>
      <c r="C1136" s="81" t="s">
        <v>361</v>
      </c>
      <c r="D1136" s="74" t="s">
        <v>362</v>
      </c>
      <c r="E1136" s="347">
        <f t="shared" si="274"/>
        <v>0</v>
      </c>
      <c r="F1136" s="318"/>
      <c r="G1136" s="318"/>
      <c r="H1136" s="318"/>
      <c r="I1136" s="318"/>
      <c r="J1136" s="330"/>
      <c r="K1136" s="75"/>
      <c r="L1136" s="76"/>
      <c r="M1136" s="76"/>
    </row>
    <row r="1137" spans="1:13" s="2" customFormat="1" ht="38.25" hidden="1">
      <c r="A1137" s="67"/>
      <c r="B1137" s="82"/>
      <c r="C1137" s="81" t="s">
        <v>363</v>
      </c>
      <c r="D1137" s="74" t="s">
        <v>364</v>
      </c>
      <c r="E1137" s="347">
        <f t="shared" si="274"/>
        <v>0</v>
      </c>
      <c r="F1137" s="318"/>
      <c r="G1137" s="318"/>
      <c r="H1137" s="318"/>
      <c r="I1137" s="318"/>
      <c r="J1137" s="330"/>
      <c r="K1137" s="75"/>
      <c r="L1137" s="76"/>
      <c r="M1137" s="76"/>
    </row>
    <row r="1138" spans="1:13" s="2" customFormat="1" ht="25.5" hidden="1">
      <c r="A1138" s="67"/>
      <c r="B1138" s="82"/>
      <c r="C1138" s="81" t="s">
        <v>365</v>
      </c>
      <c r="D1138" s="74" t="s">
        <v>366</v>
      </c>
      <c r="E1138" s="347">
        <f t="shared" si="274"/>
        <v>0</v>
      </c>
      <c r="F1138" s="318"/>
      <c r="G1138" s="318"/>
      <c r="H1138" s="318"/>
      <c r="I1138" s="318"/>
      <c r="J1138" s="330"/>
      <c r="K1138" s="75"/>
      <c r="L1138" s="76"/>
      <c r="M1138" s="76"/>
    </row>
    <row r="1139" spans="1:13" s="2" customFormat="1" hidden="1">
      <c r="A1139" s="67"/>
      <c r="B1139" s="82"/>
      <c r="C1139" s="82" t="s">
        <v>367</v>
      </c>
      <c r="D1139" s="74" t="s">
        <v>368</v>
      </c>
      <c r="E1139" s="347">
        <f t="shared" si="274"/>
        <v>0</v>
      </c>
      <c r="F1139" s="318">
        <f t="shared" ref="F1139:M1139" si="288">F1140+F1142</f>
        <v>0</v>
      </c>
      <c r="G1139" s="318">
        <f t="shared" si="288"/>
        <v>0</v>
      </c>
      <c r="H1139" s="318">
        <f t="shared" si="288"/>
        <v>0</v>
      </c>
      <c r="I1139" s="318">
        <f t="shared" si="288"/>
        <v>0</v>
      </c>
      <c r="J1139" s="329">
        <f t="shared" si="288"/>
        <v>0</v>
      </c>
      <c r="K1139" s="163">
        <f t="shared" si="288"/>
        <v>0</v>
      </c>
      <c r="L1139" s="163">
        <f t="shared" si="288"/>
        <v>0</v>
      </c>
      <c r="M1139" s="163">
        <f t="shared" si="288"/>
        <v>0</v>
      </c>
    </row>
    <row r="1140" spans="1:13" s="2" customFormat="1" ht="1.5" hidden="1" customHeight="1">
      <c r="A1140" s="67"/>
      <c r="B1140" s="82" t="s">
        <v>369</v>
      </c>
      <c r="C1140" s="81" t="s">
        <v>580</v>
      </c>
      <c r="D1140" s="74" t="s">
        <v>371</v>
      </c>
      <c r="E1140" s="347">
        <f t="shared" si="274"/>
        <v>0</v>
      </c>
      <c r="F1140" s="318">
        <f>F1141</f>
        <v>0</v>
      </c>
      <c r="G1140" s="318">
        <f>G1141</f>
        <v>0</v>
      </c>
      <c r="H1140" s="318">
        <f>H1141</f>
        <v>0</v>
      </c>
      <c r="I1140" s="318">
        <f>I1141</f>
        <v>0</v>
      </c>
      <c r="J1140" s="329">
        <f>J1141</f>
        <v>0</v>
      </c>
      <c r="K1140" s="163"/>
      <c r="L1140" s="76"/>
      <c r="M1140" s="76"/>
    </row>
    <row r="1141" spans="1:13" s="2" customFormat="1" hidden="1">
      <c r="A1141" s="67"/>
      <c r="B1141" s="82"/>
      <c r="C1141" s="88"/>
      <c r="D1141" s="74" t="s">
        <v>373</v>
      </c>
      <c r="E1141" s="347">
        <f t="shared" si="274"/>
        <v>0</v>
      </c>
      <c r="F1141" s="318"/>
      <c r="G1141" s="318"/>
      <c r="H1141" s="318"/>
      <c r="I1141" s="318"/>
      <c r="J1141" s="330"/>
      <c r="K1141" s="75"/>
      <c r="L1141" s="76"/>
      <c r="M1141" s="76"/>
    </row>
    <row r="1142" spans="1:13" s="2" customFormat="1" hidden="1">
      <c r="A1142" s="67"/>
      <c r="B1142" s="90" t="s">
        <v>374</v>
      </c>
      <c r="C1142" s="91"/>
      <c r="D1142" s="72" t="s">
        <v>375</v>
      </c>
      <c r="E1142" s="347">
        <f t="shared" si="274"/>
        <v>0</v>
      </c>
      <c r="F1142" s="318">
        <f>F1143+F1144</f>
        <v>0</v>
      </c>
      <c r="G1142" s="318">
        <f>G1143+G1144</f>
        <v>0</v>
      </c>
      <c r="H1142" s="318">
        <f>H1143+H1144</f>
        <v>0</v>
      </c>
      <c r="I1142" s="318">
        <f>I1143+I1144</f>
        <v>0</v>
      </c>
      <c r="J1142" s="329">
        <f>J1143+J1144</f>
        <v>0</v>
      </c>
      <c r="K1142" s="163"/>
      <c r="L1142" s="76"/>
      <c r="M1142" s="76"/>
    </row>
    <row r="1143" spans="1:13" s="2" customFormat="1" ht="25.5" hidden="1">
      <c r="A1143" s="67"/>
      <c r="B1143" s="90"/>
      <c r="C1143" s="91" t="s">
        <v>376</v>
      </c>
      <c r="D1143" s="72" t="s">
        <v>377</v>
      </c>
      <c r="E1143" s="347">
        <f t="shared" si="274"/>
        <v>0</v>
      </c>
      <c r="F1143" s="318"/>
      <c r="G1143" s="318"/>
      <c r="H1143" s="318"/>
      <c r="I1143" s="318"/>
      <c r="J1143" s="330"/>
      <c r="K1143" s="75"/>
      <c r="L1143" s="76"/>
      <c r="M1143" s="76"/>
    </row>
    <row r="1144" spans="1:13" s="2" customFormat="1" ht="13.5" hidden="1">
      <c r="A1144" s="67"/>
      <c r="B1144" s="69"/>
      <c r="C1144" s="69" t="s">
        <v>378</v>
      </c>
      <c r="D1144" s="70" t="s">
        <v>379</v>
      </c>
      <c r="E1144" s="347">
        <f t="shared" si="274"/>
        <v>0</v>
      </c>
      <c r="F1144" s="318"/>
      <c r="G1144" s="318"/>
      <c r="H1144" s="318"/>
      <c r="I1144" s="318"/>
      <c r="J1144" s="330"/>
      <c r="K1144" s="75"/>
      <c r="L1144" s="76"/>
      <c r="M1144" s="76"/>
    </row>
    <row r="1145" spans="1:13" s="2" customFormat="1" hidden="1">
      <c r="A1145" s="67"/>
      <c r="B1145" s="71" t="s">
        <v>380</v>
      </c>
      <c r="C1145" s="78"/>
      <c r="D1145" s="80" t="s">
        <v>381</v>
      </c>
      <c r="E1145" s="347">
        <f t="shared" si="274"/>
        <v>0</v>
      </c>
      <c r="F1145" s="318">
        <f t="shared" ref="F1145:M1145" si="289">F1146</f>
        <v>0</v>
      </c>
      <c r="G1145" s="318">
        <f t="shared" si="289"/>
        <v>0</v>
      </c>
      <c r="H1145" s="318">
        <f t="shared" si="289"/>
        <v>0</v>
      </c>
      <c r="I1145" s="318">
        <f t="shared" si="289"/>
        <v>0</v>
      </c>
      <c r="J1145" s="329">
        <f t="shared" si="289"/>
        <v>0</v>
      </c>
      <c r="K1145" s="163">
        <f t="shared" si="289"/>
        <v>0</v>
      </c>
      <c r="L1145" s="163">
        <f t="shared" si="289"/>
        <v>0</v>
      </c>
      <c r="M1145" s="163">
        <f t="shared" si="289"/>
        <v>0</v>
      </c>
    </row>
    <row r="1146" spans="1:13" s="2" customFormat="1" ht="0.75" hidden="1" customHeight="1">
      <c r="A1146" s="67"/>
      <c r="B1146" s="92" t="s">
        <v>382</v>
      </c>
      <c r="C1146" s="71"/>
      <c r="D1146" s="74" t="s">
        <v>383</v>
      </c>
      <c r="E1146" s="347">
        <f t="shared" si="274"/>
        <v>0</v>
      </c>
      <c r="F1146" s="318">
        <f>F1147+F1148+F1149+F1150</f>
        <v>0</v>
      </c>
      <c r="G1146" s="318">
        <f>G1147+G1148+G1149+G1150</f>
        <v>0</v>
      </c>
      <c r="H1146" s="318">
        <f>H1147+H1148+H1149+H1150</f>
        <v>0</v>
      </c>
      <c r="I1146" s="318">
        <f>I1147+I1148+I1149+I1150</f>
        <v>0</v>
      </c>
      <c r="J1146" s="329">
        <f>J1147+J1148+J1149+J1150</f>
        <v>0</v>
      </c>
      <c r="K1146" s="163"/>
      <c r="L1146" s="76"/>
      <c r="M1146" s="76"/>
    </row>
    <row r="1147" spans="1:13" s="2" customFormat="1" hidden="1">
      <c r="A1147" s="67"/>
      <c r="B1147" s="92"/>
      <c r="C1147" s="71" t="s">
        <v>384</v>
      </c>
      <c r="D1147" s="74" t="s">
        <v>385</v>
      </c>
      <c r="E1147" s="347">
        <f t="shared" si="274"/>
        <v>0</v>
      </c>
      <c r="F1147" s="318"/>
      <c r="G1147" s="318"/>
      <c r="H1147" s="318"/>
      <c r="I1147" s="318"/>
      <c r="J1147" s="330"/>
      <c r="K1147" s="75"/>
      <c r="L1147" s="76"/>
      <c r="M1147" s="76"/>
    </row>
    <row r="1148" spans="1:13" s="2" customFormat="1" hidden="1">
      <c r="A1148" s="67"/>
      <c r="B1148" s="78"/>
      <c r="C1148" s="82" t="s">
        <v>386</v>
      </c>
      <c r="D1148" s="80" t="s">
        <v>387</v>
      </c>
      <c r="E1148" s="347">
        <f t="shared" si="274"/>
        <v>0</v>
      </c>
      <c r="F1148" s="318"/>
      <c r="G1148" s="318"/>
      <c r="H1148" s="318"/>
      <c r="I1148" s="318"/>
      <c r="J1148" s="330"/>
      <c r="K1148" s="75"/>
      <c r="L1148" s="76"/>
      <c r="M1148" s="76"/>
    </row>
    <row r="1149" spans="1:13" s="2" customFormat="1" hidden="1">
      <c r="A1149" s="67"/>
      <c r="B1149" s="93"/>
      <c r="C1149" s="82" t="s">
        <v>388</v>
      </c>
      <c r="D1149" s="80" t="s">
        <v>389</v>
      </c>
      <c r="E1149" s="347">
        <f t="shared" si="274"/>
        <v>0</v>
      </c>
      <c r="F1149" s="318"/>
      <c r="G1149" s="318"/>
      <c r="H1149" s="318"/>
      <c r="I1149" s="318"/>
      <c r="J1149" s="330"/>
      <c r="K1149" s="75"/>
      <c r="L1149" s="76"/>
      <c r="M1149" s="76"/>
    </row>
    <row r="1150" spans="1:13" s="2" customFormat="1" hidden="1">
      <c r="A1150" s="67"/>
      <c r="B1150" s="78"/>
      <c r="C1150" s="94" t="s">
        <v>390</v>
      </c>
      <c r="D1150" s="74" t="s">
        <v>391</v>
      </c>
      <c r="E1150" s="347">
        <f t="shared" si="274"/>
        <v>0</v>
      </c>
      <c r="F1150" s="318"/>
      <c r="G1150" s="318"/>
      <c r="H1150" s="318"/>
      <c r="I1150" s="318"/>
      <c r="J1150" s="330"/>
      <c r="K1150" s="75"/>
      <c r="L1150" s="76"/>
      <c r="M1150" s="76"/>
    </row>
    <row r="1151" spans="1:13" s="2" customFormat="1" hidden="1">
      <c r="A1151" s="67"/>
      <c r="B1151" s="77"/>
      <c r="C1151" s="94"/>
      <c r="D1151" s="74"/>
      <c r="E1151" s="347">
        <f t="shared" ref="E1151:E1216" si="290">G1151+H1151+I1151+J1151</f>
        <v>0</v>
      </c>
      <c r="F1151" s="318"/>
      <c r="G1151" s="318"/>
      <c r="H1151" s="318"/>
      <c r="I1151" s="318"/>
      <c r="J1151" s="330"/>
      <c r="K1151" s="75"/>
      <c r="L1151" s="76"/>
      <c r="M1151" s="76"/>
    </row>
    <row r="1152" spans="1:13" s="2" customFormat="1" ht="20.25" customHeight="1">
      <c r="A1152" s="67"/>
      <c r="B1152" s="73" t="s">
        <v>392</v>
      </c>
      <c r="C1152" s="94"/>
      <c r="D1152" s="74" t="s">
        <v>300</v>
      </c>
      <c r="E1152" s="347">
        <f t="shared" si="290"/>
        <v>70</v>
      </c>
      <c r="F1152" s="318"/>
      <c r="G1152" s="318">
        <f t="shared" ref="G1152:M1152" si="291">G1162</f>
        <v>20</v>
      </c>
      <c r="H1152" s="318">
        <f t="shared" si="291"/>
        <v>15</v>
      </c>
      <c r="I1152" s="318">
        <f t="shared" si="291"/>
        <v>17</v>
      </c>
      <c r="J1152" s="318">
        <f t="shared" si="291"/>
        <v>18</v>
      </c>
      <c r="K1152" s="318">
        <f t="shared" si="291"/>
        <v>70</v>
      </c>
      <c r="L1152" s="318">
        <f t="shared" si="291"/>
        <v>70</v>
      </c>
      <c r="M1152" s="318">
        <f t="shared" si="291"/>
        <v>70</v>
      </c>
    </row>
    <row r="1153" spans="1:13" s="2" customFormat="1">
      <c r="A1153" s="67"/>
      <c r="B1153" s="73" t="s">
        <v>393</v>
      </c>
      <c r="C1153" s="94"/>
      <c r="D1153" s="74" t="s">
        <v>394</v>
      </c>
      <c r="E1153" s="347">
        <f t="shared" si="290"/>
        <v>0</v>
      </c>
      <c r="F1153" s="318"/>
      <c r="G1153" s="318"/>
      <c r="H1153" s="318"/>
      <c r="I1153" s="318"/>
      <c r="J1153" s="330"/>
      <c r="K1153" s="75"/>
      <c r="L1153" s="76"/>
      <c r="M1153" s="76"/>
    </row>
    <row r="1154" spans="1:13" s="2" customFormat="1">
      <c r="A1154" s="67"/>
      <c r="B1154" s="73" t="s">
        <v>395</v>
      </c>
      <c r="C1154" s="94"/>
      <c r="D1154" s="95" t="s">
        <v>396</v>
      </c>
      <c r="E1154" s="347">
        <f t="shared" si="290"/>
        <v>0</v>
      </c>
      <c r="F1154" s="318"/>
      <c r="G1154" s="318"/>
      <c r="H1154" s="318"/>
      <c r="I1154" s="318"/>
      <c r="J1154" s="330"/>
      <c r="K1154" s="75"/>
      <c r="L1154" s="76"/>
      <c r="M1154" s="76"/>
    </row>
    <row r="1155" spans="1:13" s="2" customFormat="1">
      <c r="A1155" s="67"/>
      <c r="B1155" s="103" t="s">
        <v>397</v>
      </c>
      <c r="C1155" s="164"/>
      <c r="D1155" s="72" t="s">
        <v>398</v>
      </c>
      <c r="E1155" s="347">
        <f t="shared" si="290"/>
        <v>0</v>
      </c>
      <c r="F1155" s="318"/>
      <c r="G1155" s="318"/>
      <c r="H1155" s="318"/>
      <c r="I1155" s="318"/>
      <c r="J1155" s="330"/>
      <c r="K1155" s="75"/>
      <c r="L1155" s="76"/>
      <c r="M1155" s="76"/>
    </row>
    <row r="1156" spans="1:13" s="2" customFormat="1">
      <c r="A1156" s="67"/>
      <c r="B1156" s="71" t="s">
        <v>399</v>
      </c>
      <c r="C1156" s="82"/>
      <c r="D1156" s="74" t="s">
        <v>400</v>
      </c>
      <c r="E1156" s="347">
        <f t="shared" si="290"/>
        <v>0</v>
      </c>
      <c r="F1156" s="318"/>
      <c r="G1156" s="318"/>
      <c r="H1156" s="318"/>
      <c r="I1156" s="318"/>
      <c r="J1156" s="330"/>
      <c r="K1156" s="75"/>
      <c r="L1156" s="76"/>
      <c r="M1156" s="76"/>
    </row>
    <row r="1157" spans="1:13" s="2" customFormat="1">
      <c r="A1157" s="67"/>
      <c r="B1157" s="82" t="s">
        <v>401</v>
      </c>
      <c r="C1157" s="82"/>
      <c r="D1157" s="74" t="s">
        <v>402</v>
      </c>
      <c r="E1157" s="347">
        <f t="shared" si="290"/>
        <v>0</v>
      </c>
      <c r="F1157" s="318"/>
      <c r="G1157" s="318"/>
      <c r="H1157" s="318"/>
      <c r="I1157" s="318"/>
      <c r="J1157" s="330"/>
      <c r="K1157" s="75"/>
      <c r="L1157" s="76"/>
      <c r="M1157" s="76"/>
    </row>
    <row r="1158" spans="1:13" s="2" customFormat="1">
      <c r="A1158" s="67"/>
      <c r="B1158" s="83" t="s">
        <v>403</v>
      </c>
      <c r="C1158" s="165"/>
      <c r="D1158" s="74" t="s">
        <v>404</v>
      </c>
      <c r="E1158" s="347">
        <f t="shared" si="290"/>
        <v>0</v>
      </c>
      <c r="F1158" s="318"/>
      <c r="G1158" s="318"/>
      <c r="H1158" s="318"/>
      <c r="I1158" s="318"/>
      <c r="J1158" s="330"/>
      <c r="K1158" s="75"/>
      <c r="L1158" s="76"/>
      <c r="M1158" s="76"/>
    </row>
    <row r="1159" spans="1:13" s="2" customFormat="1">
      <c r="A1159" s="67"/>
      <c r="B1159" s="83" t="s">
        <v>405</v>
      </c>
      <c r="C1159" s="165"/>
      <c r="D1159" s="74" t="s">
        <v>406</v>
      </c>
      <c r="E1159" s="347">
        <f t="shared" si="290"/>
        <v>0</v>
      </c>
      <c r="F1159" s="318"/>
      <c r="G1159" s="318"/>
      <c r="H1159" s="318"/>
      <c r="I1159" s="318"/>
      <c r="J1159" s="330"/>
      <c r="K1159" s="75"/>
      <c r="L1159" s="76"/>
      <c r="M1159" s="76"/>
    </row>
    <row r="1160" spans="1:13" s="2" customFormat="1">
      <c r="A1160" s="67"/>
      <c r="B1160" s="82" t="s">
        <v>407</v>
      </c>
      <c r="C1160" s="82"/>
      <c r="D1160" s="74" t="s">
        <v>408</v>
      </c>
      <c r="E1160" s="347">
        <f t="shared" si="290"/>
        <v>0</v>
      </c>
      <c r="F1160" s="318"/>
      <c r="G1160" s="318"/>
      <c r="H1160" s="318"/>
      <c r="I1160" s="318"/>
      <c r="J1160" s="330"/>
      <c r="K1160" s="75"/>
      <c r="L1160" s="76"/>
      <c r="M1160" s="76"/>
    </row>
    <row r="1161" spans="1:13" s="2" customFormat="1">
      <c r="A1161" s="67"/>
      <c r="B1161" s="82" t="s">
        <v>409</v>
      </c>
      <c r="C1161" s="82"/>
      <c r="D1161" s="74" t="s">
        <v>410</v>
      </c>
      <c r="E1161" s="347">
        <f t="shared" si="290"/>
        <v>0</v>
      </c>
      <c r="F1161" s="318"/>
      <c r="G1161" s="318"/>
      <c r="H1161" s="318"/>
      <c r="I1161" s="318"/>
      <c r="J1161" s="330"/>
      <c r="K1161" s="75"/>
      <c r="L1161" s="76"/>
      <c r="M1161" s="76"/>
    </row>
    <row r="1162" spans="1:13" s="2" customFormat="1" ht="27" customHeight="1">
      <c r="A1162" s="67"/>
      <c r="B1162" s="585" t="s">
        <v>532</v>
      </c>
      <c r="C1162" s="586"/>
      <c r="D1162" s="74" t="s">
        <v>533</v>
      </c>
      <c r="E1162" s="347">
        <f t="shared" si="290"/>
        <v>70</v>
      </c>
      <c r="F1162" s="318"/>
      <c r="G1162" s="318">
        <v>20</v>
      </c>
      <c r="H1162" s="318">
        <v>15</v>
      </c>
      <c r="I1162" s="318">
        <v>17</v>
      </c>
      <c r="J1162" s="330">
        <v>18</v>
      </c>
      <c r="K1162" s="75">
        <v>70</v>
      </c>
      <c r="L1162" s="76">
        <v>70</v>
      </c>
      <c r="M1162" s="76">
        <v>70</v>
      </c>
    </row>
    <row r="1163" spans="1:13" s="2" customFormat="1" hidden="1">
      <c r="A1163" s="67"/>
      <c r="B1163" s="79" t="s">
        <v>411</v>
      </c>
      <c r="C1163" s="79"/>
      <c r="D1163" s="80" t="s">
        <v>412</v>
      </c>
      <c r="E1163" s="347">
        <f t="shared" si="290"/>
        <v>0</v>
      </c>
      <c r="F1163" s="318">
        <f>F1164+F1168</f>
        <v>0</v>
      </c>
      <c r="G1163" s="318">
        <f>G1164+G1168</f>
        <v>0</v>
      </c>
      <c r="H1163" s="318">
        <f>H1164+H1168</f>
        <v>0</v>
      </c>
      <c r="I1163" s="318">
        <f>I1164+I1168</f>
        <v>0</v>
      </c>
      <c r="J1163" s="329">
        <f>J1164+J1168</f>
        <v>0</v>
      </c>
      <c r="K1163" s="163"/>
      <c r="L1163" s="76"/>
      <c r="M1163" s="76"/>
    </row>
    <row r="1164" spans="1:13" s="2" customFormat="1" hidden="1">
      <c r="A1164" s="67"/>
      <c r="B1164" s="82" t="s">
        <v>413</v>
      </c>
      <c r="C1164" s="79"/>
      <c r="D1164" s="80" t="s">
        <v>414</v>
      </c>
      <c r="E1164" s="347">
        <f t="shared" si="290"/>
        <v>0</v>
      </c>
      <c r="F1164" s="318">
        <f t="shared" ref="F1164:M1164" si="292">F1165+F1166</f>
        <v>0</v>
      </c>
      <c r="G1164" s="318">
        <f t="shared" si="292"/>
        <v>0</v>
      </c>
      <c r="H1164" s="318">
        <f t="shared" si="292"/>
        <v>0</v>
      </c>
      <c r="I1164" s="318">
        <f t="shared" si="292"/>
        <v>0</v>
      </c>
      <c r="J1164" s="329">
        <f t="shared" si="292"/>
        <v>0</v>
      </c>
      <c r="K1164" s="163">
        <f t="shared" si="292"/>
        <v>0</v>
      </c>
      <c r="L1164" s="163">
        <f t="shared" si="292"/>
        <v>0</v>
      </c>
      <c r="M1164" s="163">
        <f t="shared" si="292"/>
        <v>0</v>
      </c>
    </row>
    <row r="1165" spans="1:13" s="2" customFormat="1" ht="38.25" hidden="1">
      <c r="A1165" s="67"/>
      <c r="B1165" s="92"/>
      <c r="C1165" s="91" t="s">
        <v>415</v>
      </c>
      <c r="D1165" s="80" t="s">
        <v>416</v>
      </c>
      <c r="E1165" s="347">
        <f t="shared" si="290"/>
        <v>0</v>
      </c>
      <c r="F1165" s="318"/>
      <c r="G1165" s="318"/>
      <c r="H1165" s="318"/>
      <c r="I1165" s="318"/>
      <c r="J1165" s="330"/>
      <c r="K1165" s="75"/>
      <c r="L1165" s="76"/>
      <c r="M1165" s="76"/>
    </row>
    <row r="1166" spans="1:13" s="2" customFormat="1" hidden="1">
      <c r="A1166" s="67"/>
      <c r="B1166" s="99" t="s">
        <v>417</v>
      </c>
      <c r="C1166" s="100"/>
      <c r="D1166" s="74" t="s">
        <v>418</v>
      </c>
      <c r="E1166" s="347">
        <f t="shared" si="290"/>
        <v>0</v>
      </c>
      <c r="F1166" s="318"/>
      <c r="G1166" s="318"/>
      <c r="H1166" s="318"/>
      <c r="I1166" s="318"/>
      <c r="J1166" s="330"/>
      <c r="K1166" s="75"/>
      <c r="L1166" s="76"/>
      <c r="M1166" s="76"/>
    </row>
    <row r="1167" spans="1:13" s="2" customFormat="1" ht="13.5" hidden="1">
      <c r="A1167" s="67"/>
      <c r="B1167" s="101"/>
      <c r="C1167" s="69"/>
      <c r="D1167" s="70"/>
      <c r="E1167" s="347">
        <f t="shared" si="290"/>
        <v>0</v>
      </c>
      <c r="F1167" s="318"/>
      <c r="G1167" s="318"/>
      <c r="H1167" s="318"/>
      <c r="I1167" s="318"/>
      <c r="J1167" s="330"/>
      <c r="K1167" s="75"/>
      <c r="L1167" s="76"/>
      <c r="M1167" s="76"/>
    </row>
    <row r="1168" spans="1:13" s="2" customFormat="1" hidden="1">
      <c r="A1168" s="67"/>
      <c r="B1168" s="74" t="s">
        <v>419</v>
      </c>
      <c r="C1168" s="102"/>
      <c r="D1168" s="80" t="s">
        <v>420</v>
      </c>
      <c r="E1168" s="347">
        <f t="shared" si="290"/>
        <v>0</v>
      </c>
      <c r="F1168" s="318">
        <f t="shared" ref="F1168:M1168" si="293">F1169+F1170</f>
        <v>0</v>
      </c>
      <c r="G1168" s="318">
        <f t="shared" si="293"/>
        <v>0</v>
      </c>
      <c r="H1168" s="318">
        <f t="shared" si="293"/>
        <v>0</v>
      </c>
      <c r="I1168" s="318">
        <f t="shared" si="293"/>
        <v>0</v>
      </c>
      <c r="J1168" s="329">
        <f t="shared" si="293"/>
        <v>0</v>
      </c>
      <c r="K1168" s="163">
        <f t="shared" si="293"/>
        <v>0</v>
      </c>
      <c r="L1168" s="163">
        <f t="shared" si="293"/>
        <v>0</v>
      </c>
      <c r="M1168" s="163">
        <f t="shared" si="293"/>
        <v>0</v>
      </c>
    </row>
    <row r="1169" spans="1:13" s="2" customFormat="1" hidden="1">
      <c r="A1169" s="67"/>
      <c r="B1169" s="79" t="s">
        <v>421</v>
      </c>
      <c r="C1169" s="79"/>
      <c r="D1169" s="80" t="s">
        <v>422</v>
      </c>
      <c r="E1169" s="347">
        <f t="shared" si="290"/>
        <v>0</v>
      </c>
      <c r="F1169" s="318"/>
      <c r="G1169" s="318"/>
      <c r="H1169" s="318"/>
      <c r="I1169" s="318"/>
      <c r="J1169" s="330"/>
      <c r="K1169" s="75"/>
      <c r="L1169" s="76"/>
      <c r="M1169" s="76"/>
    </row>
    <row r="1170" spans="1:13" s="2" customFormat="1" hidden="1">
      <c r="A1170" s="67"/>
      <c r="B1170" s="78" t="s">
        <v>423</v>
      </c>
      <c r="C1170" s="81"/>
      <c r="D1170" s="74" t="s">
        <v>424</v>
      </c>
      <c r="E1170" s="347">
        <f t="shared" si="290"/>
        <v>0</v>
      </c>
      <c r="F1170" s="318"/>
      <c r="G1170" s="318"/>
      <c r="H1170" s="318"/>
      <c r="I1170" s="318"/>
      <c r="J1170" s="330"/>
      <c r="K1170" s="75"/>
      <c r="L1170" s="76"/>
      <c r="M1170" s="76"/>
    </row>
    <row r="1171" spans="1:13" s="2" customFormat="1">
      <c r="A1171" s="67"/>
      <c r="B1171" s="71" t="s">
        <v>425</v>
      </c>
      <c r="C1171" s="82"/>
      <c r="D1171" s="74" t="s">
        <v>426</v>
      </c>
      <c r="E1171" s="347">
        <f t="shared" si="290"/>
        <v>0</v>
      </c>
      <c r="F1171" s="318">
        <f t="shared" ref="F1171:M1171" si="294">F1172</f>
        <v>0</v>
      </c>
      <c r="G1171" s="318">
        <f t="shared" si="294"/>
        <v>0</v>
      </c>
      <c r="H1171" s="318">
        <f t="shared" si="294"/>
        <v>0</v>
      </c>
      <c r="I1171" s="318">
        <f t="shared" si="294"/>
        <v>0</v>
      </c>
      <c r="J1171" s="329">
        <f t="shared" si="294"/>
        <v>0</v>
      </c>
      <c r="K1171" s="163">
        <f t="shared" si="294"/>
        <v>0</v>
      </c>
      <c r="L1171" s="163">
        <f t="shared" si="294"/>
        <v>0</v>
      </c>
      <c r="M1171" s="163">
        <f t="shared" si="294"/>
        <v>0</v>
      </c>
    </row>
    <row r="1172" spans="1:13" s="2" customFormat="1">
      <c r="A1172" s="67"/>
      <c r="B1172" s="78" t="s">
        <v>427</v>
      </c>
      <c r="C1172" s="82"/>
      <c r="D1172" s="74" t="s">
        <v>428</v>
      </c>
      <c r="E1172" s="347">
        <f t="shared" si="290"/>
        <v>0</v>
      </c>
      <c r="F1172" s="318"/>
      <c r="G1172" s="318"/>
      <c r="H1172" s="318"/>
      <c r="I1172" s="318"/>
      <c r="J1172" s="330"/>
      <c r="K1172" s="75"/>
      <c r="L1172" s="76"/>
      <c r="M1172" s="76"/>
    </row>
    <row r="1173" spans="1:13" ht="24.75" customHeight="1">
      <c r="A1173" s="127" t="s">
        <v>520</v>
      </c>
      <c r="B1173" s="127"/>
      <c r="C1173" s="127"/>
      <c r="D1173" s="142"/>
      <c r="E1173" s="317">
        <f t="shared" si="290"/>
        <v>23473</v>
      </c>
      <c r="F1173" s="333"/>
      <c r="G1173" s="333">
        <f t="shared" ref="G1173:M1173" si="295">G1174+G1175+G1178+G1179</f>
        <v>5160</v>
      </c>
      <c r="H1173" s="333">
        <f t="shared" si="295"/>
        <v>5804</v>
      </c>
      <c r="I1173" s="333">
        <f t="shared" si="295"/>
        <v>6362</v>
      </c>
      <c r="J1173" s="330">
        <f t="shared" si="295"/>
        <v>6147</v>
      </c>
      <c r="K1173" s="75">
        <f t="shared" si="295"/>
        <v>25315</v>
      </c>
      <c r="L1173" s="75">
        <f t="shared" si="295"/>
        <v>25315</v>
      </c>
      <c r="M1173" s="75">
        <f t="shared" si="295"/>
        <v>25315</v>
      </c>
    </row>
    <row r="1174" spans="1:13">
      <c r="A1174" s="130"/>
      <c r="B1174" s="137" t="s">
        <v>654</v>
      </c>
      <c r="C1174" s="137"/>
      <c r="D1174" s="142" t="s">
        <v>655</v>
      </c>
      <c r="E1174" s="317">
        <f t="shared" si="290"/>
        <v>0</v>
      </c>
      <c r="F1174" s="333"/>
      <c r="G1174" s="333"/>
      <c r="H1174" s="333">
        <f>50-50</f>
        <v>0</v>
      </c>
      <c r="I1174" s="333">
        <f>50-50</f>
        <v>0</v>
      </c>
      <c r="J1174" s="330">
        <f>45-45</f>
        <v>0</v>
      </c>
      <c r="K1174" s="75">
        <f>232-232</f>
        <v>0</v>
      </c>
      <c r="L1174" s="76">
        <f>232-232</f>
        <v>0</v>
      </c>
      <c r="M1174" s="76"/>
    </row>
    <row r="1175" spans="1:13" ht="28.5" customHeight="1">
      <c r="A1175" s="130"/>
      <c r="B1175" s="575" t="s">
        <v>727</v>
      </c>
      <c r="C1175" s="576"/>
      <c r="D1175" s="142" t="s">
        <v>657</v>
      </c>
      <c r="E1175" s="317">
        <f t="shared" si="290"/>
        <v>0</v>
      </c>
      <c r="F1175" s="333">
        <f t="shared" ref="F1175:M1175" si="296">F1176</f>
        <v>0</v>
      </c>
      <c r="G1175" s="333">
        <f t="shared" si="296"/>
        <v>0</v>
      </c>
      <c r="H1175" s="333">
        <f t="shared" si="296"/>
        <v>0</v>
      </c>
      <c r="I1175" s="333">
        <f t="shared" si="296"/>
        <v>0</v>
      </c>
      <c r="J1175" s="333">
        <f t="shared" si="296"/>
        <v>0</v>
      </c>
      <c r="K1175" s="75">
        <f t="shared" si="296"/>
        <v>0</v>
      </c>
      <c r="L1175" s="75">
        <f t="shared" si="296"/>
        <v>0</v>
      </c>
      <c r="M1175" s="75">
        <f t="shared" si="296"/>
        <v>0</v>
      </c>
    </row>
    <row r="1176" spans="1:13">
      <c r="A1176" s="130"/>
      <c r="B1176" s="48"/>
      <c r="C1176" s="137" t="s">
        <v>658</v>
      </c>
      <c r="D1176" s="156" t="s">
        <v>659</v>
      </c>
      <c r="E1176" s="317">
        <f t="shared" si="290"/>
        <v>0</v>
      </c>
      <c r="F1176" s="333"/>
      <c r="G1176" s="333"/>
      <c r="H1176" s="333"/>
      <c r="I1176" s="333"/>
      <c r="J1176" s="330"/>
      <c r="K1176" s="75"/>
      <c r="L1176" s="76"/>
      <c r="M1176" s="76"/>
    </row>
    <row r="1177" spans="1:13" ht="18.75" hidden="1" customHeight="1">
      <c r="A1177" s="130"/>
      <c r="B1177" s="48"/>
      <c r="C1177" s="137"/>
      <c r="D1177" s="142"/>
      <c r="E1177" s="317">
        <f t="shared" si="290"/>
        <v>0</v>
      </c>
      <c r="F1177" s="333"/>
      <c r="G1177" s="333"/>
      <c r="H1177" s="333"/>
      <c r="I1177" s="333"/>
      <c r="J1177" s="330"/>
      <c r="K1177" s="75"/>
      <c r="L1177" s="76"/>
      <c r="M1177" s="76"/>
    </row>
    <row r="1178" spans="1:13">
      <c r="A1178" s="130"/>
      <c r="B1178" s="48" t="s">
        <v>660</v>
      </c>
      <c r="C1178" s="137"/>
      <c r="D1178" s="142" t="s">
        <v>661</v>
      </c>
      <c r="E1178" s="317">
        <f t="shared" si="290"/>
        <v>23473</v>
      </c>
      <c r="F1178" s="333"/>
      <c r="G1178" s="333">
        <v>5160</v>
      </c>
      <c r="H1178" s="333">
        <f>5342+1514-1052</f>
        <v>5804</v>
      </c>
      <c r="I1178" s="333">
        <f>5674+688</f>
        <v>6362</v>
      </c>
      <c r="J1178" s="330">
        <f>5455+692</f>
        <v>6147</v>
      </c>
      <c r="K1178" s="75">
        <f>22315+3000</f>
        <v>25315</v>
      </c>
      <c r="L1178" s="76">
        <f>22315+3000</f>
        <v>25315</v>
      </c>
      <c r="M1178" s="76">
        <f>22315+3000</f>
        <v>25315</v>
      </c>
    </row>
    <row r="1179" spans="1:13" ht="30" customHeight="1">
      <c r="A1179" s="130"/>
      <c r="B1179" s="575" t="s">
        <v>728</v>
      </c>
      <c r="C1179" s="576"/>
      <c r="D1179" s="142" t="s">
        <v>663</v>
      </c>
      <c r="E1179" s="317">
        <f t="shared" si="290"/>
        <v>0</v>
      </c>
      <c r="F1179" s="333"/>
      <c r="G1179" s="333"/>
      <c r="H1179" s="333"/>
      <c r="I1179" s="333"/>
      <c r="J1179" s="330"/>
      <c r="K1179" s="75"/>
      <c r="L1179" s="76"/>
      <c r="M1179" s="76"/>
    </row>
    <row r="1180" spans="1:13" ht="30" customHeight="1">
      <c r="A1180" s="130"/>
      <c r="B1180" s="453"/>
      <c r="C1180" s="454" t="s">
        <v>729</v>
      </c>
      <c r="D1180" s="142" t="s">
        <v>665</v>
      </c>
      <c r="E1180" s="317">
        <f t="shared" si="290"/>
        <v>0</v>
      </c>
      <c r="F1180" s="333"/>
      <c r="G1180" s="333"/>
      <c r="H1180" s="333"/>
      <c r="I1180" s="333"/>
      <c r="J1180" s="330"/>
      <c r="K1180" s="75"/>
      <c r="L1180" s="76"/>
      <c r="M1180" s="76"/>
    </row>
    <row r="1181" spans="1:13" s="3" customFormat="1" ht="42" customHeight="1">
      <c r="A1181" s="618" t="s">
        <v>666</v>
      </c>
      <c r="B1181" s="618"/>
      <c r="C1181" s="618"/>
      <c r="D1181" s="172" t="s">
        <v>667</v>
      </c>
      <c r="E1181" s="367">
        <f t="shared" si="290"/>
        <v>0</v>
      </c>
      <c r="F1181" s="368">
        <f t="shared" ref="F1181:M1181" si="297">F1182+F1183</f>
        <v>0</v>
      </c>
      <c r="G1181" s="368">
        <f t="shared" si="297"/>
        <v>0</v>
      </c>
      <c r="H1181" s="368">
        <f t="shared" si="297"/>
        <v>0</v>
      </c>
      <c r="I1181" s="368">
        <f t="shared" si="297"/>
        <v>0</v>
      </c>
      <c r="J1181" s="369">
        <f t="shared" si="297"/>
        <v>0</v>
      </c>
      <c r="K1181" s="370">
        <f t="shared" si="297"/>
        <v>0</v>
      </c>
      <c r="L1181" s="370">
        <f t="shared" si="297"/>
        <v>0</v>
      </c>
      <c r="M1181" s="370">
        <f t="shared" si="297"/>
        <v>0</v>
      </c>
    </row>
    <row r="1182" spans="1:13">
      <c r="A1182" s="129" t="s">
        <v>730</v>
      </c>
      <c r="B1182" s="173"/>
      <c r="C1182" s="129"/>
      <c r="D1182" s="385" t="s">
        <v>669</v>
      </c>
      <c r="E1182" s="347">
        <f t="shared" si="290"/>
        <v>0</v>
      </c>
      <c r="F1182" s="333"/>
      <c r="G1182" s="333"/>
      <c r="H1182" s="333"/>
      <c r="I1182" s="333"/>
      <c r="J1182" s="330"/>
      <c r="K1182" s="75"/>
      <c r="L1182" s="76"/>
      <c r="M1182" s="76"/>
    </row>
    <row r="1183" spans="1:13">
      <c r="A1183" s="174" t="s">
        <v>731</v>
      </c>
      <c r="B1183" s="137"/>
      <c r="C1183" s="129"/>
      <c r="D1183" s="385" t="s">
        <v>681</v>
      </c>
      <c r="E1183" s="347">
        <f t="shared" si="290"/>
        <v>0</v>
      </c>
      <c r="F1183" s="333"/>
      <c r="G1183" s="333"/>
      <c r="H1183" s="333"/>
      <c r="I1183" s="333"/>
      <c r="J1183" s="330"/>
      <c r="K1183" s="75"/>
      <c r="L1183" s="76"/>
      <c r="M1183" s="76"/>
    </row>
    <row r="1184" spans="1:13" s="3" customFormat="1" ht="36" customHeight="1">
      <c r="A1184" s="553" t="s">
        <v>692</v>
      </c>
      <c r="B1184" s="554"/>
      <c r="C1184" s="555"/>
      <c r="D1184" s="355" t="s">
        <v>693</v>
      </c>
      <c r="E1184" s="367">
        <f t="shared" si="290"/>
        <v>0</v>
      </c>
      <c r="F1184" s="368">
        <f t="shared" ref="F1184:M1184" si="298">F1185+F1186+F1250+F1251</f>
        <v>0</v>
      </c>
      <c r="G1184" s="368">
        <f t="shared" si="298"/>
        <v>0</v>
      </c>
      <c r="H1184" s="368">
        <f t="shared" si="298"/>
        <v>0</v>
      </c>
      <c r="I1184" s="368">
        <f t="shared" si="298"/>
        <v>0</v>
      </c>
      <c r="J1184" s="369">
        <f t="shared" si="298"/>
        <v>0</v>
      </c>
      <c r="K1184" s="370">
        <f t="shared" si="298"/>
        <v>0</v>
      </c>
      <c r="L1184" s="370">
        <f t="shared" si="298"/>
        <v>0</v>
      </c>
      <c r="M1184" s="370">
        <f t="shared" si="298"/>
        <v>0</v>
      </c>
    </row>
    <row r="1185" spans="1:13" ht="26.25" customHeight="1">
      <c r="A1185" s="573" t="s">
        <v>732</v>
      </c>
      <c r="B1185" s="636"/>
      <c r="C1185" s="574"/>
      <c r="D1185" s="385" t="s">
        <v>695</v>
      </c>
      <c r="E1185" s="347">
        <f t="shared" si="290"/>
        <v>0</v>
      </c>
      <c r="F1185" s="333"/>
      <c r="G1185" s="333"/>
      <c r="H1185" s="333"/>
      <c r="I1185" s="333"/>
      <c r="J1185" s="330"/>
      <c r="K1185" s="75"/>
      <c r="L1185" s="76"/>
      <c r="M1185" s="76"/>
    </row>
    <row r="1186" spans="1:13" ht="16.5" hidden="1" customHeight="1">
      <c r="A1186" s="174" t="s">
        <v>733</v>
      </c>
      <c r="B1186" s="177"/>
      <c r="C1186" s="178"/>
      <c r="D1186" s="386" t="s">
        <v>702</v>
      </c>
      <c r="E1186" s="347">
        <f t="shared" si="290"/>
        <v>0</v>
      </c>
      <c r="F1186" s="333">
        <f t="shared" ref="F1186:M1187" si="299">F1187</f>
        <v>0</v>
      </c>
      <c r="G1186" s="333">
        <f t="shared" si="299"/>
        <v>0</v>
      </c>
      <c r="H1186" s="333">
        <f t="shared" si="299"/>
        <v>0</v>
      </c>
      <c r="I1186" s="333">
        <f t="shared" si="299"/>
        <v>0</v>
      </c>
      <c r="J1186" s="330">
        <f t="shared" si="299"/>
        <v>0</v>
      </c>
      <c r="K1186" s="75">
        <f t="shared" si="299"/>
        <v>0</v>
      </c>
      <c r="L1186" s="75">
        <f t="shared" si="299"/>
        <v>0</v>
      </c>
      <c r="M1186" s="75">
        <f t="shared" si="299"/>
        <v>0</v>
      </c>
    </row>
    <row r="1187" spans="1:13" s="6" customFormat="1" ht="15" hidden="1">
      <c r="A1187" s="63"/>
      <c r="B1187" s="63" t="s">
        <v>292</v>
      </c>
      <c r="C1187" s="64"/>
      <c r="D1187" s="387"/>
      <c r="E1187" s="348">
        <f t="shared" si="290"/>
        <v>0</v>
      </c>
      <c r="F1187" s="328">
        <f t="shared" si="299"/>
        <v>0</v>
      </c>
      <c r="G1187" s="328">
        <f t="shared" si="299"/>
        <v>0</v>
      </c>
      <c r="H1187" s="328">
        <f t="shared" si="299"/>
        <v>0</v>
      </c>
      <c r="I1187" s="328">
        <f t="shared" si="299"/>
        <v>0</v>
      </c>
      <c r="J1187" s="341">
        <f t="shared" si="299"/>
        <v>0</v>
      </c>
      <c r="K1187" s="162">
        <f t="shared" si="299"/>
        <v>0</v>
      </c>
      <c r="L1187" s="162">
        <f t="shared" si="299"/>
        <v>0</v>
      </c>
      <c r="M1187" s="162">
        <f t="shared" si="299"/>
        <v>0</v>
      </c>
    </row>
    <row r="1188" spans="1:13" s="2" customFormat="1" ht="13.5" hidden="1">
      <c r="A1188" s="67"/>
      <c r="B1188" s="68" t="s">
        <v>319</v>
      </c>
      <c r="C1188" s="69"/>
      <c r="D1188" s="388" t="s">
        <v>320</v>
      </c>
      <c r="E1188" s="347">
        <f t="shared" si="290"/>
        <v>0</v>
      </c>
      <c r="F1188" s="318">
        <f t="shared" ref="F1188:M1188" si="300">F1189+F1190+F1191+F1196+F1200+F1202+F1214+F1220+F1227</f>
        <v>0</v>
      </c>
      <c r="G1188" s="318">
        <f t="shared" si="300"/>
        <v>0</v>
      </c>
      <c r="H1188" s="318">
        <f t="shared" si="300"/>
        <v>0</v>
      </c>
      <c r="I1188" s="318">
        <f t="shared" si="300"/>
        <v>0</v>
      </c>
      <c r="J1188" s="329">
        <f t="shared" si="300"/>
        <v>0</v>
      </c>
      <c r="K1188" s="163">
        <f t="shared" si="300"/>
        <v>0</v>
      </c>
      <c r="L1188" s="163">
        <f t="shared" si="300"/>
        <v>0</v>
      </c>
      <c r="M1188" s="163">
        <f t="shared" si="300"/>
        <v>0</v>
      </c>
    </row>
    <row r="1189" spans="1:13" s="2" customFormat="1" ht="13.5" hidden="1">
      <c r="A1189" s="67"/>
      <c r="B1189" s="68"/>
      <c r="C1189" s="71" t="s">
        <v>321</v>
      </c>
      <c r="D1189" s="415" t="s">
        <v>295</v>
      </c>
      <c r="E1189" s="347">
        <f t="shared" si="290"/>
        <v>0</v>
      </c>
      <c r="F1189" s="318"/>
      <c r="G1189" s="318"/>
      <c r="H1189" s="318"/>
      <c r="I1189" s="318"/>
      <c r="J1189" s="330"/>
      <c r="K1189" s="75"/>
      <c r="L1189" s="76"/>
      <c r="M1189" s="76"/>
    </row>
    <row r="1190" spans="1:13" s="2" customFormat="1" hidden="1">
      <c r="A1190" s="67"/>
      <c r="B1190" s="73"/>
      <c r="C1190" s="467" t="s">
        <v>322</v>
      </c>
      <c r="D1190" s="155" t="s">
        <v>297</v>
      </c>
      <c r="E1190" s="347">
        <f t="shared" si="290"/>
        <v>0</v>
      </c>
      <c r="F1190" s="318"/>
      <c r="G1190" s="318"/>
      <c r="H1190" s="318"/>
      <c r="I1190" s="318"/>
      <c r="J1190" s="330"/>
      <c r="K1190" s="75"/>
      <c r="L1190" s="76"/>
      <c r="M1190" s="76"/>
    </row>
    <row r="1191" spans="1:13" s="2" customFormat="1" hidden="1">
      <c r="A1191" s="67"/>
      <c r="B1191" s="77" t="s">
        <v>323</v>
      </c>
      <c r="C1191" s="71"/>
      <c r="D1191" s="155" t="s">
        <v>324</v>
      </c>
      <c r="E1191" s="347">
        <f t="shared" si="290"/>
        <v>0</v>
      </c>
      <c r="F1191" s="318">
        <f t="shared" ref="F1191:M1191" si="301">F1192+F1193+F1194</f>
        <v>0</v>
      </c>
      <c r="G1191" s="318">
        <f t="shared" si="301"/>
        <v>0</v>
      </c>
      <c r="H1191" s="318">
        <f t="shared" si="301"/>
        <v>0</v>
      </c>
      <c r="I1191" s="318">
        <f t="shared" si="301"/>
        <v>0</v>
      </c>
      <c r="J1191" s="329">
        <f t="shared" si="301"/>
        <v>0</v>
      </c>
      <c r="K1191" s="163">
        <f t="shared" si="301"/>
        <v>0</v>
      </c>
      <c r="L1191" s="163">
        <f t="shared" si="301"/>
        <v>0</v>
      </c>
      <c r="M1191" s="163">
        <f t="shared" si="301"/>
        <v>0</v>
      </c>
    </row>
    <row r="1192" spans="1:13" s="2" customFormat="1" hidden="1">
      <c r="A1192" s="67"/>
      <c r="B1192" s="78" t="s">
        <v>325</v>
      </c>
      <c r="C1192" s="71"/>
      <c r="D1192" s="155" t="s">
        <v>326</v>
      </c>
      <c r="E1192" s="347">
        <f t="shared" si="290"/>
        <v>0</v>
      </c>
      <c r="F1192" s="318"/>
      <c r="G1192" s="318"/>
      <c r="H1192" s="318"/>
      <c r="I1192" s="318"/>
      <c r="J1192" s="330"/>
      <c r="K1192" s="75"/>
      <c r="L1192" s="76"/>
      <c r="M1192" s="76"/>
    </row>
    <row r="1193" spans="1:13" s="2" customFormat="1" hidden="1">
      <c r="A1193" s="67"/>
      <c r="B1193" s="79" t="s">
        <v>327</v>
      </c>
      <c r="C1193" s="79"/>
      <c r="D1193" s="154" t="s">
        <v>328</v>
      </c>
      <c r="E1193" s="347">
        <f t="shared" si="290"/>
        <v>0</v>
      </c>
      <c r="F1193" s="318"/>
      <c r="G1193" s="318"/>
      <c r="H1193" s="318"/>
      <c r="I1193" s="318"/>
      <c r="J1193" s="330"/>
      <c r="K1193" s="75"/>
      <c r="L1193" s="76"/>
      <c r="M1193" s="76"/>
    </row>
    <row r="1194" spans="1:13" s="2" customFormat="1" hidden="1">
      <c r="A1194" s="67"/>
      <c r="B1194" s="78" t="s">
        <v>329</v>
      </c>
      <c r="C1194" s="81"/>
      <c r="D1194" s="155" t="s">
        <v>330</v>
      </c>
      <c r="E1194" s="347">
        <f t="shared" si="290"/>
        <v>0</v>
      </c>
      <c r="F1194" s="318"/>
      <c r="G1194" s="318"/>
      <c r="H1194" s="318"/>
      <c r="I1194" s="318"/>
      <c r="J1194" s="330"/>
      <c r="K1194" s="75"/>
      <c r="L1194" s="76"/>
      <c r="M1194" s="76"/>
    </row>
    <row r="1195" spans="1:13" s="2" customFormat="1" hidden="1">
      <c r="A1195" s="67"/>
      <c r="B1195" s="78"/>
      <c r="C1195" s="81"/>
      <c r="D1195" s="155"/>
      <c r="E1195" s="347">
        <f t="shared" si="290"/>
        <v>0</v>
      </c>
      <c r="F1195" s="318"/>
      <c r="G1195" s="318"/>
      <c r="H1195" s="318"/>
      <c r="I1195" s="318"/>
      <c r="J1195" s="330"/>
      <c r="K1195" s="75"/>
      <c r="L1195" s="76"/>
      <c r="M1195" s="76"/>
    </row>
    <row r="1196" spans="1:13" s="2" customFormat="1" hidden="1">
      <c r="A1196" s="67"/>
      <c r="B1196" s="78" t="s">
        <v>331</v>
      </c>
      <c r="C1196" s="81"/>
      <c r="D1196" s="155" t="s">
        <v>332</v>
      </c>
      <c r="E1196" s="347">
        <f t="shared" si="290"/>
        <v>0</v>
      </c>
      <c r="F1196" s="318">
        <f t="shared" ref="F1196:M1196" si="302">F1197+F1198+F1199</f>
        <v>0</v>
      </c>
      <c r="G1196" s="318">
        <f t="shared" si="302"/>
        <v>0</v>
      </c>
      <c r="H1196" s="318">
        <f t="shared" si="302"/>
        <v>0</v>
      </c>
      <c r="I1196" s="318">
        <f t="shared" si="302"/>
        <v>0</v>
      </c>
      <c r="J1196" s="329">
        <f t="shared" si="302"/>
        <v>0</v>
      </c>
      <c r="K1196" s="163">
        <f t="shared" si="302"/>
        <v>0</v>
      </c>
      <c r="L1196" s="163">
        <f t="shared" si="302"/>
        <v>0</v>
      </c>
      <c r="M1196" s="163">
        <f t="shared" si="302"/>
        <v>0</v>
      </c>
    </row>
    <row r="1197" spans="1:13" s="2" customFormat="1" ht="25.5" hidden="1">
      <c r="A1197" s="67"/>
      <c r="B1197" s="78"/>
      <c r="C1197" s="81" t="s">
        <v>333</v>
      </c>
      <c r="D1197" s="155" t="s">
        <v>334</v>
      </c>
      <c r="E1197" s="347">
        <f t="shared" si="290"/>
        <v>0</v>
      </c>
      <c r="F1197" s="318"/>
      <c r="G1197" s="318"/>
      <c r="H1197" s="318"/>
      <c r="I1197" s="318"/>
      <c r="J1197" s="330"/>
      <c r="K1197" s="75"/>
      <c r="L1197" s="76"/>
      <c r="M1197" s="76"/>
    </row>
    <row r="1198" spans="1:13" s="2" customFormat="1" hidden="1">
      <c r="A1198" s="67"/>
      <c r="B1198" s="78"/>
      <c r="C1198" s="82" t="s">
        <v>335</v>
      </c>
      <c r="D1198" s="416" t="s">
        <v>336</v>
      </c>
      <c r="E1198" s="347">
        <f t="shared" si="290"/>
        <v>0</v>
      </c>
      <c r="F1198" s="318"/>
      <c r="G1198" s="318"/>
      <c r="H1198" s="318"/>
      <c r="I1198" s="318"/>
      <c r="J1198" s="330"/>
      <c r="K1198" s="75"/>
      <c r="L1198" s="76"/>
      <c r="M1198" s="76"/>
    </row>
    <row r="1199" spans="1:13" s="2" customFormat="1" ht="13.5" hidden="1">
      <c r="A1199" s="67"/>
      <c r="B1199" s="69"/>
      <c r="C1199" s="71" t="s">
        <v>337</v>
      </c>
      <c r="D1199" s="388" t="s">
        <v>338</v>
      </c>
      <c r="E1199" s="347">
        <f t="shared" si="290"/>
        <v>0</v>
      </c>
      <c r="F1199" s="318"/>
      <c r="G1199" s="318"/>
      <c r="H1199" s="318"/>
      <c r="I1199" s="318"/>
      <c r="J1199" s="330"/>
      <c r="K1199" s="75"/>
      <c r="L1199" s="76"/>
      <c r="M1199" s="76"/>
    </row>
    <row r="1200" spans="1:13" s="2" customFormat="1" hidden="1">
      <c r="A1200" s="67"/>
      <c r="B1200" s="71" t="s">
        <v>339</v>
      </c>
      <c r="C1200" s="84"/>
      <c r="D1200" s="417" t="s">
        <v>340</v>
      </c>
      <c r="E1200" s="347">
        <f t="shared" si="290"/>
        <v>0</v>
      </c>
      <c r="F1200" s="318">
        <f t="shared" ref="F1200:M1200" si="303">F1201</f>
        <v>0</v>
      </c>
      <c r="G1200" s="318">
        <f t="shared" si="303"/>
        <v>0</v>
      </c>
      <c r="H1200" s="318">
        <f t="shared" si="303"/>
        <v>0</v>
      </c>
      <c r="I1200" s="318">
        <f t="shared" si="303"/>
        <v>0</v>
      </c>
      <c r="J1200" s="329">
        <f t="shared" si="303"/>
        <v>0</v>
      </c>
      <c r="K1200" s="163">
        <f t="shared" si="303"/>
        <v>0</v>
      </c>
      <c r="L1200" s="163">
        <f t="shared" si="303"/>
        <v>0</v>
      </c>
      <c r="M1200" s="163">
        <f t="shared" si="303"/>
        <v>0</v>
      </c>
    </row>
    <row r="1201" spans="1:13" s="2" customFormat="1" hidden="1">
      <c r="A1201" s="67"/>
      <c r="B1201" s="78" t="s">
        <v>341</v>
      </c>
      <c r="C1201" s="85"/>
      <c r="D1201" s="417" t="s">
        <v>342</v>
      </c>
      <c r="E1201" s="347">
        <f t="shared" si="290"/>
        <v>0</v>
      </c>
      <c r="F1201" s="318"/>
      <c r="G1201" s="318"/>
      <c r="H1201" s="318"/>
      <c r="I1201" s="318"/>
      <c r="J1201" s="330"/>
      <c r="K1201" s="75"/>
      <c r="L1201" s="76"/>
      <c r="M1201" s="76"/>
    </row>
    <row r="1202" spans="1:13" s="2" customFormat="1" ht="14.25" hidden="1" customHeight="1">
      <c r="A1202" s="67"/>
      <c r="B1202" s="78"/>
      <c r="C1202" s="81" t="s">
        <v>343</v>
      </c>
      <c r="D1202" s="417" t="s">
        <v>344</v>
      </c>
      <c r="E1202" s="347">
        <f t="shared" si="290"/>
        <v>0</v>
      </c>
      <c r="F1202" s="318">
        <f t="shared" ref="F1202:M1202" si="304">F1203</f>
        <v>0</v>
      </c>
      <c r="G1202" s="318">
        <f t="shared" si="304"/>
        <v>0</v>
      </c>
      <c r="H1202" s="318">
        <f t="shared" si="304"/>
        <v>0</v>
      </c>
      <c r="I1202" s="318">
        <f t="shared" si="304"/>
        <v>0</v>
      </c>
      <c r="J1202" s="329">
        <f t="shared" si="304"/>
        <v>0</v>
      </c>
      <c r="K1202" s="163">
        <f t="shared" si="304"/>
        <v>0</v>
      </c>
      <c r="L1202" s="163">
        <f t="shared" si="304"/>
        <v>0</v>
      </c>
      <c r="M1202" s="163">
        <f t="shared" si="304"/>
        <v>0</v>
      </c>
    </row>
    <row r="1203" spans="1:13" s="2" customFormat="1" ht="46.5" hidden="1" customHeight="1">
      <c r="A1203" s="67"/>
      <c r="B1203" s="559" t="s">
        <v>345</v>
      </c>
      <c r="C1203" s="560"/>
      <c r="D1203" s="154" t="s">
        <v>346</v>
      </c>
      <c r="E1203" s="347">
        <f t="shared" si="290"/>
        <v>0</v>
      </c>
      <c r="F1203" s="318">
        <f>F1204+F1205+F1206+F1207+F1208+F1209+F1210+F1211+F1212+F1213</f>
        <v>0</v>
      </c>
      <c r="G1203" s="318">
        <f>G1204+G1205+G1206+G1207+G1208+G1209+G1210+G1211+G1212+G1213</f>
        <v>0</v>
      </c>
      <c r="H1203" s="318">
        <f>H1204+H1205+H1206+H1207+H1208+H1209+H1210+H1211+H1212+H1213</f>
        <v>0</v>
      </c>
      <c r="I1203" s="318">
        <f>I1204+I1205+I1206+I1207+I1208+I1209+I1210+I1211+I1212+I1213</f>
        <v>0</v>
      </c>
      <c r="J1203" s="329">
        <f>J1204+J1205+J1206+J1207+J1208+J1209+J1210+J1211+J1212+J1213</f>
        <v>0</v>
      </c>
      <c r="K1203" s="163"/>
      <c r="L1203" s="76"/>
      <c r="M1203" s="76"/>
    </row>
    <row r="1204" spans="1:13" s="2" customFormat="1" hidden="1">
      <c r="A1204" s="67"/>
      <c r="B1204" s="78"/>
      <c r="C1204" s="82" t="s">
        <v>347</v>
      </c>
      <c r="D1204" s="154" t="s">
        <v>348</v>
      </c>
      <c r="E1204" s="347">
        <f t="shared" si="290"/>
        <v>0</v>
      </c>
      <c r="F1204" s="318"/>
      <c r="G1204" s="318"/>
      <c r="H1204" s="318"/>
      <c r="I1204" s="318"/>
      <c r="J1204" s="330"/>
      <c r="K1204" s="75"/>
      <c r="L1204" s="76"/>
      <c r="M1204" s="76"/>
    </row>
    <row r="1205" spans="1:13" s="2" customFormat="1" ht="13.5" hidden="1">
      <c r="A1205" s="67"/>
      <c r="B1205" s="86"/>
      <c r="C1205" s="87" t="s">
        <v>349</v>
      </c>
      <c r="D1205" s="388" t="s">
        <v>350</v>
      </c>
      <c r="E1205" s="347">
        <f t="shared" si="290"/>
        <v>0</v>
      </c>
      <c r="F1205" s="318"/>
      <c r="G1205" s="318"/>
      <c r="H1205" s="318"/>
      <c r="I1205" s="318"/>
      <c r="J1205" s="330"/>
      <c r="K1205" s="75"/>
      <c r="L1205" s="76"/>
      <c r="M1205" s="76"/>
    </row>
    <row r="1206" spans="1:13" s="2" customFormat="1" hidden="1">
      <c r="A1206" s="67"/>
      <c r="B1206" s="461"/>
      <c r="C1206" s="48" t="s">
        <v>351</v>
      </c>
      <c r="D1206" s="154" t="s">
        <v>352</v>
      </c>
      <c r="E1206" s="347">
        <f t="shared" si="290"/>
        <v>0</v>
      </c>
      <c r="F1206" s="318"/>
      <c r="G1206" s="318"/>
      <c r="H1206" s="318"/>
      <c r="I1206" s="318"/>
      <c r="J1206" s="330"/>
      <c r="K1206" s="75"/>
      <c r="L1206" s="76"/>
      <c r="M1206" s="76"/>
    </row>
    <row r="1207" spans="1:13" s="2" customFormat="1" hidden="1">
      <c r="A1207" s="67"/>
      <c r="B1207" s="78"/>
      <c r="C1207" s="71" t="s">
        <v>353</v>
      </c>
      <c r="D1207" s="155" t="s">
        <v>354</v>
      </c>
      <c r="E1207" s="347">
        <f t="shared" si="290"/>
        <v>0</v>
      </c>
      <c r="F1207" s="318"/>
      <c r="G1207" s="318"/>
      <c r="H1207" s="318"/>
      <c r="I1207" s="318"/>
      <c r="J1207" s="330"/>
      <c r="K1207" s="75"/>
      <c r="L1207" s="76"/>
      <c r="M1207" s="76"/>
    </row>
    <row r="1208" spans="1:13" s="2" customFormat="1" hidden="1">
      <c r="A1208" s="67"/>
      <c r="B1208" s="78"/>
      <c r="C1208" s="82" t="s">
        <v>355</v>
      </c>
      <c r="D1208" s="155" t="s">
        <v>356</v>
      </c>
      <c r="E1208" s="347">
        <f t="shared" si="290"/>
        <v>0</v>
      </c>
      <c r="F1208" s="318"/>
      <c r="G1208" s="318"/>
      <c r="H1208" s="318"/>
      <c r="I1208" s="318"/>
      <c r="J1208" s="330"/>
      <c r="K1208" s="75"/>
      <c r="L1208" s="76"/>
      <c r="M1208" s="76"/>
    </row>
    <row r="1209" spans="1:13" s="2" customFormat="1" ht="51" hidden="1">
      <c r="A1209" s="67"/>
      <c r="B1209" s="78"/>
      <c r="C1209" s="81" t="s">
        <v>357</v>
      </c>
      <c r="D1209" s="155" t="s">
        <v>358</v>
      </c>
      <c r="E1209" s="347">
        <f t="shared" si="290"/>
        <v>0</v>
      </c>
      <c r="F1209" s="318"/>
      <c r="G1209" s="318"/>
      <c r="H1209" s="318"/>
      <c r="I1209" s="318"/>
      <c r="J1209" s="330"/>
      <c r="K1209" s="75"/>
      <c r="L1209" s="76"/>
      <c r="M1209" s="76"/>
    </row>
    <row r="1210" spans="1:13" s="2" customFormat="1" ht="38.25" hidden="1">
      <c r="A1210" s="67"/>
      <c r="B1210" s="78"/>
      <c r="C1210" s="81" t="s">
        <v>359</v>
      </c>
      <c r="D1210" s="155" t="s">
        <v>360</v>
      </c>
      <c r="E1210" s="347">
        <f t="shared" si="290"/>
        <v>0</v>
      </c>
      <c r="F1210" s="318"/>
      <c r="G1210" s="318"/>
      <c r="H1210" s="318"/>
      <c r="I1210" s="318"/>
      <c r="J1210" s="330"/>
      <c r="K1210" s="75"/>
      <c r="L1210" s="76"/>
      <c r="M1210" s="76"/>
    </row>
    <row r="1211" spans="1:13" s="2" customFormat="1" ht="38.25" hidden="1">
      <c r="A1211" s="67"/>
      <c r="B1211" s="82"/>
      <c r="C1211" s="81" t="s">
        <v>361</v>
      </c>
      <c r="D1211" s="155" t="s">
        <v>362</v>
      </c>
      <c r="E1211" s="347">
        <f t="shared" si="290"/>
        <v>0</v>
      </c>
      <c r="F1211" s="318"/>
      <c r="G1211" s="318"/>
      <c r="H1211" s="318"/>
      <c r="I1211" s="318"/>
      <c r="J1211" s="330"/>
      <c r="K1211" s="75"/>
      <c r="L1211" s="76"/>
      <c r="M1211" s="76"/>
    </row>
    <row r="1212" spans="1:13" s="2" customFormat="1" ht="38.25" hidden="1">
      <c r="A1212" s="67"/>
      <c r="B1212" s="82"/>
      <c r="C1212" s="81" t="s">
        <v>363</v>
      </c>
      <c r="D1212" s="155" t="s">
        <v>364</v>
      </c>
      <c r="E1212" s="347">
        <f t="shared" si="290"/>
        <v>0</v>
      </c>
      <c r="F1212" s="318"/>
      <c r="G1212" s="318"/>
      <c r="H1212" s="318"/>
      <c r="I1212" s="318"/>
      <c r="J1212" s="330"/>
      <c r="K1212" s="75"/>
      <c r="L1212" s="76"/>
      <c r="M1212" s="76"/>
    </row>
    <row r="1213" spans="1:13" s="2" customFormat="1" ht="25.5" hidden="1">
      <c r="A1213" s="67"/>
      <c r="B1213" s="82"/>
      <c r="C1213" s="81" t="s">
        <v>365</v>
      </c>
      <c r="D1213" s="155" t="s">
        <v>366</v>
      </c>
      <c r="E1213" s="347">
        <f t="shared" si="290"/>
        <v>0</v>
      </c>
      <c r="F1213" s="318"/>
      <c r="G1213" s="318"/>
      <c r="H1213" s="318"/>
      <c r="I1213" s="318"/>
      <c r="J1213" s="330"/>
      <c r="K1213" s="75"/>
      <c r="L1213" s="76"/>
      <c r="M1213" s="76"/>
    </row>
    <row r="1214" spans="1:13" s="2" customFormat="1" hidden="1">
      <c r="A1214" s="67"/>
      <c r="B1214" s="82"/>
      <c r="C1214" s="82" t="s">
        <v>367</v>
      </c>
      <c r="D1214" s="155" t="s">
        <v>368</v>
      </c>
      <c r="E1214" s="347">
        <f t="shared" si="290"/>
        <v>0</v>
      </c>
      <c r="F1214" s="318">
        <f t="shared" ref="F1214:M1214" si="305">F1215+F1217</f>
        <v>0</v>
      </c>
      <c r="G1214" s="318">
        <f t="shared" si="305"/>
        <v>0</v>
      </c>
      <c r="H1214" s="318">
        <f t="shared" si="305"/>
        <v>0</v>
      </c>
      <c r="I1214" s="318">
        <f t="shared" si="305"/>
        <v>0</v>
      </c>
      <c r="J1214" s="329">
        <f t="shared" si="305"/>
        <v>0</v>
      </c>
      <c r="K1214" s="163">
        <f t="shared" si="305"/>
        <v>0</v>
      </c>
      <c r="L1214" s="163">
        <f t="shared" si="305"/>
        <v>0</v>
      </c>
      <c r="M1214" s="163">
        <f t="shared" si="305"/>
        <v>0</v>
      </c>
    </row>
    <row r="1215" spans="1:13" s="2" customFormat="1" ht="1.5" hidden="1" customHeight="1">
      <c r="A1215" s="67"/>
      <c r="B1215" s="82" t="s">
        <v>369</v>
      </c>
      <c r="C1215" s="81" t="s">
        <v>580</v>
      </c>
      <c r="D1215" s="155" t="s">
        <v>371</v>
      </c>
      <c r="E1215" s="347">
        <f t="shared" si="290"/>
        <v>0</v>
      </c>
      <c r="F1215" s="318">
        <f>F1216</f>
        <v>0</v>
      </c>
      <c r="G1215" s="318">
        <f>G1216</f>
        <v>0</v>
      </c>
      <c r="H1215" s="318">
        <f>H1216</f>
        <v>0</v>
      </c>
      <c r="I1215" s="318">
        <f>I1216</f>
        <v>0</v>
      </c>
      <c r="J1215" s="329">
        <f>J1216</f>
        <v>0</v>
      </c>
      <c r="K1215" s="163"/>
      <c r="L1215" s="76"/>
      <c r="M1215" s="76"/>
    </row>
    <row r="1216" spans="1:13" s="2" customFormat="1" hidden="1">
      <c r="A1216" s="67"/>
      <c r="B1216" s="82"/>
      <c r="C1216" s="88"/>
      <c r="D1216" s="155" t="s">
        <v>373</v>
      </c>
      <c r="E1216" s="347">
        <f t="shared" si="290"/>
        <v>0</v>
      </c>
      <c r="F1216" s="318"/>
      <c r="G1216" s="318"/>
      <c r="H1216" s="318"/>
      <c r="I1216" s="318"/>
      <c r="J1216" s="330"/>
      <c r="K1216" s="75"/>
      <c r="L1216" s="76"/>
      <c r="M1216" s="76"/>
    </row>
    <row r="1217" spans="1:13" s="2" customFormat="1" hidden="1">
      <c r="A1217" s="67"/>
      <c r="B1217" s="90" t="s">
        <v>374</v>
      </c>
      <c r="C1217" s="91"/>
      <c r="D1217" s="415" t="s">
        <v>375</v>
      </c>
      <c r="E1217" s="347">
        <f t="shared" ref="E1217:E1246" si="306">G1217+H1217+I1217+J1217</f>
        <v>0</v>
      </c>
      <c r="F1217" s="318">
        <f>F1218+F1219</f>
        <v>0</v>
      </c>
      <c r="G1217" s="318">
        <f>G1218+G1219</f>
        <v>0</v>
      </c>
      <c r="H1217" s="318">
        <f>H1218+H1219</f>
        <v>0</v>
      </c>
      <c r="I1217" s="318">
        <f>I1218+I1219</f>
        <v>0</v>
      </c>
      <c r="J1217" s="329">
        <f>J1218+J1219</f>
        <v>0</v>
      </c>
      <c r="K1217" s="163"/>
      <c r="L1217" s="76"/>
      <c r="M1217" s="76"/>
    </row>
    <row r="1218" spans="1:13" s="2" customFormat="1" ht="25.5" hidden="1">
      <c r="A1218" s="67"/>
      <c r="B1218" s="90"/>
      <c r="C1218" s="91" t="s">
        <v>376</v>
      </c>
      <c r="D1218" s="415" t="s">
        <v>377</v>
      </c>
      <c r="E1218" s="347">
        <f t="shared" si="306"/>
        <v>0</v>
      </c>
      <c r="F1218" s="318"/>
      <c r="G1218" s="318"/>
      <c r="H1218" s="318"/>
      <c r="I1218" s="318"/>
      <c r="J1218" s="330"/>
      <c r="K1218" s="75"/>
      <c r="L1218" s="76"/>
      <c r="M1218" s="76"/>
    </row>
    <row r="1219" spans="1:13" s="2" customFormat="1" ht="13.5" hidden="1">
      <c r="A1219" s="67"/>
      <c r="B1219" s="69"/>
      <c r="C1219" s="69" t="s">
        <v>378</v>
      </c>
      <c r="D1219" s="388" t="s">
        <v>379</v>
      </c>
      <c r="E1219" s="347">
        <f t="shared" si="306"/>
        <v>0</v>
      </c>
      <c r="F1219" s="318"/>
      <c r="G1219" s="318"/>
      <c r="H1219" s="318"/>
      <c r="I1219" s="318"/>
      <c r="J1219" s="330"/>
      <c r="K1219" s="75"/>
      <c r="L1219" s="76"/>
      <c r="M1219" s="76"/>
    </row>
    <row r="1220" spans="1:13" s="2" customFormat="1" hidden="1">
      <c r="A1220" s="67"/>
      <c r="B1220" s="71" t="s">
        <v>380</v>
      </c>
      <c r="C1220" s="78"/>
      <c r="D1220" s="154" t="s">
        <v>381</v>
      </c>
      <c r="E1220" s="347">
        <f t="shared" si="306"/>
        <v>0</v>
      </c>
      <c r="F1220" s="318">
        <f t="shared" ref="F1220:M1220" si="307">F1221</f>
        <v>0</v>
      </c>
      <c r="G1220" s="318">
        <f t="shared" si="307"/>
        <v>0</v>
      </c>
      <c r="H1220" s="318">
        <f t="shared" si="307"/>
        <v>0</v>
      </c>
      <c r="I1220" s="318">
        <f t="shared" si="307"/>
        <v>0</v>
      </c>
      <c r="J1220" s="329">
        <f t="shared" si="307"/>
        <v>0</v>
      </c>
      <c r="K1220" s="163">
        <f t="shared" si="307"/>
        <v>0</v>
      </c>
      <c r="L1220" s="163">
        <f t="shared" si="307"/>
        <v>0</v>
      </c>
      <c r="M1220" s="163">
        <f t="shared" si="307"/>
        <v>0</v>
      </c>
    </row>
    <row r="1221" spans="1:13" s="2" customFormat="1" ht="0.75" hidden="1" customHeight="1">
      <c r="A1221" s="67"/>
      <c r="B1221" s="92" t="s">
        <v>382</v>
      </c>
      <c r="C1221" s="71"/>
      <c r="D1221" s="155" t="s">
        <v>383</v>
      </c>
      <c r="E1221" s="347">
        <f t="shared" si="306"/>
        <v>0</v>
      </c>
      <c r="F1221" s="318">
        <f>F1222+F1223+F1224+F1225</f>
        <v>0</v>
      </c>
      <c r="G1221" s="318">
        <f>G1222+G1223+G1224+G1225</f>
        <v>0</v>
      </c>
      <c r="H1221" s="318">
        <f>H1222+H1223+H1224+H1225</f>
        <v>0</v>
      </c>
      <c r="I1221" s="318">
        <f>I1222+I1223+I1224+I1225</f>
        <v>0</v>
      </c>
      <c r="J1221" s="329">
        <f>J1222+J1223+J1224+J1225</f>
        <v>0</v>
      </c>
      <c r="K1221" s="163"/>
      <c r="L1221" s="76"/>
      <c r="M1221" s="76"/>
    </row>
    <row r="1222" spans="1:13" s="2" customFormat="1" hidden="1">
      <c r="A1222" s="67"/>
      <c r="B1222" s="92"/>
      <c r="C1222" s="71" t="s">
        <v>384</v>
      </c>
      <c r="D1222" s="155" t="s">
        <v>385</v>
      </c>
      <c r="E1222" s="347">
        <f t="shared" si="306"/>
        <v>0</v>
      </c>
      <c r="F1222" s="318"/>
      <c r="G1222" s="318"/>
      <c r="H1222" s="318"/>
      <c r="I1222" s="318"/>
      <c r="J1222" s="330"/>
      <c r="K1222" s="75"/>
      <c r="L1222" s="76"/>
      <c r="M1222" s="76"/>
    </row>
    <row r="1223" spans="1:13" s="2" customFormat="1" hidden="1">
      <c r="A1223" s="67"/>
      <c r="B1223" s="78"/>
      <c r="C1223" s="82" t="s">
        <v>386</v>
      </c>
      <c r="D1223" s="154" t="s">
        <v>387</v>
      </c>
      <c r="E1223" s="347">
        <f t="shared" si="306"/>
        <v>0</v>
      </c>
      <c r="F1223" s="318"/>
      <c r="G1223" s="318"/>
      <c r="H1223" s="318"/>
      <c r="I1223" s="318"/>
      <c r="J1223" s="330"/>
      <c r="K1223" s="75"/>
      <c r="L1223" s="76"/>
      <c r="M1223" s="76"/>
    </row>
    <row r="1224" spans="1:13" s="2" customFormat="1" hidden="1">
      <c r="A1224" s="67"/>
      <c r="B1224" s="93"/>
      <c r="C1224" s="82" t="s">
        <v>388</v>
      </c>
      <c r="D1224" s="154" t="s">
        <v>389</v>
      </c>
      <c r="E1224" s="347">
        <f t="shared" si="306"/>
        <v>0</v>
      </c>
      <c r="F1224" s="318"/>
      <c r="G1224" s="318"/>
      <c r="H1224" s="318"/>
      <c r="I1224" s="318"/>
      <c r="J1224" s="330"/>
      <c r="K1224" s="75"/>
      <c r="L1224" s="76"/>
      <c r="M1224" s="76"/>
    </row>
    <row r="1225" spans="1:13" s="2" customFormat="1" hidden="1">
      <c r="A1225" s="67"/>
      <c r="B1225" s="78"/>
      <c r="C1225" s="94" t="s">
        <v>390</v>
      </c>
      <c r="D1225" s="155" t="s">
        <v>391</v>
      </c>
      <c r="E1225" s="347">
        <f t="shared" si="306"/>
        <v>0</v>
      </c>
      <c r="F1225" s="318"/>
      <c r="G1225" s="318"/>
      <c r="H1225" s="318"/>
      <c r="I1225" s="318"/>
      <c r="J1225" s="330"/>
      <c r="K1225" s="75"/>
      <c r="L1225" s="76"/>
      <c r="M1225" s="76"/>
    </row>
    <row r="1226" spans="1:13" s="2" customFormat="1" hidden="1">
      <c r="A1226" s="67"/>
      <c r="B1226" s="77"/>
      <c r="C1226" s="94"/>
      <c r="D1226" s="155"/>
      <c r="E1226" s="347">
        <f t="shared" si="306"/>
        <v>0</v>
      </c>
      <c r="F1226" s="318"/>
      <c r="G1226" s="318"/>
      <c r="H1226" s="318"/>
      <c r="I1226" s="318"/>
      <c r="J1226" s="330"/>
      <c r="K1226" s="75"/>
      <c r="L1226" s="76"/>
      <c r="M1226" s="76"/>
    </row>
    <row r="1227" spans="1:13" s="2" customFormat="1" ht="19.5" hidden="1" customHeight="1">
      <c r="A1227" s="67"/>
      <c r="B1227" s="73" t="s">
        <v>392</v>
      </c>
      <c r="C1227" s="94"/>
      <c r="D1227" s="155" t="s">
        <v>300</v>
      </c>
      <c r="E1227" s="347">
        <f t="shared" si="306"/>
        <v>0</v>
      </c>
      <c r="F1227" s="318"/>
      <c r="G1227" s="318"/>
      <c r="H1227" s="318"/>
      <c r="I1227" s="318"/>
      <c r="J1227" s="330"/>
      <c r="K1227" s="75"/>
      <c r="L1227" s="76"/>
      <c r="M1227" s="76"/>
    </row>
    <row r="1228" spans="1:13" s="2" customFormat="1" hidden="1">
      <c r="A1228" s="67"/>
      <c r="B1228" s="77" t="s">
        <v>393</v>
      </c>
      <c r="C1228" s="94"/>
      <c r="D1228" s="155" t="s">
        <v>394</v>
      </c>
      <c r="E1228" s="347">
        <f t="shared" si="306"/>
        <v>0</v>
      </c>
      <c r="F1228" s="318"/>
      <c r="G1228" s="318"/>
      <c r="H1228" s="318"/>
      <c r="I1228" s="318"/>
      <c r="J1228" s="330"/>
      <c r="K1228" s="75"/>
      <c r="L1228" s="76"/>
      <c r="M1228" s="76"/>
    </row>
    <row r="1229" spans="1:13" s="2" customFormat="1" hidden="1">
      <c r="A1229" s="67"/>
      <c r="B1229" s="77" t="s">
        <v>395</v>
      </c>
      <c r="C1229" s="94"/>
      <c r="D1229" s="390" t="s">
        <v>396</v>
      </c>
      <c r="E1229" s="347">
        <f t="shared" si="306"/>
        <v>0</v>
      </c>
      <c r="F1229" s="318"/>
      <c r="G1229" s="318"/>
      <c r="H1229" s="318"/>
      <c r="I1229" s="318"/>
      <c r="J1229" s="330"/>
      <c r="K1229" s="75"/>
      <c r="L1229" s="76"/>
      <c r="M1229" s="76"/>
    </row>
    <row r="1230" spans="1:13" s="2" customFormat="1" ht="13.5" hidden="1">
      <c r="A1230" s="67"/>
      <c r="B1230" s="68" t="s">
        <v>397</v>
      </c>
      <c r="C1230" s="96"/>
      <c r="D1230" s="388" t="s">
        <v>398</v>
      </c>
      <c r="E1230" s="347">
        <f t="shared" si="306"/>
        <v>0</v>
      </c>
      <c r="F1230" s="318"/>
      <c r="G1230" s="318"/>
      <c r="H1230" s="318"/>
      <c r="I1230" s="318"/>
      <c r="J1230" s="330"/>
      <c r="K1230" s="75"/>
      <c r="L1230" s="76"/>
      <c r="M1230" s="76"/>
    </row>
    <row r="1231" spans="1:13" s="2" customFormat="1" hidden="1">
      <c r="A1231" s="67"/>
      <c r="B1231" s="78" t="s">
        <v>399</v>
      </c>
      <c r="C1231" s="79"/>
      <c r="D1231" s="154" t="s">
        <v>400</v>
      </c>
      <c r="E1231" s="347">
        <f t="shared" si="306"/>
        <v>0</v>
      </c>
      <c r="F1231" s="318"/>
      <c r="G1231" s="318"/>
      <c r="H1231" s="318"/>
      <c r="I1231" s="318"/>
      <c r="J1231" s="330"/>
      <c r="K1231" s="75"/>
      <c r="L1231" s="76"/>
      <c r="M1231" s="76"/>
    </row>
    <row r="1232" spans="1:13" s="2" customFormat="1" hidden="1">
      <c r="A1232" s="67"/>
      <c r="B1232" s="79" t="s">
        <v>401</v>
      </c>
      <c r="C1232" s="79"/>
      <c r="D1232" s="154" t="s">
        <v>402</v>
      </c>
      <c r="E1232" s="347">
        <f t="shared" si="306"/>
        <v>0</v>
      </c>
      <c r="F1232" s="318"/>
      <c r="G1232" s="318"/>
      <c r="H1232" s="318"/>
      <c r="I1232" s="318"/>
      <c r="J1232" s="330"/>
      <c r="K1232" s="75"/>
      <c r="L1232" s="76"/>
      <c r="M1232" s="76"/>
    </row>
    <row r="1233" spans="1:13" s="2" customFormat="1" hidden="1">
      <c r="A1233" s="67"/>
      <c r="B1233" s="97" t="s">
        <v>403</v>
      </c>
      <c r="C1233" s="98"/>
      <c r="D1233" s="154" t="s">
        <v>404</v>
      </c>
      <c r="E1233" s="347">
        <f t="shared" si="306"/>
        <v>0</v>
      </c>
      <c r="F1233" s="318"/>
      <c r="G1233" s="318"/>
      <c r="H1233" s="318"/>
      <c r="I1233" s="318"/>
      <c r="J1233" s="330"/>
      <c r="K1233" s="75"/>
      <c r="L1233" s="76"/>
      <c r="M1233" s="76"/>
    </row>
    <row r="1234" spans="1:13" s="2" customFormat="1" hidden="1">
      <c r="A1234" s="67"/>
      <c r="B1234" s="97" t="s">
        <v>405</v>
      </c>
      <c r="C1234" s="98"/>
      <c r="D1234" s="154" t="s">
        <v>406</v>
      </c>
      <c r="E1234" s="347">
        <f t="shared" si="306"/>
        <v>0</v>
      </c>
      <c r="F1234" s="318"/>
      <c r="G1234" s="318"/>
      <c r="H1234" s="318"/>
      <c r="I1234" s="318"/>
      <c r="J1234" s="330"/>
      <c r="K1234" s="75"/>
      <c r="L1234" s="76"/>
      <c r="M1234" s="76"/>
    </row>
    <row r="1235" spans="1:13" s="2" customFormat="1" hidden="1">
      <c r="A1235" s="67"/>
      <c r="B1235" s="79" t="s">
        <v>407</v>
      </c>
      <c r="C1235" s="79"/>
      <c r="D1235" s="154" t="s">
        <v>408</v>
      </c>
      <c r="E1235" s="347">
        <f t="shared" si="306"/>
        <v>0</v>
      </c>
      <c r="F1235" s="318"/>
      <c r="G1235" s="318"/>
      <c r="H1235" s="318"/>
      <c r="I1235" s="318"/>
      <c r="J1235" s="330"/>
      <c r="K1235" s="75"/>
      <c r="L1235" s="76"/>
      <c r="M1235" s="76"/>
    </row>
    <row r="1236" spans="1:13" s="2" customFormat="1" hidden="1">
      <c r="A1236" s="67"/>
      <c r="B1236" s="79" t="s">
        <v>409</v>
      </c>
      <c r="C1236" s="79"/>
      <c r="D1236" s="154" t="s">
        <v>410</v>
      </c>
      <c r="E1236" s="347">
        <f t="shared" si="306"/>
        <v>0</v>
      </c>
      <c r="F1236" s="318"/>
      <c r="G1236" s="318"/>
      <c r="H1236" s="318"/>
      <c r="I1236" s="318"/>
      <c r="J1236" s="330"/>
      <c r="K1236" s="75"/>
      <c r="L1236" s="76"/>
      <c r="M1236" s="76"/>
    </row>
    <row r="1237" spans="1:13" s="2" customFormat="1" hidden="1">
      <c r="A1237" s="67"/>
      <c r="B1237" s="79" t="s">
        <v>411</v>
      </c>
      <c r="C1237" s="79"/>
      <c r="D1237" s="154" t="s">
        <v>412</v>
      </c>
      <c r="E1237" s="347">
        <f t="shared" si="306"/>
        <v>0</v>
      </c>
      <c r="F1237" s="318">
        <f>F1238+F1242</f>
        <v>0</v>
      </c>
      <c r="G1237" s="318">
        <f>G1238+G1242</f>
        <v>0</v>
      </c>
      <c r="H1237" s="318">
        <f>H1238+H1242</f>
        <v>0</v>
      </c>
      <c r="I1237" s="318">
        <f>I1238+I1242</f>
        <v>0</v>
      </c>
      <c r="J1237" s="329">
        <f>J1238+J1242</f>
        <v>0</v>
      </c>
      <c r="K1237" s="163"/>
      <c r="L1237" s="76"/>
      <c r="M1237" s="76"/>
    </row>
    <row r="1238" spans="1:13" s="2" customFormat="1" hidden="1">
      <c r="A1238" s="67"/>
      <c r="B1238" s="82" t="s">
        <v>413</v>
      </c>
      <c r="C1238" s="79"/>
      <c r="D1238" s="154" t="s">
        <v>414</v>
      </c>
      <c r="E1238" s="347">
        <f t="shared" si="306"/>
        <v>0</v>
      </c>
      <c r="F1238" s="318">
        <f t="shared" ref="F1238:M1238" si="308">F1239+F1240</f>
        <v>0</v>
      </c>
      <c r="G1238" s="318">
        <f t="shared" si="308"/>
        <v>0</v>
      </c>
      <c r="H1238" s="318">
        <f t="shared" si="308"/>
        <v>0</v>
      </c>
      <c r="I1238" s="318">
        <f t="shared" si="308"/>
        <v>0</v>
      </c>
      <c r="J1238" s="329">
        <f t="shared" si="308"/>
        <v>0</v>
      </c>
      <c r="K1238" s="163">
        <f t="shared" si="308"/>
        <v>0</v>
      </c>
      <c r="L1238" s="163">
        <f t="shared" si="308"/>
        <v>0</v>
      </c>
      <c r="M1238" s="163">
        <f t="shared" si="308"/>
        <v>0</v>
      </c>
    </row>
    <row r="1239" spans="1:13" s="2" customFormat="1" ht="38.25" hidden="1">
      <c r="A1239" s="67"/>
      <c r="B1239" s="92"/>
      <c r="C1239" s="91" t="s">
        <v>415</v>
      </c>
      <c r="D1239" s="154" t="s">
        <v>416</v>
      </c>
      <c r="E1239" s="347">
        <f t="shared" si="306"/>
        <v>0</v>
      </c>
      <c r="F1239" s="318"/>
      <c r="G1239" s="318"/>
      <c r="H1239" s="318"/>
      <c r="I1239" s="318"/>
      <c r="J1239" s="330"/>
      <c r="K1239" s="75"/>
      <c r="L1239" s="76"/>
      <c r="M1239" s="76"/>
    </row>
    <row r="1240" spans="1:13" s="2" customFormat="1" hidden="1">
      <c r="A1240" s="67"/>
      <c r="B1240" s="99" t="s">
        <v>417</v>
      </c>
      <c r="C1240" s="100"/>
      <c r="D1240" s="155" t="s">
        <v>418</v>
      </c>
      <c r="E1240" s="347">
        <f t="shared" si="306"/>
        <v>0</v>
      </c>
      <c r="F1240" s="318"/>
      <c r="G1240" s="318"/>
      <c r="H1240" s="318"/>
      <c r="I1240" s="318"/>
      <c r="J1240" s="330"/>
      <c r="K1240" s="75"/>
      <c r="L1240" s="76"/>
      <c r="M1240" s="76"/>
    </row>
    <row r="1241" spans="1:13" s="2" customFormat="1" ht="13.5" hidden="1">
      <c r="A1241" s="67"/>
      <c r="B1241" s="101"/>
      <c r="C1241" s="69"/>
      <c r="D1241" s="388"/>
      <c r="E1241" s="347">
        <f t="shared" si="306"/>
        <v>0</v>
      </c>
      <c r="F1241" s="318"/>
      <c r="G1241" s="318"/>
      <c r="H1241" s="318"/>
      <c r="I1241" s="318"/>
      <c r="J1241" s="330"/>
      <c r="K1241" s="75"/>
      <c r="L1241" s="76"/>
      <c r="M1241" s="76"/>
    </row>
    <row r="1242" spans="1:13" s="2" customFormat="1" hidden="1">
      <c r="A1242" s="67"/>
      <c r="B1242" s="74" t="s">
        <v>419</v>
      </c>
      <c r="C1242" s="102"/>
      <c r="D1242" s="154" t="s">
        <v>420</v>
      </c>
      <c r="E1242" s="347">
        <f t="shared" si="306"/>
        <v>0</v>
      </c>
      <c r="F1242" s="318">
        <f t="shared" ref="F1242:M1242" si="309">F1243+F1244</f>
        <v>0</v>
      </c>
      <c r="G1242" s="318">
        <f t="shared" si="309"/>
        <v>0</v>
      </c>
      <c r="H1242" s="318">
        <f t="shared" si="309"/>
        <v>0</v>
      </c>
      <c r="I1242" s="318">
        <f t="shared" si="309"/>
        <v>0</v>
      </c>
      <c r="J1242" s="329">
        <f t="shared" si="309"/>
        <v>0</v>
      </c>
      <c r="K1242" s="163">
        <f t="shared" si="309"/>
        <v>0</v>
      </c>
      <c r="L1242" s="163">
        <f t="shared" si="309"/>
        <v>0</v>
      </c>
      <c r="M1242" s="163">
        <f t="shared" si="309"/>
        <v>0</v>
      </c>
    </row>
    <row r="1243" spans="1:13" s="2" customFormat="1" ht="0.75" hidden="1" customHeight="1">
      <c r="A1243" s="67"/>
      <c r="B1243" s="79" t="s">
        <v>421</v>
      </c>
      <c r="C1243" s="79"/>
      <c r="D1243" s="154" t="s">
        <v>422</v>
      </c>
      <c r="E1243" s="347">
        <f t="shared" si="306"/>
        <v>0</v>
      </c>
      <c r="F1243" s="318"/>
      <c r="G1243" s="318"/>
      <c r="H1243" s="318"/>
      <c r="I1243" s="318"/>
      <c r="J1243" s="330"/>
      <c r="K1243" s="75"/>
      <c r="L1243" s="76"/>
      <c r="M1243" s="76"/>
    </row>
    <row r="1244" spans="1:13" s="2" customFormat="1" hidden="1">
      <c r="A1244" s="67"/>
      <c r="B1244" s="78" t="s">
        <v>423</v>
      </c>
      <c r="C1244" s="81"/>
      <c r="D1244" s="155" t="s">
        <v>424</v>
      </c>
      <c r="E1244" s="347">
        <f t="shared" si="306"/>
        <v>0</v>
      </c>
      <c r="F1244" s="318"/>
      <c r="G1244" s="318"/>
      <c r="H1244" s="318"/>
      <c r="I1244" s="318"/>
      <c r="J1244" s="330"/>
      <c r="K1244" s="75"/>
      <c r="L1244" s="76"/>
      <c r="M1244" s="76"/>
    </row>
    <row r="1245" spans="1:13" s="2" customFormat="1" hidden="1">
      <c r="A1245" s="67"/>
      <c r="B1245" s="71" t="s">
        <v>425</v>
      </c>
      <c r="C1245" s="82"/>
      <c r="D1245" s="155" t="s">
        <v>426</v>
      </c>
      <c r="E1245" s="347">
        <f t="shared" si="306"/>
        <v>0</v>
      </c>
      <c r="F1245" s="318">
        <f t="shared" ref="F1245:M1245" si="310">F1246</f>
        <v>0</v>
      </c>
      <c r="G1245" s="318">
        <f t="shared" si="310"/>
        <v>0</v>
      </c>
      <c r="H1245" s="318">
        <f t="shared" si="310"/>
        <v>0</v>
      </c>
      <c r="I1245" s="318">
        <f t="shared" si="310"/>
        <v>0</v>
      </c>
      <c r="J1245" s="329">
        <f t="shared" si="310"/>
        <v>0</v>
      </c>
      <c r="K1245" s="163">
        <f t="shared" si="310"/>
        <v>0</v>
      </c>
      <c r="L1245" s="163">
        <f t="shared" si="310"/>
        <v>0</v>
      </c>
      <c r="M1245" s="163">
        <f t="shared" si="310"/>
        <v>0</v>
      </c>
    </row>
    <row r="1246" spans="1:13" s="2" customFormat="1" hidden="1">
      <c r="A1246" s="67"/>
      <c r="B1246" s="78" t="s">
        <v>427</v>
      </c>
      <c r="C1246" s="82"/>
      <c r="D1246" s="155" t="s">
        <v>428</v>
      </c>
      <c r="E1246" s="347">
        <f t="shared" si="306"/>
        <v>0</v>
      </c>
      <c r="F1246" s="318"/>
      <c r="G1246" s="318"/>
      <c r="H1246" s="318"/>
      <c r="I1246" s="318"/>
      <c r="J1246" s="330"/>
      <c r="K1246" s="75"/>
      <c r="L1246" s="76"/>
      <c r="M1246" s="76"/>
    </row>
    <row r="1247" spans="1:13" s="2" customFormat="1" hidden="1">
      <c r="A1247" s="127" t="s">
        <v>520</v>
      </c>
      <c r="B1247" s="127"/>
      <c r="C1247" s="127"/>
      <c r="D1247" s="418"/>
      <c r="E1247" s="347">
        <f t="shared" ref="E1247:M1247" si="311">E1248</f>
        <v>0</v>
      </c>
      <c r="F1247" s="347">
        <f t="shared" si="311"/>
        <v>0</v>
      </c>
      <c r="G1247" s="347">
        <f t="shared" si="311"/>
        <v>0</v>
      </c>
      <c r="H1247" s="347">
        <f t="shared" si="311"/>
        <v>0</v>
      </c>
      <c r="I1247" s="347">
        <f t="shared" si="311"/>
        <v>0</v>
      </c>
      <c r="J1247" s="347">
        <f t="shared" si="311"/>
        <v>0</v>
      </c>
      <c r="K1247" s="75">
        <f t="shared" si="311"/>
        <v>0</v>
      </c>
      <c r="L1247" s="75">
        <f t="shared" si="311"/>
        <v>0</v>
      </c>
      <c r="M1247" s="75">
        <f t="shared" si="311"/>
        <v>0</v>
      </c>
    </row>
    <row r="1248" spans="1:13" s="2" customFormat="1" hidden="1">
      <c r="A1248" s="127"/>
      <c r="B1248" s="127"/>
      <c r="C1248" s="157" t="s">
        <v>703</v>
      </c>
      <c r="D1248" s="419" t="s">
        <v>704</v>
      </c>
      <c r="E1248" s="347">
        <f>G1248+H1248+I1248+J1248</f>
        <v>0</v>
      </c>
      <c r="F1248" s="318"/>
      <c r="G1248" s="318"/>
      <c r="H1248" s="318"/>
      <c r="I1248" s="318"/>
      <c r="J1248" s="330"/>
      <c r="K1248" s="75"/>
      <c r="L1248" s="76"/>
      <c r="M1248" s="76"/>
    </row>
    <row r="1249" spans="1:13" s="2" customFormat="1" hidden="1">
      <c r="A1249" s="48"/>
      <c r="B1249" s="48"/>
      <c r="C1249" s="48" t="s">
        <v>705</v>
      </c>
      <c r="D1249" s="420" t="s">
        <v>706</v>
      </c>
      <c r="E1249" s="347"/>
      <c r="F1249" s="318"/>
      <c r="G1249" s="318"/>
      <c r="H1249" s="318"/>
      <c r="I1249" s="318"/>
      <c r="J1249" s="330"/>
      <c r="K1249" s="75"/>
      <c r="L1249" s="76"/>
      <c r="M1249" s="76"/>
    </row>
    <row r="1250" spans="1:13" ht="21" customHeight="1">
      <c r="A1250" s="129" t="s">
        <v>734</v>
      </c>
      <c r="B1250" s="177"/>
      <c r="C1250" s="178"/>
      <c r="D1250" s="386" t="s">
        <v>708</v>
      </c>
      <c r="E1250" s="347">
        <f t="shared" ref="E1250:E1314" si="312">G1250+H1250+I1250+J1250</f>
        <v>0</v>
      </c>
      <c r="F1250" s="333"/>
      <c r="G1250" s="333"/>
      <c r="H1250" s="333"/>
      <c r="I1250" s="333"/>
      <c r="J1250" s="330"/>
      <c r="K1250" s="75"/>
      <c r="L1250" s="76"/>
      <c r="M1250" s="76"/>
    </row>
    <row r="1251" spans="1:13" ht="33" customHeight="1">
      <c r="A1251" s="545" t="s">
        <v>735</v>
      </c>
      <c r="B1251" s="546"/>
      <c r="C1251" s="547"/>
      <c r="D1251" s="147" t="s">
        <v>712</v>
      </c>
      <c r="E1251" s="158">
        <f t="shared" si="312"/>
        <v>0</v>
      </c>
      <c r="F1251" s="158"/>
      <c r="G1251" s="158">
        <f>G1252</f>
        <v>0</v>
      </c>
      <c r="H1251" s="158">
        <f t="shared" ref="H1251:M1251" si="313">H1252</f>
        <v>0</v>
      </c>
      <c r="I1251" s="158">
        <f t="shared" si="313"/>
        <v>0</v>
      </c>
      <c r="J1251" s="158">
        <f t="shared" si="313"/>
        <v>0</v>
      </c>
      <c r="K1251" s="158">
        <f t="shared" si="313"/>
        <v>0</v>
      </c>
      <c r="L1251" s="158">
        <f t="shared" si="313"/>
        <v>0</v>
      </c>
      <c r="M1251" s="158">
        <f t="shared" si="313"/>
        <v>0</v>
      </c>
    </row>
    <row r="1252" spans="1:13">
      <c r="A1252" s="129" t="s">
        <v>711</v>
      </c>
      <c r="B1252" s="177"/>
      <c r="C1252" s="48"/>
      <c r="D1252" s="141" t="s">
        <v>714</v>
      </c>
      <c r="E1252" s="317">
        <f t="shared" si="312"/>
        <v>0</v>
      </c>
      <c r="F1252" s="333">
        <f>F1360</f>
        <v>0</v>
      </c>
      <c r="G1252" s="333">
        <f t="shared" ref="G1252:M1252" si="314">G1370</f>
        <v>0</v>
      </c>
      <c r="H1252" s="333">
        <f t="shared" si="314"/>
        <v>0</v>
      </c>
      <c r="I1252" s="333">
        <f t="shared" si="314"/>
        <v>0</v>
      </c>
      <c r="J1252" s="330">
        <f t="shared" si="314"/>
        <v>0</v>
      </c>
      <c r="K1252" s="75">
        <f t="shared" si="314"/>
        <v>0</v>
      </c>
      <c r="L1252" s="75">
        <f t="shared" si="314"/>
        <v>0</v>
      </c>
      <c r="M1252" s="75">
        <f t="shared" si="314"/>
        <v>0</v>
      </c>
    </row>
    <row r="1253" spans="1:13">
      <c r="A1253" s="63"/>
      <c r="B1253" s="63" t="s">
        <v>292</v>
      </c>
      <c r="C1253" s="64"/>
      <c r="D1253" s="66"/>
      <c r="E1253" s="317">
        <f t="shared" si="312"/>
        <v>0</v>
      </c>
      <c r="F1253" s="328">
        <f t="shared" ref="F1253:M1253" si="315">F1254+F1304</f>
        <v>0</v>
      </c>
      <c r="G1253" s="328">
        <f t="shared" si="315"/>
        <v>0</v>
      </c>
      <c r="H1253" s="328">
        <f t="shared" si="315"/>
        <v>0</v>
      </c>
      <c r="I1253" s="328">
        <f>I1254+I1304+I1312</f>
        <v>0</v>
      </c>
      <c r="J1253" s="341">
        <f>J1254+J1304+J1312</f>
        <v>0</v>
      </c>
      <c r="K1253" s="162">
        <f t="shared" si="315"/>
        <v>0</v>
      </c>
      <c r="L1253" s="162">
        <f t="shared" si="315"/>
        <v>0</v>
      </c>
      <c r="M1253" s="162">
        <f t="shared" si="315"/>
        <v>0</v>
      </c>
    </row>
    <row r="1254" spans="1:13" ht="13.5">
      <c r="A1254" s="67"/>
      <c r="B1254" s="68" t="s">
        <v>319</v>
      </c>
      <c r="C1254" s="69"/>
      <c r="D1254" s="70" t="s">
        <v>320</v>
      </c>
      <c r="E1254" s="317">
        <f t="shared" si="312"/>
        <v>0</v>
      </c>
      <c r="F1254" s="318">
        <f t="shared" ref="F1254:M1254" si="316">F1255+F1256+F1257+F1262+F1266+F1268+F1280+F1286+F1293</f>
        <v>0</v>
      </c>
      <c r="G1254" s="318">
        <f t="shared" si="316"/>
        <v>0</v>
      </c>
      <c r="H1254" s="318">
        <f t="shared" si="316"/>
        <v>0</v>
      </c>
      <c r="I1254" s="318">
        <f t="shared" si="316"/>
        <v>0</v>
      </c>
      <c r="J1254" s="329">
        <f t="shared" si="316"/>
        <v>0</v>
      </c>
      <c r="K1254" s="163">
        <f t="shared" si="316"/>
        <v>0</v>
      </c>
      <c r="L1254" s="163">
        <f t="shared" si="316"/>
        <v>0</v>
      </c>
      <c r="M1254" s="163">
        <f t="shared" si="316"/>
        <v>0</v>
      </c>
    </row>
    <row r="1255" spans="1:13" ht="13.5">
      <c r="A1255" s="67"/>
      <c r="B1255" s="68"/>
      <c r="C1255" s="71" t="s">
        <v>321</v>
      </c>
      <c r="D1255" s="72" t="s">
        <v>295</v>
      </c>
      <c r="E1255" s="317">
        <f t="shared" si="312"/>
        <v>0</v>
      </c>
      <c r="F1255" s="318"/>
      <c r="G1255" s="318"/>
      <c r="H1255" s="318"/>
      <c r="I1255" s="318"/>
      <c r="J1255" s="330"/>
      <c r="K1255" s="75"/>
      <c r="L1255" s="76"/>
      <c r="M1255" s="76"/>
    </row>
    <row r="1256" spans="1:13">
      <c r="A1256" s="67"/>
      <c r="B1256" s="73"/>
      <c r="C1256" s="467" t="s">
        <v>322</v>
      </c>
      <c r="D1256" s="74" t="s">
        <v>297</v>
      </c>
      <c r="E1256" s="317">
        <f t="shared" si="312"/>
        <v>0</v>
      </c>
      <c r="F1256" s="318"/>
      <c r="G1256" s="318"/>
      <c r="H1256" s="318"/>
      <c r="I1256" s="318"/>
      <c r="J1256" s="330"/>
      <c r="K1256" s="75"/>
      <c r="L1256" s="76"/>
      <c r="M1256" s="76"/>
    </row>
    <row r="1257" spans="1:13">
      <c r="A1257" s="67"/>
      <c r="B1257" s="77" t="s">
        <v>323</v>
      </c>
      <c r="C1257" s="71"/>
      <c r="D1257" s="74" t="s">
        <v>324</v>
      </c>
      <c r="E1257" s="317">
        <f t="shared" si="312"/>
        <v>0</v>
      </c>
      <c r="F1257" s="318">
        <f t="shared" ref="F1257:M1257" si="317">F1258+F1259+F1260</f>
        <v>0</v>
      </c>
      <c r="G1257" s="318">
        <f t="shared" si="317"/>
        <v>0</v>
      </c>
      <c r="H1257" s="318">
        <f t="shared" si="317"/>
        <v>0</v>
      </c>
      <c r="I1257" s="318">
        <f t="shared" si="317"/>
        <v>0</v>
      </c>
      <c r="J1257" s="329">
        <f t="shared" si="317"/>
        <v>0</v>
      </c>
      <c r="K1257" s="163">
        <f t="shared" si="317"/>
        <v>0</v>
      </c>
      <c r="L1257" s="163">
        <f t="shared" si="317"/>
        <v>0</v>
      </c>
      <c r="M1257" s="163">
        <f t="shared" si="317"/>
        <v>0</v>
      </c>
    </row>
    <row r="1258" spans="1:13" hidden="1">
      <c r="A1258" s="67"/>
      <c r="B1258" s="78" t="s">
        <v>325</v>
      </c>
      <c r="C1258" s="71"/>
      <c r="D1258" s="74" t="s">
        <v>326</v>
      </c>
      <c r="E1258" s="317">
        <f t="shared" si="312"/>
        <v>0</v>
      </c>
      <c r="F1258" s="318"/>
      <c r="G1258" s="318"/>
      <c r="H1258" s="318"/>
      <c r="I1258" s="318"/>
      <c r="J1258" s="330"/>
      <c r="K1258" s="75"/>
      <c r="L1258" s="76"/>
      <c r="M1258" s="76"/>
    </row>
    <row r="1259" spans="1:13" hidden="1">
      <c r="A1259" s="67"/>
      <c r="B1259" s="79" t="s">
        <v>327</v>
      </c>
      <c r="C1259" s="79"/>
      <c r="D1259" s="80" t="s">
        <v>328</v>
      </c>
      <c r="E1259" s="317">
        <f t="shared" si="312"/>
        <v>0</v>
      </c>
      <c r="F1259" s="318"/>
      <c r="G1259" s="318"/>
      <c r="H1259" s="318"/>
      <c r="I1259" s="318"/>
      <c r="J1259" s="330"/>
      <c r="K1259" s="75"/>
      <c r="L1259" s="76"/>
      <c r="M1259" s="76"/>
    </row>
    <row r="1260" spans="1:13" hidden="1">
      <c r="A1260" s="67"/>
      <c r="B1260" s="78" t="s">
        <v>329</v>
      </c>
      <c r="C1260" s="81"/>
      <c r="D1260" s="74" t="s">
        <v>330</v>
      </c>
      <c r="E1260" s="317">
        <f t="shared" si="312"/>
        <v>0</v>
      </c>
      <c r="F1260" s="318"/>
      <c r="G1260" s="318"/>
      <c r="H1260" s="318"/>
      <c r="I1260" s="318"/>
      <c r="J1260" s="330"/>
      <c r="K1260" s="75"/>
      <c r="L1260" s="76"/>
      <c r="M1260" s="76"/>
    </row>
    <row r="1261" spans="1:13" hidden="1">
      <c r="A1261" s="67"/>
      <c r="B1261" s="78"/>
      <c r="C1261" s="81"/>
      <c r="D1261" s="74"/>
      <c r="E1261" s="317">
        <f t="shared" si="312"/>
        <v>0</v>
      </c>
      <c r="F1261" s="318"/>
      <c r="G1261" s="318"/>
      <c r="H1261" s="318"/>
      <c r="I1261" s="318"/>
      <c r="J1261" s="330"/>
      <c r="K1261" s="75"/>
      <c r="L1261" s="76"/>
      <c r="M1261" s="76"/>
    </row>
    <row r="1262" spans="1:13" hidden="1">
      <c r="A1262" s="67"/>
      <c r="B1262" s="78" t="s">
        <v>331</v>
      </c>
      <c r="C1262" s="81"/>
      <c r="D1262" s="74" t="s">
        <v>332</v>
      </c>
      <c r="E1262" s="317">
        <f t="shared" si="312"/>
        <v>0</v>
      </c>
      <c r="F1262" s="318">
        <f t="shared" ref="F1262:M1262" si="318">F1263+F1264+F1265</f>
        <v>0</v>
      </c>
      <c r="G1262" s="318">
        <f t="shared" si="318"/>
        <v>0</v>
      </c>
      <c r="H1262" s="318">
        <f t="shared" si="318"/>
        <v>0</v>
      </c>
      <c r="I1262" s="318">
        <f t="shared" si="318"/>
        <v>0</v>
      </c>
      <c r="J1262" s="329">
        <f t="shared" si="318"/>
        <v>0</v>
      </c>
      <c r="K1262" s="163">
        <f t="shared" si="318"/>
        <v>0</v>
      </c>
      <c r="L1262" s="163">
        <f t="shared" si="318"/>
        <v>0</v>
      </c>
      <c r="M1262" s="163">
        <f t="shared" si="318"/>
        <v>0</v>
      </c>
    </row>
    <row r="1263" spans="1:13" ht="25.5" hidden="1">
      <c r="A1263" s="67"/>
      <c r="B1263" s="78"/>
      <c r="C1263" s="81" t="s">
        <v>333</v>
      </c>
      <c r="D1263" s="74" t="s">
        <v>334</v>
      </c>
      <c r="E1263" s="317">
        <f t="shared" si="312"/>
        <v>0</v>
      </c>
      <c r="F1263" s="318"/>
      <c r="G1263" s="318"/>
      <c r="H1263" s="318"/>
      <c r="I1263" s="318"/>
      <c r="J1263" s="330"/>
      <c r="K1263" s="75"/>
      <c r="L1263" s="76"/>
      <c r="M1263" s="76"/>
    </row>
    <row r="1264" spans="1:13" hidden="1">
      <c r="A1264" s="67"/>
      <c r="B1264" s="78"/>
      <c r="C1264" s="82" t="s">
        <v>335</v>
      </c>
      <c r="D1264" s="83" t="s">
        <v>336</v>
      </c>
      <c r="E1264" s="317">
        <f t="shared" si="312"/>
        <v>0</v>
      </c>
      <c r="F1264" s="318"/>
      <c r="G1264" s="318"/>
      <c r="H1264" s="318"/>
      <c r="I1264" s="318"/>
      <c r="J1264" s="330"/>
      <c r="K1264" s="75"/>
      <c r="L1264" s="76"/>
      <c r="M1264" s="76"/>
    </row>
    <row r="1265" spans="1:13" ht="13.5" hidden="1">
      <c r="A1265" s="67"/>
      <c r="B1265" s="69"/>
      <c r="C1265" s="71" t="s">
        <v>337</v>
      </c>
      <c r="D1265" s="70" t="s">
        <v>338</v>
      </c>
      <c r="E1265" s="317">
        <f t="shared" si="312"/>
        <v>0</v>
      </c>
      <c r="F1265" s="318"/>
      <c r="G1265" s="318"/>
      <c r="H1265" s="318"/>
      <c r="I1265" s="318"/>
      <c r="J1265" s="330"/>
      <c r="K1265" s="75"/>
      <c r="L1265" s="76"/>
      <c r="M1265" s="76"/>
    </row>
    <row r="1266" spans="1:13" hidden="1">
      <c r="A1266" s="67"/>
      <c r="B1266" s="71" t="s">
        <v>339</v>
      </c>
      <c r="C1266" s="84"/>
      <c r="D1266" s="46" t="s">
        <v>340</v>
      </c>
      <c r="E1266" s="317">
        <f t="shared" si="312"/>
        <v>0</v>
      </c>
      <c r="F1266" s="318">
        <f t="shared" ref="F1266:M1266" si="319">F1267</f>
        <v>0</v>
      </c>
      <c r="G1266" s="318">
        <f t="shared" si="319"/>
        <v>0</v>
      </c>
      <c r="H1266" s="318">
        <f t="shared" si="319"/>
        <v>0</v>
      </c>
      <c r="I1266" s="318">
        <f t="shared" si="319"/>
        <v>0</v>
      </c>
      <c r="J1266" s="329">
        <f t="shared" si="319"/>
        <v>0</v>
      </c>
      <c r="K1266" s="163">
        <f t="shared" si="319"/>
        <v>0</v>
      </c>
      <c r="L1266" s="163">
        <f t="shared" si="319"/>
        <v>0</v>
      </c>
      <c r="M1266" s="163">
        <f t="shared" si="319"/>
        <v>0</v>
      </c>
    </row>
    <row r="1267" spans="1:13" hidden="1">
      <c r="A1267" s="67"/>
      <c r="B1267" s="78" t="s">
        <v>341</v>
      </c>
      <c r="C1267" s="85"/>
      <c r="D1267" s="46" t="s">
        <v>342</v>
      </c>
      <c r="E1267" s="317">
        <f t="shared" si="312"/>
        <v>0</v>
      </c>
      <c r="F1267" s="318"/>
      <c r="G1267" s="318"/>
      <c r="H1267" s="318"/>
      <c r="I1267" s="318"/>
      <c r="J1267" s="330"/>
      <c r="K1267" s="75"/>
      <c r="L1267" s="76"/>
      <c r="M1267" s="76"/>
    </row>
    <row r="1268" spans="1:13" ht="38.25" hidden="1">
      <c r="A1268" s="67"/>
      <c r="B1268" s="78"/>
      <c r="C1268" s="81" t="s">
        <v>343</v>
      </c>
      <c r="D1268" s="46" t="s">
        <v>344</v>
      </c>
      <c r="E1268" s="317">
        <f t="shared" si="312"/>
        <v>0</v>
      </c>
      <c r="F1268" s="318">
        <f t="shared" ref="F1268:M1268" si="320">F1269</f>
        <v>0</v>
      </c>
      <c r="G1268" s="318">
        <f t="shared" si="320"/>
        <v>0</v>
      </c>
      <c r="H1268" s="318">
        <f t="shared" si="320"/>
        <v>0</v>
      </c>
      <c r="I1268" s="318">
        <f t="shared" si="320"/>
        <v>0</v>
      </c>
      <c r="J1268" s="329">
        <f t="shared" si="320"/>
        <v>0</v>
      </c>
      <c r="K1268" s="163">
        <f t="shared" si="320"/>
        <v>0</v>
      </c>
      <c r="L1268" s="163">
        <f t="shared" si="320"/>
        <v>0</v>
      </c>
      <c r="M1268" s="163">
        <f t="shared" si="320"/>
        <v>0</v>
      </c>
    </row>
    <row r="1269" spans="1:13" hidden="1">
      <c r="A1269" s="67"/>
      <c r="B1269" s="559" t="s">
        <v>345</v>
      </c>
      <c r="C1269" s="560"/>
      <c r="D1269" s="80" t="s">
        <v>346</v>
      </c>
      <c r="E1269" s="317">
        <f t="shared" si="312"/>
        <v>0</v>
      </c>
      <c r="F1269" s="318">
        <f>F1270+F1271+F1272+F1273+F1274+F1275+F1276+F1277+F1278+F1279</f>
        <v>0</v>
      </c>
      <c r="G1269" s="318">
        <f>G1270+G1271+G1272+G1273+G1274+G1275+G1276+G1277+G1278+G1279</f>
        <v>0</v>
      </c>
      <c r="H1269" s="318">
        <f>H1270+H1271+H1272+H1273+H1274+H1275+H1276+H1277+H1278+H1279</f>
        <v>0</v>
      </c>
      <c r="I1269" s="318">
        <f>I1270+I1271+I1272+I1273+I1274+I1275+I1276+I1277+I1278+I1279</f>
        <v>0</v>
      </c>
      <c r="J1269" s="329">
        <f>J1270+J1271+J1272+J1273+J1274+J1275+J1276+J1277+J1278+J1279</f>
        <v>0</v>
      </c>
      <c r="K1269" s="163"/>
      <c r="L1269" s="76"/>
      <c r="M1269" s="76"/>
    </row>
    <row r="1270" spans="1:13" hidden="1">
      <c r="A1270" s="67"/>
      <c r="B1270" s="78"/>
      <c r="C1270" s="82" t="s">
        <v>347</v>
      </c>
      <c r="D1270" s="80" t="s">
        <v>348</v>
      </c>
      <c r="E1270" s="317">
        <f t="shared" si="312"/>
        <v>0</v>
      </c>
      <c r="F1270" s="318"/>
      <c r="G1270" s="318"/>
      <c r="H1270" s="318"/>
      <c r="I1270" s="318"/>
      <c r="J1270" s="330"/>
      <c r="K1270" s="75"/>
      <c r="L1270" s="76"/>
      <c r="M1270" s="76"/>
    </row>
    <row r="1271" spans="1:13" ht="13.5" hidden="1">
      <c r="A1271" s="67"/>
      <c r="B1271" s="86"/>
      <c r="C1271" s="87" t="s">
        <v>349</v>
      </c>
      <c r="D1271" s="70" t="s">
        <v>350</v>
      </c>
      <c r="E1271" s="317">
        <f t="shared" si="312"/>
        <v>0</v>
      </c>
      <c r="F1271" s="318"/>
      <c r="G1271" s="318"/>
      <c r="H1271" s="318"/>
      <c r="I1271" s="318"/>
      <c r="J1271" s="330"/>
      <c r="K1271" s="75"/>
      <c r="L1271" s="76"/>
      <c r="M1271" s="76"/>
    </row>
    <row r="1272" spans="1:13" hidden="1">
      <c r="A1272" s="67"/>
      <c r="B1272" s="461"/>
      <c r="C1272" s="48" t="s">
        <v>351</v>
      </c>
      <c r="D1272" s="80" t="s">
        <v>352</v>
      </c>
      <c r="E1272" s="317">
        <f t="shared" si="312"/>
        <v>0</v>
      </c>
      <c r="F1272" s="318"/>
      <c r="G1272" s="318"/>
      <c r="H1272" s="318"/>
      <c r="I1272" s="318"/>
      <c r="J1272" s="330"/>
      <c r="K1272" s="75"/>
      <c r="L1272" s="76"/>
      <c r="M1272" s="76"/>
    </row>
    <row r="1273" spans="1:13" hidden="1">
      <c r="A1273" s="67"/>
      <c r="B1273" s="78"/>
      <c r="C1273" s="71" t="s">
        <v>353</v>
      </c>
      <c r="D1273" s="74" t="s">
        <v>354</v>
      </c>
      <c r="E1273" s="317">
        <f t="shared" si="312"/>
        <v>0</v>
      </c>
      <c r="F1273" s="318"/>
      <c r="G1273" s="318"/>
      <c r="H1273" s="318"/>
      <c r="I1273" s="318"/>
      <c r="J1273" s="330"/>
      <c r="K1273" s="75"/>
      <c r="L1273" s="76"/>
      <c r="M1273" s="76"/>
    </row>
    <row r="1274" spans="1:13" hidden="1">
      <c r="A1274" s="67"/>
      <c r="B1274" s="78"/>
      <c r="C1274" s="82" t="s">
        <v>355</v>
      </c>
      <c r="D1274" s="74" t="s">
        <v>356</v>
      </c>
      <c r="E1274" s="317">
        <f t="shared" si="312"/>
        <v>0</v>
      </c>
      <c r="F1274" s="318"/>
      <c r="G1274" s="318"/>
      <c r="H1274" s="318"/>
      <c r="I1274" s="318"/>
      <c r="J1274" s="330"/>
      <c r="K1274" s="75"/>
      <c r="L1274" s="76"/>
      <c r="M1274" s="76"/>
    </row>
    <row r="1275" spans="1:13" ht="51" hidden="1">
      <c r="A1275" s="67"/>
      <c r="B1275" s="78"/>
      <c r="C1275" s="81" t="s">
        <v>357</v>
      </c>
      <c r="D1275" s="74" t="s">
        <v>358</v>
      </c>
      <c r="E1275" s="317">
        <f t="shared" si="312"/>
        <v>0</v>
      </c>
      <c r="F1275" s="318"/>
      <c r="G1275" s="318"/>
      <c r="H1275" s="318"/>
      <c r="I1275" s="318"/>
      <c r="J1275" s="330"/>
      <c r="K1275" s="75"/>
      <c r="L1275" s="76"/>
      <c r="M1275" s="76"/>
    </row>
    <row r="1276" spans="1:13" ht="38.25" hidden="1">
      <c r="A1276" s="67"/>
      <c r="B1276" s="78"/>
      <c r="C1276" s="81" t="s">
        <v>359</v>
      </c>
      <c r="D1276" s="74" t="s">
        <v>360</v>
      </c>
      <c r="E1276" s="317">
        <f t="shared" si="312"/>
        <v>0</v>
      </c>
      <c r="F1276" s="318"/>
      <c r="G1276" s="318"/>
      <c r="H1276" s="318"/>
      <c r="I1276" s="318"/>
      <c r="J1276" s="330"/>
      <c r="K1276" s="75"/>
      <c r="L1276" s="76"/>
      <c r="M1276" s="76"/>
    </row>
    <row r="1277" spans="1:13" ht="38.25" hidden="1">
      <c r="A1277" s="67"/>
      <c r="B1277" s="82"/>
      <c r="C1277" s="81" t="s">
        <v>361</v>
      </c>
      <c r="D1277" s="74" t="s">
        <v>362</v>
      </c>
      <c r="E1277" s="317">
        <f t="shared" si="312"/>
        <v>0</v>
      </c>
      <c r="F1277" s="318"/>
      <c r="G1277" s="318"/>
      <c r="H1277" s="318"/>
      <c r="I1277" s="318"/>
      <c r="J1277" s="330"/>
      <c r="K1277" s="75"/>
      <c r="L1277" s="76"/>
      <c r="M1277" s="76"/>
    </row>
    <row r="1278" spans="1:13" ht="38.25" hidden="1">
      <c r="A1278" s="67"/>
      <c r="B1278" s="82"/>
      <c r="C1278" s="81" t="s">
        <v>363</v>
      </c>
      <c r="D1278" s="74" t="s">
        <v>364</v>
      </c>
      <c r="E1278" s="317">
        <f t="shared" si="312"/>
        <v>0</v>
      </c>
      <c r="F1278" s="318"/>
      <c r="G1278" s="318"/>
      <c r="H1278" s="318"/>
      <c r="I1278" s="318"/>
      <c r="J1278" s="330"/>
      <c r="K1278" s="75"/>
      <c r="L1278" s="76"/>
      <c r="M1278" s="76"/>
    </row>
    <row r="1279" spans="1:13" ht="25.5" hidden="1">
      <c r="A1279" s="67"/>
      <c r="B1279" s="82"/>
      <c r="C1279" s="81" t="s">
        <v>365</v>
      </c>
      <c r="D1279" s="74" t="s">
        <v>366</v>
      </c>
      <c r="E1279" s="317">
        <f t="shared" si="312"/>
        <v>0</v>
      </c>
      <c r="F1279" s="318"/>
      <c r="G1279" s="318"/>
      <c r="H1279" s="318"/>
      <c r="I1279" s="318"/>
      <c r="J1279" s="330"/>
      <c r="K1279" s="75"/>
      <c r="L1279" s="76"/>
      <c r="M1279" s="76"/>
    </row>
    <row r="1280" spans="1:13" hidden="1">
      <c r="A1280" s="67"/>
      <c r="B1280" s="82"/>
      <c r="C1280" s="82" t="s">
        <v>367</v>
      </c>
      <c r="D1280" s="74" t="s">
        <v>368</v>
      </c>
      <c r="E1280" s="317">
        <f t="shared" si="312"/>
        <v>0</v>
      </c>
      <c r="F1280" s="318">
        <f t="shared" ref="F1280:M1280" si="321">F1281+F1283</f>
        <v>0</v>
      </c>
      <c r="G1280" s="318">
        <f t="shared" si="321"/>
        <v>0</v>
      </c>
      <c r="H1280" s="318">
        <f t="shared" si="321"/>
        <v>0</v>
      </c>
      <c r="I1280" s="318">
        <f t="shared" si="321"/>
        <v>0</v>
      </c>
      <c r="J1280" s="329">
        <f t="shared" si="321"/>
        <v>0</v>
      </c>
      <c r="K1280" s="163">
        <f t="shared" si="321"/>
        <v>0</v>
      </c>
      <c r="L1280" s="163">
        <f t="shared" si="321"/>
        <v>0</v>
      </c>
      <c r="M1280" s="163">
        <f t="shared" si="321"/>
        <v>0</v>
      </c>
    </row>
    <row r="1281" spans="1:13" ht="15.75" hidden="1" customHeight="1">
      <c r="A1281" s="67"/>
      <c r="B1281" s="82" t="s">
        <v>369</v>
      </c>
      <c r="C1281" s="81" t="s">
        <v>580</v>
      </c>
      <c r="D1281" s="74" t="s">
        <v>371</v>
      </c>
      <c r="E1281" s="317">
        <f t="shared" si="312"/>
        <v>0</v>
      </c>
      <c r="F1281" s="318">
        <f>F1282</f>
        <v>0</v>
      </c>
      <c r="G1281" s="318">
        <f>G1282</f>
        <v>0</v>
      </c>
      <c r="H1281" s="318">
        <f>H1282</f>
        <v>0</v>
      </c>
      <c r="I1281" s="318">
        <f>I1282</f>
        <v>0</v>
      </c>
      <c r="J1281" s="329">
        <f>J1282</f>
        <v>0</v>
      </c>
      <c r="K1281" s="163"/>
      <c r="L1281" s="76"/>
      <c r="M1281" s="76"/>
    </row>
    <row r="1282" spans="1:13" hidden="1">
      <c r="A1282" s="67"/>
      <c r="B1282" s="82"/>
      <c r="C1282" s="88" t="s">
        <v>372</v>
      </c>
      <c r="D1282" s="74" t="s">
        <v>373</v>
      </c>
      <c r="E1282" s="317">
        <f t="shared" si="312"/>
        <v>0</v>
      </c>
      <c r="F1282" s="318"/>
      <c r="G1282" s="318"/>
      <c r="H1282" s="318"/>
      <c r="I1282" s="318"/>
      <c r="J1282" s="330"/>
      <c r="K1282" s="75"/>
      <c r="L1282" s="76"/>
      <c r="M1282" s="76"/>
    </row>
    <row r="1283" spans="1:13" hidden="1">
      <c r="A1283" s="67"/>
      <c r="B1283" s="90" t="s">
        <v>374</v>
      </c>
      <c r="C1283" s="91"/>
      <c r="D1283" s="72" t="s">
        <v>375</v>
      </c>
      <c r="E1283" s="317">
        <f t="shared" si="312"/>
        <v>0</v>
      </c>
      <c r="F1283" s="318">
        <f>F1284+F1285</f>
        <v>0</v>
      </c>
      <c r="G1283" s="318">
        <f>G1284+G1285</f>
        <v>0</v>
      </c>
      <c r="H1283" s="318">
        <f>H1284+H1285</f>
        <v>0</v>
      </c>
      <c r="I1283" s="318">
        <f>I1284+I1285</f>
        <v>0</v>
      </c>
      <c r="J1283" s="329">
        <f>J1284+J1285</f>
        <v>0</v>
      </c>
      <c r="K1283" s="163"/>
      <c r="L1283" s="76"/>
      <c r="M1283" s="76"/>
    </row>
    <row r="1284" spans="1:13" ht="25.5" hidden="1">
      <c r="A1284" s="67"/>
      <c r="B1284" s="90"/>
      <c r="C1284" s="91" t="s">
        <v>376</v>
      </c>
      <c r="D1284" s="72" t="s">
        <v>377</v>
      </c>
      <c r="E1284" s="317">
        <f t="shared" si="312"/>
        <v>0</v>
      </c>
      <c r="F1284" s="318"/>
      <c r="G1284" s="318"/>
      <c r="H1284" s="318"/>
      <c r="I1284" s="318"/>
      <c r="J1284" s="330"/>
      <c r="K1284" s="75"/>
      <c r="L1284" s="76"/>
      <c r="M1284" s="76"/>
    </row>
    <row r="1285" spans="1:13" ht="13.5" hidden="1">
      <c r="A1285" s="67"/>
      <c r="B1285" s="69"/>
      <c r="C1285" s="69" t="s">
        <v>378</v>
      </c>
      <c r="D1285" s="70" t="s">
        <v>379</v>
      </c>
      <c r="E1285" s="317">
        <f t="shared" si="312"/>
        <v>0</v>
      </c>
      <c r="F1285" s="318"/>
      <c r="G1285" s="318"/>
      <c r="H1285" s="318"/>
      <c r="I1285" s="318"/>
      <c r="J1285" s="330"/>
      <c r="K1285" s="75"/>
      <c r="L1285" s="76"/>
      <c r="M1285" s="76"/>
    </row>
    <row r="1286" spans="1:13" hidden="1">
      <c r="A1286" s="67"/>
      <c r="B1286" s="71" t="s">
        <v>380</v>
      </c>
      <c r="C1286" s="78"/>
      <c r="D1286" s="80" t="s">
        <v>381</v>
      </c>
      <c r="E1286" s="317">
        <f t="shared" ref="E1286:J1286" si="322">E1287</f>
        <v>0</v>
      </c>
      <c r="F1286" s="317">
        <f t="shared" si="322"/>
        <v>0</v>
      </c>
      <c r="G1286" s="317">
        <f t="shared" si="322"/>
        <v>0</v>
      </c>
      <c r="H1286" s="317">
        <f t="shared" si="322"/>
        <v>0</v>
      </c>
      <c r="I1286" s="317">
        <f t="shared" si="322"/>
        <v>0</v>
      </c>
      <c r="J1286" s="317">
        <f t="shared" si="322"/>
        <v>0</v>
      </c>
      <c r="K1286" s="163"/>
      <c r="L1286" s="76"/>
      <c r="M1286" s="76"/>
    </row>
    <row r="1287" spans="1:13" ht="14.25" hidden="1" customHeight="1">
      <c r="A1287" s="67"/>
      <c r="B1287" s="92" t="s">
        <v>382</v>
      </c>
      <c r="C1287" s="71"/>
      <c r="D1287" s="74" t="s">
        <v>383</v>
      </c>
      <c r="E1287" s="317">
        <f t="shared" si="312"/>
        <v>0</v>
      </c>
      <c r="F1287" s="318">
        <f>F1288+F1289+F1290+F1291</f>
        <v>0</v>
      </c>
      <c r="G1287" s="318">
        <f>G1288+G1289+G1290+G1291</f>
        <v>0</v>
      </c>
      <c r="H1287" s="318">
        <f>H1288+H1289+H1290+H1291</f>
        <v>0</v>
      </c>
      <c r="I1287" s="318">
        <f>I1288+I1289+I1290+I1291</f>
        <v>0</v>
      </c>
      <c r="J1287" s="329">
        <f>J1288+J1289+J1290+J1291</f>
        <v>0</v>
      </c>
      <c r="K1287" s="163"/>
      <c r="L1287" s="76"/>
      <c r="M1287" s="76"/>
    </row>
    <row r="1288" spans="1:13" hidden="1">
      <c r="A1288" s="67"/>
      <c r="B1288" s="92"/>
      <c r="C1288" s="71" t="s">
        <v>384</v>
      </c>
      <c r="D1288" s="74" t="s">
        <v>385</v>
      </c>
      <c r="E1288" s="317">
        <f t="shared" si="312"/>
        <v>0</v>
      </c>
      <c r="F1288" s="318"/>
      <c r="G1288" s="318"/>
      <c r="H1288" s="318"/>
      <c r="I1288" s="318"/>
      <c r="J1288" s="330"/>
      <c r="K1288" s="75"/>
      <c r="L1288" s="76"/>
      <c r="M1288" s="76"/>
    </row>
    <row r="1289" spans="1:13" hidden="1">
      <c r="A1289" s="67"/>
      <c r="B1289" s="78"/>
      <c r="C1289" s="82" t="s">
        <v>386</v>
      </c>
      <c r="D1289" s="80" t="s">
        <v>387</v>
      </c>
      <c r="E1289" s="317">
        <f t="shared" si="312"/>
        <v>0</v>
      </c>
      <c r="F1289" s="318"/>
      <c r="G1289" s="318"/>
      <c r="H1289" s="318"/>
      <c r="I1289" s="318"/>
      <c r="J1289" s="330"/>
      <c r="K1289" s="75"/>
      <c r="L1289" s="76"/>
      <c r="M1289" s="76"/>
    </row>
    <row r="1290" spans="1:13" hidden="1">
      <c r="A1290" s="67"/>
      <c r="B1290" s="93"/>
      <c r="C1290" s="82" t="s">
        <v>388</v>
      </c>
      <c r="D1290" s="80" t="s">
        <v>389</v>
      </c>
      <c r="E1290" s="317">
        <f t="shared" si="312"/>
        <v>0</v>
      </c>
      <c r="F1290" s="318"/>
      <c r="G1290" s="318"/>
      <c r="H1290" s="318"/>
      <c r="I1290" s="318"/>
      <c r="J1290" s="330"/>
      <c r="K1290" s="75"/>
      <c r="L1290" s="76"/>
      <c r="M1290" s="76"/>
    </row>
    <row r="1291" spans="1:13" hidden="1">
      <c r="A1291" s="67"/>
      <c r="B1291" s="78"/>
      <c r="C1291" s="94" t="s">
        <v>390</v>
      </c>
      <c r="D1291" s="74" t="s">
        <v>391</v>
      </c>
      <c r="E1291" s="317">
        <f t="shared" si="312"/>
        <v>0</v>
      </c>
      <c r="F1291" s="318"/>
      <c r="G1291" s="318"/>
      <c r="H1291" s="318"/>
      <c r="I1291" s="318"/>
      <c r="J1291" s="330"/>
      <c r="K1291" s="75"/>
      <c r="L1291" s="76"/>
      <c r="M1291" s="76"/>
    </row>
    <row r="1292" spans="1:13">
      <c r="A1292" s="67"/>
      <c r="B1292" s="77"/>
      <c r="C1292" s="94"/>
      <c r="D1292" s="74"/>
      <c r="E1292" s="317">
        <f t="shared" si="312"/>
        <v>0</v>
      </c>
      <c r="F1292" s="318"/>
      <c r="G1292" s="318"/>
      <c r="H1292" s="318"/>
      <c r="I1292" s="318"/>
      <c r="J1292" s="330"/>
      <c r="K1292" s="75"/>
      <c r="L1292" s="76"/>
      <c r="M1292" s="76"/>
    </row>
    <row r="1293" spans="1:13">
      <c r="A1293" s="67"/>
      <c r="B1293" s="73" t="s">
        <v>392</v>
      </c>
      <c r="C1293" s="94"/>
      <c r="D1293" s="74" t="s">
        <v>300</v>
      </c>
      <c r="E1293" s="317">
        <f t="shared" si="312"/>
        <v>0</v>
      </c>
      <c r="F1293" s="318"/>
      <c r="G1293" s="318">
        <f t="shared" ref="G1293:M1293" si="323">G1303</f>
        <v>0</v>
      </c>
      <c r="H1293" s="318">
        <f t="shared" si="323"/>
        <v>0</v>
      </c>
      <c r="I1293" s="318">
        <f t="shared" si="323"/>
        <v>0</v>
      </c>
      <c r="J1293" s="318">
        <f t="shared" si="323"/>
        <v>0</v>
      </c>
      <c r="K1293" s="163">
        <f t="shared" si="323"/>
        <v>0</v>
      </c>
      <c r="L1293" s="163">
        <f t="shared" si="323"/>
        <v>0</v>
      </c>
      <c r="M1293" s="163">
        <f t="shared" si="323"/>
        <v>0</v>
      </c>
    </row>
    <row r="1294" spans="1:13" ht="13.5" customHeight="1">
      <c r="A1294" s="67"/>
      <c r="B1294" s="73" t="s">
        <v>393</v>
      </c>
      <c r="C1294" s="94"/>
      <c r="D1294" s="74" t="s">
        <v>394</v>
      </c>
      <c r="E1294" s="317">
        <f t="shared" si="312"/>
        <v>0</v>
      </c>
      <c r="F1294" s="318"/>
      <c r="G1294" s="318"/>
      <c r="H1294" s="318"/>
      <c r="I1294" s="318"/>
      <c r="J1294" s="330"/>
      <c r="K1294" s="75"/>
      <c r="L1294" s="76"/>
      <c r="M1294" s="76"/>
    </row>
    <row r="1295" spans="1:13">
      <c r="A1295" s="67"/>
      <c r="B1295" s="73" t="s">
        <v>395</v>
      </c>
      <c r="C1295" s="94"/>
      <c r="D1295" s="95" t="s">
        <v>396</v>
      </c>
      <c r="E1295" s="317">
        <f t="shared" si="312"/>
        <v>0</v>
      </c>
      <c r="F1295" s="318"/>
      <c r="G1295" s="318"/>
      <c r="H1295" s="318"/>
      <c r="I1295" s="318"/>
      <c r="J1295" s="330"/>
      <c r="K1295" s="75"/>
      <c r="L1295" s="76"/>
      <c r="M1295" s="76"/>
    </row>
    <row r="1296" spans="1:13">
      <c r="A1296" s="67"/>
      <c r="B1296" s="103" t="s">
        <v>397</v>
      </c>
      <c r="C1296" s="164"/>
      <c r="D1296" s="72" t="s">
        <v>398</v>
      </c>
      <c r="E1296" s="317">
        <f t="shared" si="312"/>
        <v>0</v>
      </c>
      <c r="F1296" s="318"/>
      <c r="G1296" s="318"/>
      <c r="H1296" s="318"/>
      <c r="I1296" s="318"/>
      <c r="J1296" s="330"/>
      <c r="K1296" s="75"/>
      <c r="L1296" s="76"/>
      <c r="M1296" s="76"/>
    </row>
    <row r="1297" spans="1:13">
      <c r="A1297" s="67"/>
      <c r="B1297" s="71" t="s">
        <v>399</v>
      </c>
      <c r="C1297" s="82"/>
      <c r="D1297" s="74" t="s">
        <v>400</v>
      </c>
      <c r="E1297" s="317">
        <f t="shared" si="312"/>
        <v>0</v>
      </c>
      <c r="F1297" s="318"/>
      <c r="G1297" s="318"/>
      <c r="H1297" s="318"/>
      <c r="I1297" s="318"/>
      <c r="J1297" s="330"/>
      <c r="K1297" s="75"/>
      <c r="L1297" s="76"/>
      <c r="M1297" s="76"/>
    </row>
    <row r="1298" spans="1:13">
      <c r="A1298" s="67"/>
      <c r="B1298" s="82" t="s">
        <v>401</v>
      </c>
      <c r="C1298" s="82"/>
      <c r="D1298" s="74" t="s">
        <v>402</v>
      </c>
      <c r="E1298" s="317">
        <f t="shared" si="312"/>
        <v>0</v>
      </c>
      <c r="F1298" s="318"/>
      <c r="G1298" s="318"/>
      <c r="H1298" s="318"/>
      <c r="I1298" s="318"/>
      <c r="J1298" s="330"/>
      <c r="K1298" s="75"/>
      <c r="L1298" s="76"/>
      <c r="M1298" s="76"/>
    </row>
    <row r="1299" spans="1:13">
      <c r="A1299" s="67"/>
      <c r="B1299" s="83" t="s">
        <v>403</v>
      </c>
      <c r="C1299" s="165"/>
      <c r="D1299" s="74" t="s">
        <v>404</v>
      </c>
      <c r="E1299" s="317">
        <f t="shared" si="312"/>
        <v>0</v>
      </c>
      <c r="F1299" s="318"/>
      <c r="G1299" s="318"/>
      <c r="H1299" s="318"/>
      <c r="I1299" s="318"/>
      <c r="J1299" s="330"/>
      <c r="K1299" s="75"/>
      <c r="L1299" s="76"/>
      <c r="M1299" s="76"/>
    </row>
    <row r="1300" spans="1:13">
      <c r="A1300" s="67"/>
      <c r="B1300" s="83" t="s">
        <v>405</v>
      </c>
      <c r="C1300" s="165"/>
      <c r="D1300" s="74" t="s">
        <v>406</v>
      </c>
      <c r="E1300" s="317">
        <f t="shared" si="312"/>
        <v>0</v>
      </c>
      <c r="F1300" s="318"/>
      <c r="G1300" s="318"/>
      <c r="H1300" s="318"/>
      <c r="I1300" s="318"/>
      <c r="J1300" s="330"/>
      <c r="K1300" s="75"/>
      <c r="L1300" s="76"/>
      <c r="M1300" s="76"/>
    </row>
    <row r="1301" spans="1:13">
      <c r="A1301" s="67"/>
      <c r="B1301" s="82" t="s">
        <v>407</v>
      </c>
      <c r="C1301" s="82"/>
      <c r="D1301" s="74" t="s">
        <v>408</v>
      </c>
      <c r="E1301" s="317">
        <f t="shared" si="312"/>
        <v>0</v>
      </c>
      <c r="F1301" s="318"/>
      <c r="G1301" s="318"/>
      <c r="H1301" s="318"/>
      <c r="I1301" s="318"/>
      <c r="J1301" s="330"/>
      <c r="K1301" s="75"/>
      <c r="L1301" s="76"/>
      <c r="M1301" s="76"/>
    </row>
    <row r="1302" spans="1:13">
      <c r="A1302" s="67"/>
      <c r="B1302" s="82" t="s">
        <v>409</v>
      </c>
      <c r="C1302" s="82"/>
      <c r="D1302" s="74" t="s">
        <v>410</v>
      </c>
      <c r="E1302" s="317">
        <f t="shared" si="312"/>
        <v>0</v>
      </c>
      <c r="F1302" s="318"/>
      <c r="G1302" s="318"/>
      <c r="H1302" s="318"/>
      <c r="I1302" s="318"/>
      <c r="J1302" s="330"/>
      <c r="K1302" s="75"/>
      <c r="L1302" s="76"/>
      <c r="M1302" s="76"/>
    </row>
    <row r="1303" spans="1:13" ht="26.25" customHeight="1">
      <c r="A1303" s="67"/>
      <c r="B1303" s="585" t="s">
        <v>532</v>
      </c>
      <c r="C1303" s="586"/>
      <c r="D1303" s="74" t="s">
        <v>533</v>
      </c>
      <c r="E1303" s="317">
        <f t="shared" si="312"/>
        <v>0</v>
      </c>
      <c r="F1303" s="318"/>
      <c r="G1303" s="318"/>
      <c r="H1303" s="318"/>
      <c r="I1303" s="318"/>
      <c r="J1303" s="330"/>
      <c r="K1303" s="75"/>
      <c r="L1303" s="76"/>
      <c r="M1303" s="76"/>
    </row>
    <row r="1304" spans="1:13" hidden="1">
      <c r="A1304" s="67"/>
      <c r="B1304" s="79" t="s">
        <v>411</v>
      </c>
      <c r="C1304" s="79"/>
      <c r="D1304" s="80" t="s">
        <v>412</v>
      </c>
      <c r="E1304" s="317">
        <f t="shared" si="312"/>
        <v>0</v>
      </c>
      <c r="F1304" s="318">
        <f>F1305+F1309</f>
        <v>0</v>
      </c>
      <c r="G1304" s="318">
        <f>G1305+G1309</f>
        <v>0</v>
      </c>
      <c r="H1304" s="318">
        <f>H1305+H1309</f>
        <v>0</v>
      </c>
      <c r="I1304" s="318">
        <f>I1305+I1309</f>
        <v>0</v>
      </c>
      <c r="J1304" s="329">
        <f>J1305+J1309</f>
        <v>0</v>
      </c>
      <c r="K1304" s="163"/>
      <c r="L1304" s="76"/>
      <c r="M1304" s="76"/>
    </row>
    <row r="1305" spans="1:13" hidden="1">
      <c r="A1305" s="67"/>
      <c r="B1305" s="82" t="s">
        <v>413</v>
      </c>
      <c r="C1305" s="79"/>
      <c r="D1305" s="80" t="s">
        <v>414</v>
      </c>
      <c r="E1305" s="317">
        <f t="shared" si="312"/>
        <v>0</v>
      </c>
      <c r="F1305" s="318">
        <f t="shared" ref="F1305:M1305" si="324">F1306+F1307</f>
        <v>0</v>
      </c>
      <c r="G1305" s="318">
        <f t="shared" si="324"/>
        <v>0</v>
      </c>
      <c r="H1305" s="318">
        <f t="shared" si="324"/>
        <v>0</v>
      </c>
      <c r="I1305" s="318">
        <f t="shared" si="324"/>
        <v>0</v>
      </c>
      <c r="J1305" s="329">
        <f t="shared" si="324"/>
        <v>0</v>
      </c>
      <c r="K1305" s="163">
        <f t="shared" si="324"/>
        <v>0</v>
      </c>
      <c r="L1305" s="163">
        <f t="shared" si="324"/>
        <v>0</v>
      </c>
      <c r="M1305" s="163">
        <f t="shared" si="324"/>
        <v>0</v>
      </c>
    </row>
    <row r="1306" spans="1:13" ht="38.25" hidden="1">
      <c r="A1306" s="67"/>
      <c r="B1306" s="92"/>
      <c r="C1306" s="91" t="s">
        <v>415</v>
      </c>
      <c r="D1306" s="80" t="s">
        <v>416</v>
      </c>
      <c r="E1306" s="317">
        <f t="shared" si="312"/>
        <v>0</v>
      </c>
      <c r="F1306" s="318"/>
      <c r="G1306" s="318"/>
      <c r="H1306" s="318"/>
      <c r="I1306" s="318"/>
      <c r="J1306" s="330"/>
      <c r="K1306" s="75"/>
      <c r="L1306" s="76"/>
      <c r="M1306" s="76"/>
    </row>
    <row r="1307" spans="1:13" hidden="1">
      <c r="A1307" s="67"/>
      <c r="B1307" s="99" t="s">
        <v>417</v>
      </c>
      <c r="C1307" s="100"/>
      <c r="D1307" s="74" t="s">
        <v>418</v>
      </c>
      <c r="E1307" s="317">
        <f t="shared" si="312"/>
        <v>0</v>
      </c>
      <c r="F1307" s="318"/>
      <c r="G1307" s="318"/>
      <c r="H1307" s="318"/>
      <c r="I1307" s="318"/>
      <c r="J1307" s="330"/>
      <c r="K1307" s="75"/>
      <c r="L1307" s="76"/>
      <c r="M1307" s="76"/>
    </row>
    <row r="1308" spans="1:13" ht="13.5" hidden="1">
      <c r="A1308" s="67"/>
      <c r="B1308" s="101"/>
      <c r="C1308" s="69"/>
      <c r="D1308" s="70"/>
      <c r="E1308" s="317">
        <f t="shared" si="312"/>
        <v>0</v>
      </c>
      <c r="F1308" s="318"/>
      <c r="G1308" s="318"/>
      <c r="H1308" s="318"/>
      <c r="I1308" s="318"/>
      <c r="J1308" s="330"/>
      <c r="K1308" s="75"/>
      <c r="L1308" s="76"/>
      <c r="M1308" s="76"/>
    </row>
    <row r="1309" spans="1:13" hidden="1">
      <c r="A1309" s="67"/>
      <c r="B1309" s="74" t="s">
        <v>419</v>
      </c>
      <c r="C1309" s="102"/>
      <c r="D1309" s="80" t="s">
        <v>420</v>
      </c>
      <c r="E1309" s="317">
        <f t="shared" si="312"/>
        <v>0</v>
      </c>
      <c r="F1309" s="318">
        <f t="shared" ref="F1309:M1309" si="325">F1310+F1311</f>
        <v>0</v>
      </c>
      <c r="G1309" s="318">
        <f t="shared" si="325"/>
        <v>0</v>
      </c>
      <c r="H1309" s="318">
        <f t="shared" si="325"/>
        <v>0</v>
      </c>
      <c r="I1309" s="318">
        <f t="shared" si="325"/>
        <v>0</v>
      </c>
      <c r="J1309" s="329">
        <f t="shared" si="325"/>
        <v>0</v>
      </c>
      <c r="K1309" s="163">
        <f t="shared" si="325"/>
        <v>0</v>
      </c>
      <c r="L1309" s="163">
        <f t="shared" si="325"/>
        <v>0</v>
      </c>
      <c r="M1309" s="163">
        <f t="shared" si="325"/>
        <v>0</v>
      </c>
    </row>
    <row r="1310" spans="1:13" ht="14.25" hidden="1" customHeight="1">
      <c r="A1310" s="67"/>
      <c r="B1310" s="79" t="s">
        <v>421</v>
      </c>
      <c r="C1310" s="79"/>
      <c r="D1310" s="80" t="s">
        <v>422</v>
      </c>
      <c r="E1310" s="317">
        <f t="shared" si="312"/>
        <v>0</v>
      </c>
      <c r="F1310" s="318"/>
      <c r="G1310" s="318"/>
      <c r="H1310" s="318"/>
      <c r="I1310" s="318"/>
      <c r="J1310" s="330"/>
      <c r="K1310" s="75"/>
      <c r="L1310" s="76"/>
      <c r="M1310" s="76"/>
    </row>
    <row r="1311" spans="1:13" ht="21" hidden="1" customHeight="1">
      <c r="A1311" s="67"/>
      <c r="B1311" s="78" t="s">
        <v>423</v>
      </c>
      <c r="C1311" s="81"/>
      <c r="D1311" s="74" t="s">
        <v>424</v>
      </c>
      <c r="E1311" s="317">
        <f t="shared" si="312"/>
        <v>0</v>
      </c>
      <c r="F1311" s="318"/>
      <c r="G1311" s="318"/>
      <c r="H1311" s="318"/>
      <c r="I1311" s="318"/>
      <c r="J1311" s="330"/>
      <c r="K1311" s="75"/>
      <c r="L1311" s="76"/>
      <c r="M1311" s="76"/>
    </row>
    <row r="1312" spans="1:13" ht="14.25" customHeight="1">
      <c r="A1312" s="67"/>
      <c r="B1312" s="71" t="s">
        <v>425</v>
      </c>
      <c r="C1312" s="82"/>
      <c r="D1312" s="74" t="s">
        <v>426</v>
      </c>
      <c r="E1312" s="317">
        <f t="shared" si="312"/>
        <v>0</v>
      </c>
      <c r="F1312" s="318">
        <f t="shared" ref="F1312:M1312" si="326">F1313</f>
        <v>0</v>
      </c>
      <c r="G1312" s="318">
        <f t="shared" si="326"/>
        <v>0</v>
      </c>
      <c r="H1312" s="318">
        <f t="shared" si="326"/>
        <v>0</v>
      </c>
      <c r="I1312" s="318">
        <f t="shared" si="326"/>
        <v>0</v>
      </c>
      <c r="J1312" s="329">
        <f t="shared" si="326"/>
        <v>0</v>
      </c>
      <c r="K1312" s="163">
        <f t="shared" si="326"/>
        <v>0</v>
      </c>
      <c r="L1312" s="163">
        <f t="shared" si="326"/>
        <v>0</v>
      </c>
      <c r="M1312" s="163">
        <f t="shared" si="326"/>
        <v>0</v>
      </c>
    </row>
    <row r="1313" spans="1:13">
      <c r="A1313" s="67"/>
      <c r="B1313" s="78" t="s">
        <v>427</v>
      </c>
      <c r="C1313" s="82"/>
      <c r="D1313" s="74" t="s">
        <v>428</v>
      </c>
      <c r="E1313" s="317">
        <f t="shared" si="312"/>
        <v>0</v>
      </c>
      <c r="F1313" s="318"/>
      <c r="G1313" s="318"/>
      <c r="H1313" s="318"/>
      <c r="I1313" s="318"/>
      <c r="J1313" s="330"/>
      <c r="K1313" s="75"/>
      <c r="L1313" s="76"/>
      <c r="M1313" s="76"/>
    </row>
    <row r="1314" spans="1:13" hidden="1">
      <c r="A1314" s="563" t="s">
        <v>303</v>
      </c>
      <c r="B1314" s="564"/>
      <c r="C1314" s="564"/>
      <c r="D1314" s="125"/>
      <c r="E1314" s="317">
        <f t="shared" si="312"/>
        <v>0</v>
      </c>
      <c r="F1314" s="318">
        <f>F1315+F1326+F1339+F1352+F1367</f>
        <v>0</v>
      </c>
      <c r="G1314" s="318">
        <f>G1315+G1326+G1339+G1352+G1367</f>
        <v>0</v>
      </c>
      <c r="H1314" s="318">
        <f>H1315+H1326+H1339+H1352+H1367</f>
        <v>0</v>
      </c>
      <c r="I1314" s="318">
        <f>I1315+I1326+I1339+I1352+I1367</f>
        <v>0</v>
      </c>
      <c r="J1314" s="329">
        <f>J1315+J1326+J1339+J1352+J1367</f>
        <v>0</v>
      </c>
      <c r="K1314" s="163"/>
      <c r="L1314" s="76"/>
      <c r="M1314" s="76"/>
    </row>
    <row r="1315" spans="1:13" ht="13.5" hidden="1">
      <c r="A1315" s="67"/>
      <c r="B1315" s="103" t="s">
        <v>430</v>
      </c>
      <c r="C1315" s="96"/>
      <c r="D1315" s="70" t="s">
        <v>431</v>
      </c>
      <c r="E1315" s="317">
        <f t="shared" ref="E1315:E1368" si="327">G1315+H1315+I1315+J1315</f>
        <v>0</v>
      </c>
      <c r="F1315" s="318">
        <f>F1316</f>
        <v>0</v>
      </c>
      <c r="G1315" s="318">
        <f>G1316</f>
        <v>0</v>
      </c>
      <c r="H1315" s="318">
        <f>H1316</f>
        <v>0</v>
      </c>
      <c r="I1315" s="318">
        <f>I1316</f>
        <v>0</v>
      </c>
      <c r="J1315" s="329">
        <f>J1316</f>
        <v>0</v>
      </c>
      <c r="K1315" s="163"/>
      <c r="L1315" s="76"/>
      <c r="M1315" s="76"/>
    </row>
    <row r="1316" spans="1:13" hidden="1">
      <c r="A1316" s="67"/>
      <c r="B1316" s="78" t="s">
        <v>432</v>
      </c>
      <c r="C1316" s="82"/>
      <c r="D1316" s="80" t="s">
        <v>433</v>
      </c>
      <c r="E1316" s="317">
        <f t="shared" si="327"/>
        <v>0</v>
      </c>
      <c r="F1316" s="318">
        <f>F1317+F1318+F1319+F1320+F1321+F1322+F1323+F1324</f>
        <v>0</v>
      </c>
      <c r="G1316" s="318">
        <f>G1317+G1318+G1319+G1320+G1321+G1322+G1323+G1324</f>
        <v>0</v>
      </c>
      <c r="H1316" s="318">
        <f>H1317+H1318+H1319+H1320+H1321+H1322+H1323+H1324</f>
        <v>0</v>
      </c>
      <c r="I1316" s="318">
        <f>I1317+I1318+I1319+I1320+I1321+I1322+I1323+I1324</f>
        <v>0</v>
      </c>
      <c r="J1316" s="329">
        <f>J1317+J1318+J1319+J1320+J1321+J1322+J1323+J1324</f>
        <v>0</v>
      </c>
      <c r="K1316" s="163"/>
      <c r="L1316" s="76"/>
      <c r="M1316" s="76"/>
    </row>
    <row r="1317" spans="1:13" ht="25.5" hidden="1">
      <c r="A1317" s="67"/>
      <c r="B1317" s="96"/>
      <c r="C1317" s="104" t="s">
        <v>434</v>
      </c>
      <c r="D1317" s="70" t="s">
        <v>435</v>
      </c>
      <c r="E1317" s="317">
        <f t="shared" si="327"/>
        <v>0</v>
      </c>
      <c r="F1317" s="318"/>
      <c r="G1317" s="318"/>
      <c r="H1317" s="318"/>
      <c r="I1317" s="318"/>
      <c r="J1317" s="330"/>
      <c r="K1317" s="75"/>
      <c r="L1317" s="76"/>
      <c r="M1317" s="76"/>
    </row>
    <row r="1318" spans="1:13" ht="51" hidden="1">
      <c r="A1318" s="67"/>
      <c r="B1318" s="96"/>
      <c r="C1318" s="105" t="s">
        <v>436</v>
      </c>
      <c r="D1318" s="106" t="s">
        <v>437</v>
      </c>
      <c r="E1318" s="317">
        <f t="shared" si="327"/>
        <v>0</v>
      </c>
      <c r="F1318" s="318"/>
      <c r="G1318" s="318"/>
      <c r="H1318" s="318"/>
      <c r="I1318" s="318"/>
      <c r="J1318" s="330"/>
      <c r="K1318" s="75"/>
      <c r="L1318" s="76"/>
      <c r="M1318" s="76"/>
    </row>
    <row r="1319" spans="1:13" ht="38.25" hidden="1">
      <c r="A1319" s="67"/>
      <c r="B1319" s="96"/>
      <c r="C1319" s="105" t="s">
        <v>438</v>
      </c>
      <c r="D1319" s="106" t="s">
        <v>439</v>
      </c>
      <c r="E1319" s="317">
        <f t="shared" si="327"/>
        <v>0</v>
      </c>
      <c r="F1319" s="318"/>
      <c r="G1319" s="318"/>
      <c r="H1319" s="318"/>
      <c r="I1319" s="318"/>
      <c r="J1319" s="330"/>
      <c r="K1319" s="75"/>
      <c r="L1319" s="76"/>
      <c r="M1319" s="76"/>
    </row>
    <row r="1320" spans="1:13" ht="38.25" hidden="1">
      <c r="A1320" s="67"/>
      <c r="B1320" s="96"/>
      <c r="C1320" s="104" t="s">
        <v>440</v>
      </c>
      <c r="D1320" s="70" t="s">
        <v>441</v>
      </c>
      <c r="E1320" s="317">
        <f t="shared" si="327"/>
        <v>0</v>
      </c>
      <c r="F1320" s="318"/>
      <c r="G1320" s="318"/>
      <c r="H1320" s="318"/>
      <c r="I1320" s="318"/>
      <c r="J1320" s="330"/>
      <c r="K1320" s="75"/>
      <c r="L1320" s="76"/>
      <c r="M1320" s="76"/>
    </row>
    <row r="1321" spans="1:13" ht="63.75" hidden="1">
      <c r="A1321" s="67"/>
      <c r="B1321" s="92"/>
      <c r="C1321" s="107" t="s">
        <v>442</v>
      </c>
      <c r="D1321" s="95" t="s">
        <v>443</v>
      </c>
      <c r="E1321" s="317">
        <f t="shared" si="327"/>
        <v>0</v>
      </c>
      <c r="F1321" s="318"/>
      <c r="G1321" s="318"/>
      <c r="H1321" s="318"/>
      <c r="I1321" s="318"/>
      <c r="J1321" s="330"/>
      <c r="K1321" s="75"/>
      <c r="L1321" s="76"/>
      <c r="M1321" s="76"/>
    </row>
    <row r="1322" spans="1:13" ht="51" hidden="1">
      <c r="A1322" s="67"/>
      <c r="B1322" s="108"/>
      <c r="C1322" s="109" t="s">
        <v>444</v>
      </c>
      <c r="D1322" s="110" t="s">
        <v>445</v>
      </c>
      <c r="E1322" s="317">
        <f t="shared" si="327"/>
        <v>0</v>
      </c>
      <c r="F1322" s="318"/>
      <c r="G1322" s="318"/>
      <c r="H1322" s="318"/>
      <c r="I1322" s="318"/>
      <c r="J1322" s="330"/>
      <c r="K1322" s="75"/>
      <c r="L1322" s="76"/>
      <c r="M1322" s="76"/>
    </row>
    <row r="1323" spans="1:13" ht="51" hidden="1">
      <c r="A1323" s="67"/>
      <c r="B1323" s="111"/>
      <c r="C1323" s="112" t="s">
        <v>446</v>
      </c>
      <c r="D1323" s="113" t="s">
        <v>447</v>
      </c>
      <c r="E1323" s="317">
        <f t="shared" si="327"/>
        <v>0</v>
      </c>
      <c r="F1323" s="318"/>
      <c r="G1323" s="318"/>
      <c r="H1323" s="318"/>
      <c r="I1323" s="318"/>
      <c r="J1323" s="330"/>
      <c r="K1323" s="75"/>
      <c r="L1323" s="76"/>
      <c r="M1323" s="76"/>
    </row>
    <row r="1324" spans="1:13" ht="13.5" hidden="1">
      <c r="A1324" s="67"/>
      <c r="B1324" s="114"/>
      <c r="C1324" s="115" t="s">
        <v>448</v>
      </c>
      <c r="D1324" s="116" t="s">
        <v>449</v>
      </c>
      <c r="E1324" s="317">
        <f t="shared" si="327"/>
        <v>0</v>
      </c>
      <c r="F1324" s="318"/>
      <c r="G1324" s="318"/>
      <c r="H1324" s="318"/>
      <c r="I1324" s="318"/>
      <c r="J1324" s="330"/>
      <c r="K1324" s="75"/>
      <c r="L1324" s="76"/>
      <c r="M1324" s="76"/>
    </row>
    <row r="1325" spans="1:13" ht="13.5" hidden="1">
      <c r="A1325" s="67"/>
      <c r="B1325" s="117"/>
      <c r="C1325" s="118"/>
      <c r="D1325" s="119"/>
      <c r="E1325" s="317">
        <f t="shared" si="327"/>
        <v>0</v>
      </c>
      <c r="F1325" s="318"/>
      <c r="G1325" s="318"/>
      <c r="H1325" s="318"/>
      <c r="I1325" s="318"/>
      <c r="J1325" s="330"/>
      <c r="K1325" s="75"/>
      <c r="L1325" s="76"/>
      <c r="M1325" s="76"/>
    </row>
    <row r="1326" spans="1:13" ht="0.75" hidden="1" customHeight="1">
      <c r="A1326" s="67"/>
      <c r="B1326" s="189" t="s">
        <v>450</v>
      </c>
      <c r="C1326" s="190"/>
      <c r="D1326" s="116" t="s">
        <v>451</v>
      </c>
      <c r="E1326" s="317">
        <f t="shared" si="327"/>
        <v>0</v>
      </c>
      <c r="F1326" s="318">
        <f>F1327</f>
        <v>0</v>
      </c>
      <c r="G1326" s="318">
        <f>G1327</f>
        <v>0</v>
      </c>
      <c r="H1326" s="318">
        <f>H1327</f>
        <v>0</v>
      </c>
      <c r="I1326" s="318">
        <f>I1327</f>
        <v>0</v>
      </c>
      <c r="J1326" s="329">
        <f>J1327</f>
        <v>0</v>
      </c>
      <c r="K1326" s="163"/>
      <c r="L1326" s="76"/>
      <c r="M1326" s="76"/>
    </row>
    <row r="1327" spans="1:13" hidden="1">
      <c r="A1327" s="67"/>
      <c r="B1327" s="88" t="s">
        <v>452</v>
      </c>
      <c r="C1327" s="88"/>
      <c r="D1327" s="89" t="s">
        <v>371</v>
      </c>
      <c r="E1327" s="317">
        <f t="shared" si="327"/>
        <v>0</v>
      </c>
      <c r="F1327" s="318">
        <f>F1331+F1332+F1333+F1334+F1335+F1336+F1337</f>
        <v>0</v>
      </c>
      <c r="G1327" s="318">
        <f>G1331+G1332+G1333+G1334+G1335+G1336+G1337</f>
        <v>0</v>
      </c>
      <c r="H1327" s="318">
        <f>H1331+H1332+H1333+H1334+H1335+H1336+H1337</f>
        <v>0</v>
      </c>
      <c r="I1327" s="318">
        <f>I1331+I1332+I1333+I1334+I1335+I1336+I1337</f>
        <v>0</v>
      </c>
      <c r="J1327" s="329">
        <f>J1331+J1332+J1333+J1334+J1335+J1336+J1337</f>
        <v>0</v>
      </c>
      <c r="K1327" s="163"/>
      <c r="L1327" s="76"/>
      <c r="M1327" s="76"/>
    </row>
    <row r="1328" spans="1:13" hidden="1">
      <c r="A1328" s="67"/>
      <c r="B1328" s="191"/>
      <c r="C1328" s="192" t="s">
        <v>453</v>
      </c>
      <c r="D1328" s="193" t="s">
        <v>454</v>
      </c>
      <c r="E1328" s="317">
        <f t="shared" si="327"/>
        <v>0</v>
      </c>
      <c r="F1328" s="318"/>
      <c r="G1328" s="318"/>
      <c r="H1328" s="318"/>
      <c r="I1328" s="318"/>
      <c r="J1328" s="330"/>
      <c r="K1328" s="75"/>
      <c r="L1328" s="76"/>
      <c r="M1328" s="76"/>
    </row>
    <row r="1329" spans="1:13" hidden="1">
      <c r="A1329" s="67"/>
      <c r="B1329" s="191"/>
      <c r="C1329" s="192" t="s">
        <v>455</v>
      </c>
      <c r="D1329" s="193" t="s">
        <v>456</v>
      </c>
      <c r="E1329" s="317">
        <f t="shared" si="327"/>
        <v>0</v>
      </c>
      <c r="F1329" s="318"/>
      <c r="G1329" s="318"/>
      <c r="H1329" s="318"/>
      <c r="I1329" s="318"/>
      <c r="J1329" s="330"/>
      <c r="K1329" s="75"/>
      <c r="L1329" s="76"/>
      <c r="M1329" s="76"/>
    </row>
    <row r="1330" spans="1:13" hidden="1">
      <c r="A1330" s="67"/>
      <c r="B1330" s="191"/>
      <c r="C1330" s="192" t="s">
        <v>457</v>
      </c>
      <c r="D1330" s="193" t="s">
        <v>458</v>
      </c>
      <c r="E1330" s="317">
        <f t="shared" si="327"/>
        <v>0</v>
      </c>
      <c r="F1330" s="318"/>
      <c r="G1330" s="318"/>
      <c r="H1330" s="318"/>
      <c r="I1330" s="318"/>
      <c r="J1330" s="330"/>
      <c r="K1330" s="75"/>
      <c r="L1330" s="76"/>
      <c r="M1330" s="76"/>
    </row>
    <row r="1331" spans="1:13" hidden="1">
      <c r="A1331" s="67"/>
      <c r="B1331" s="194"/>
      <c r="C1331" s="88" t="s">
        <v>459</v>
      </c>
      <c r="D1331" s="89" t="s">
        <v>460</v>
      </c>
      <c r="E1331" s="317">
        <f t="shared" si="327"/>
        <v>0</v>
      </c>
      <c r="F1331" s="318"/>
      <c r="G1331" s="318"/>
      <c r="H1331" s="318"/>
      <c r="I1331" s="318"/>
      <c r="J1331" s="330"/>
      <c r="K1331" s="75"/>
      <c r="L1331" s="76"/>
      <c r="M1331" s="76"/>
    </row>
    <row r="1332" spans="1:13" hidden="1">
      <c r="A1332" s="67"/>
      <c r="B1332" s="194"/>
      <c r="C1332" s="88" t="s">
        <v>461</v>
      </c>
      <c r="D1332" s="89" t="s">
        <v>462</v>
      </c>
      <c r="E1332" s="317">
        <f t="shared" si="327"/>
        <v>0</v>
      </c>
      <c r="F1332" s="318"/>
      <c r="G1332" s="318"/>
      <c r="H1332" s="318"/>
      <c r="I1332" s="318"/>
      <c r="J1332" s="330"/>
      <c r="K1332" s="75"/>
      <c r="L1332" s="76"/>
      <c r="M1332" s="76"/>
    </row>
    <row r="1333" spans="1:13" hidden="1">
      <c r="A1333" s="67"/>
      <c r="B1333" s="194"/>
      <c r="C1333" s="88" t="s">
        <v>463</v>
      </c>
      <c r="D1333" s="89" t="s">
        <v>464</v>
      </c>
      <c r="E1333" s="317">
        <f t="shared" si="327"/>
        <v>0</v>
      </c>
      <c r="F1333" s="318"/>
      <c r="G1333" s="318"/>
      <c r="H1333" s="318"/>
      <c r="I1333" s="318"/>
      <c r="J1333" s="330"/>
      <c r="K1333" s="75"/>
      <c r="L1333" s="76"/>
      <c r="M1333" s="76"/>
    </row>
    <row r="1334" spans="1:13" hidden="1">
      <c r="A1334" s="67"/>
      <c r="B1334" s="194"/>
      <c r="C1334" s="88" t="s">
        <v>465</v>
      </c>
      <c r="D1334" s="89" t="s">
        <v>466</v>
      </c>
      <c r="E1334" s="317">
        <f t="shared" si="327"/>
        <v>0</v>
      </c>
      <c r="F1334" s="318"/>
      <c r="G1334" s="318"/>
      <c r="H1334" s="318"/>
      <c r="I1334" s="318"/>
      <c r="J1334" s="330"/>
      <c r="K1334" s="75"/>
      <c r="L1334" s="76"/>
      <c r="M1334" s="76"/>
    </row>
    <row r="1335" spans="1:13" hidden="1">
      <c r="A1335" s="67"/>
      <c r="B1335" s="194"/>
      <c r="C1335" s="88"/>
      <c r="D1335" s="89"/>
      <c r="E1335" s="317">
        <f t="shared" si="327"/>
        <v>0</v>
      </c>
      <c r="F1335" s="318"/>
      <c r="G1335" s="318"/>
      <c r="H1335" s="318"/>
      <c r="I1335" s="318"/>
      <c r="J1335" s="330"/>
      <c r="K1335" s="75"/>
      <c r="L1335" s="76"/>
      <c r="M1335" s="76"/>
    </row>
    <row r="1336" spans="1:13" hidden="1">
      <c r="A1336" s="67"/>
      <c r="B1336" s="194"/>
      <c r="C1336" s="88" t="s">
        <v>467</v>
      </c>
      <c r="D1336" s="89" t="s">
        <v>468</v>
      </c>
      <c r="E1336" s="317">
        <f t="shared" si="327"/>
        <v>0</v>
      </c>
      <c r="F1336" s="318"/>
      <c r="G1336" s="318"/>
      <c r="H1336" s="318"/>
      <c r="I1336" s="318"/>
      <c r="J1336" s="330"/>
      <c r="K1336" s="75"/>
      <c r="L1336" s="76"/>
      <c r="M1336" s="76"/>
    </row>
    <row r="1337" spans="1:13" hidden="1">
      <c r="A1337" s="67"/>
      <c r="B1337" s="194"/>
      <c r="C1337" s="88" t="s">
        <v>469</v>
      </c>
      <c r="D1337" s="89" t="s">
        <v>470</v>
      </c>
      <c r="E1337" s="317">
        <f t="shared" si="327"/>
        <v>0</v>
      </c>
      <c r="F1337" s="318"/>
      <c r="G1337" s="318"/>
      <c r="H1337" s="318"/>
      <c r="I1337" s="318"/>
      <c r="J1337" s="330"/>
      <c r="K1337" s="75"/>
      <c r="L1337" s="76"/>
      <c r="M1337" s="76"/>
    </row>
    <row r="1338" spans="1:13" hidden="1">
      <c r="A1338" s="67"/>
      <c r="B1338" s="190"/>
      <c r="C1338" s="189"/>
      <c r="D1338" s="89"/>
      <c r="E1338" s="317">
        <f t="shared" si="327"/>
        <v>0</v>
      </c>
      <c r="F1338" s="318"/>
      <c r="G1338" s="318"/>
      <c r="H1338" s="318"/>
      <c r="I1338" s="318"/>
      <c r="J1338" s="330"/>
      <c r="K1338" s="75"/>
      <c r="L1338" s="76"/>
      <c r="M1338" s="76"/>
    </row>
    <row r="1339" spans="1:13" hidden="1">
      <c r="A1339" s="67"/>
      <c r="B1339" s="189" t="s">
        <v>471</v>
      </c>
      <c r="C1339" s="189"/>
      <c r="D1339" s="89" t="s">
        <v>305</v>
      </c>
      <c r="E1339" s="317">
        <f t="shared" si="327"/>
        <v>0</v>
      </c>
      <c r="F1339" s="318">
        <f>F1340+F1341+F1342+F1343+F1344+F1345+F1346+F1347+F1348+F1349+F1350</f>
        <v>0</v>
      </c>
      <c r="G1339" s="318">
        <f>G1340+G1341+G1342+G1343+G1344+G1345+G1346+G1347+G1348+G1349+G1350</f>
        <v>0</v>
      </c>
      <c r="H1339" s="318">
        <f>H1340+H1341+H1342+H1343+H1344+H1345+H1346+H1347+H1348+H1349+H1350</f>
        <v>0</v>
      </c>
      <c r="I1339" s="318">
        <f>I1340+I1341+I1342+I1343+I1344+I1345+I1346+I1347+I1348+I1349+I1350</f>
        <v>0</v>
      </c>
      <c r="J1339" s="329">
        <f>J1340+J1341+J1342+J1343+J1344+J1345+J1346+J1347+J1348+J1349+J1350</f>
        <v>0</v>
      </c>
      <c r="K1339" s="163"/>
      <c r="L1339" s="76"/>
      <c r="M1339" s="76"/>
    </row>
    <row r="1340" spans="1:13" hidden="1">
      <c r="A1340" s="67"/>
      <c r="B1340" s="190" t="s">
        <v>472</v>
      </c>
      <c r="C1340" s="189"/>
      <c r="D1340" s="89" t="s">
        <v>473</v>
      </c>
      <c r="E1340" s="317">
        <f t="shared" si="327"/>
        <v>0</v>
      </c>
      <c r="F1340" s="318"/>
      <c r="G1340" s="318"/>
      <c r="H1340" s="318"/>
      <c r="I1340" s="318"/>
      <c r="J1340" s="330"/>
      <c r="K1340" s="75"/>
      <c r="L1340" s="76"/>
      <c r="M1340" s="76"/>
    </row>
    <row r="1341" spans="1:13" hidden="1">
      <c r="A1341" s="67"/>
      <c r="B1341" s="190" t="s">
        <v>474</v>
      </c>
      <c r="C1341" s="88"/>
      <c r="D1341" s="89" t="s">
        <v>475</v>
      </c>
      <c r="E1341" s="317">
        <f t="shared" si="327"/>
        <v>0</v>
      </c>
      <c r="F1341" s="318"/>
      <c r="G1341" s="318"/>
      <c r="H1341" s="318"/>
      <c r="I1341" s="318"/>
      <c r="J1341" s="330"/>
      <c r="K1341" s="75"/>
      <c r="L1341" s="76"/>
      <c r="M1341" s="76"/>
    </row>
    <row r="1342" spans="1:13" hidden="1">
      <c r="A1342" s="67"/>
      <c r="B1342" s="190" t="s">
        <v>476</v>
      </c>
      <c r="C1342" s="189"/>
      <c r="D1342" s="89" t="s">
        <v>477</v>
      </c>
      <c r="E1342" s="317">
        <f t="shared" si="327"/>
        <v>0</v>
      </c>
      <c r="F1342" s="318"/>
      <c r="G1342" s="318"/>
      <c r="H1342" s="318"/>
      <c r="I1342" s="318"/>
      <c r="J1342" s="330"/>
      <c r="K1342" s="75"/>
      <c r="L1342" s="76"/>
      <c r="M1342" s="76"/>
    </row>
    <row r="1343" spans="1:13" hidden="1">
      <c r="A1343" s="67"/>
      <c r="B1343" s="190" t="s">
        <v>478</v>
      </c>
      <c r="C1343" s="195"/>
      <c r="D1343" s="89" t="s">
        <v>479</v>
      </c>
      <c r="E1343" s="317">
        <f t="shared" si="327"/>
        <v>0</v>
      </c>
      <c r="F1343" s="318"/>
      <c r="G1343" s="318"/>
      <c r="H1343" s="318"/>
      <c r="I1343" s="318"/>
      <c r="J1343" s="330"/>
      <c r="K1343" s="75"/>
      <c r="L1343" s="76"/>
      <c r="M1343" s="76"/>
    </row>
    <row r="1344" spans="1:13" hidden="1">
      <c r="A1344" s="67"/>
      <c r="B1344" s="196" t="s">
        <v>480</v>
      </c>
      <c r="C1344" s="197"/>
      <c r="D1344" s="89" t="s">
        <v>481</v>
      </c>
      <c r="E1344" s="317">
        <f t="shared" si="327"/>
        <v>0</v>
      </c>
      <c r="F1344" s="318"/>
      <c r="G1344" s="318"/>
      <c r="H1344" s="318"/>
      <c r="I1344" s="318"/>
      <c r="J1344" s="330"/>
      <c r="K1344" s="75"/>
      <c r="L1344" s="76"/>
      <c r="M1344" s="76"/>
    </row>
    <row r="1345" spans="1:13" hidden="1">
      <c r="A1345" s="67"/>
      <c r="B1345" s="198" t="s">
        <v>482</v>
      </c>
      <c r="C1345" s="88"/>
      <c r="D1345" s="116" t="s">
        <v>483</v>
      </c>
      <c r="E1345" s="317">
        <f t="shared" si="327"/>
        <v>0</v>
      </c>
      <c r="F1345" s="318"/>
      <c r="G1345" s="318"/>
      <c r="H1345" s="318"/>
      <c r="I1345" s="318"/>
      <c r="J1345" s="330"/>
      <c r="K1345" s="75"/>
      <c r="L1345" s="76"/>
      <c r="M1345" s="76"/>
    </row>
    <row r="1346" spans="1:13" hidden="1">
      <c r="A1346" s="67"/>
      <c r="B1346" s="196" t="s">
        <v>484</v>
      </c>
      <c r="C1346" s="189"/>
      <c r="D1346" s="89" t="s">
        <v>485</v>
      </c>
      <c r="E1346" s="317">
        <f t="shared" si="327"/>
        <v>0</v>
      </c>
      <c r="F1346" s="318"/>
      <c r="G1346" s="318"/>
      <c r="H1346" s="318"/>
      <c r="I1346" s="318"/>
      <c r="J1346" s="330"/>
      <c r="K1346" s="75"/>
      <c r="L1346" s="76"/>
      <c r="M1346" s="76"/>
    </row>
    <row r="1347" spans="1:13" hidden="1">
      <c r="A1347" s="67"/>
      <c r="B1347" s="196" t="s">
        <v>486</v>
      </c>
      <c r="C1347" s="189"/>
      <c r="D1347" s="89" t="s">
        <v>487</v>
      </c>
      <c r="E1347" s="317">
        <f t="shared" si="327"/>
        <v>0</v>
      </c>
      <c r="F1347" s="318"/>
      <c r="G1347" s="318"/>
      <c r="H1347" s="318"/>
      <c r="I1347" s="318"/>
      <c r="J1347" s="330"/>
      <c r="K1347" s="75"/>
      <c r="L1347" s="76"/>
      <c r="M1347" s="76"/>
    </row>
    <row r="1348" spans="1:13" hidden="1">
      <c r="A1348" s="67"/>
      <c r="B1348" s="190" t="s">
        <v>488</v>
      </c>
      <c r="C1348" s="194"/>
      <c r="D1348" s="116" t="s">
        <v>489</v>
      </c>
      <c r="E1348" s="317">
        <f t="shared" si="327"/>
        <v>0</v>
      </c>
      <c r="F1348" s="318"/>
      <c r="G1348" s="318"/>
      <c r="H1348" s="318"/>
      <c r="I1348" s="318"/>
      <c r="J1348" s="330"/>
      <c r="K1348" s="75"/>
      <c r="L1348" s="76"/>
      <c r="M1348" s="76"/>
    </row>
    <row r="1349" spans="1:13" hidden="1">
      <c r="A1349" s="67"/>
      <c r="B1349" s="196" t="s">
        <v>490</v>
      </c>
      <c r="C1349" s="189"/>
      <c r="D1349" s="89" t="s">
        <v>491</v>
      </c>
      <c r="E1349" s="317">
        <f t="shared" si="327"/>
        <v>0</v>
      </c>
      <c r="F1349" s="318"/>
      <c r="G1349" s="318"/>
      <c r="H1349" s="318"/>
      <c r="I1349" s="318"/>
      <c r="J1349" s="330"/>
      <c r="K1349" s="75"/>
      <c r="L1349" s="76"/>
      <c r="M1349" s="76"/>
    </row>
    <row r="1350" spans="1:13" hidden="1">
      <c r="A1350" s="67"/>
      <c r="B1350" s="199" t="s">
        <v>492</v>
      </c>
      <c r="C1350" s="194"/>
      <c r="D1350" s="116" t="s">
        <v>493</v>
      </c>
      <c r="E1350" s="317">
        <f t="shared" si="327"/>
        <v>0</v>
      </c>
      <c r="F1350" s="318"/>
      <c r="G1350" s="318"/>
      <c r="H1350" s="318"/>
      <c r="I1350" s="318"/>
      <c r="J1350" s="330"/>
      <c r="K1350" s="75"/>
      <c r="L1350" s="76"/>
      <c r="M1350" s="76"/>
    </row>
    <row r="1351" spans="1:13" hidden="1">
      <c r="A1351" s="67"/>
      <c r="B1351" s="196"/>
      <c r="C1351" s="189"/>
      <c r="D1351" s="89"/>
      <c r="E1351" s="317">
        <f t="shared" si="327"/>
        <v>0</v>
      </c>
      <c r="F1351" s="318"/>
      <c r="G1351" s="318"/>
      <c r="H1351" s="318"/>
      <c r="I1351" s="318"/>
      <c r="J1351" s="330"/>
      <c r="K1351" s="75"/>
      <c r="L1351" s="76"/>
      <c r="M1351" s="76"/>
    </row>
    <row r="1352" spans="1:13" hidden="1">
      <c r="A1352" s="67"/>
      <c r="B1352" s="194" t="s">
        <v>494</v>
      </c>
      <c r="C1352" s="194"/>
      <c r="D1352" s="116" t="s">
        <v>311</v>
      </c>
      <c r="E1352" s="317">
        <f t="shared" si="327"/>
        <v>0</v>
      </c>
      <c r="F1352" s="318">
        <f>F1353+F1363</f>
        <v>0</v>
      </c>
      <c r="G1352" s="318">
        <f>G1353+G1363</f>
        <v>0</v>
      </c>
      <c r="H1352" s="318">
        <f>H1353+H1363</f>
        <v>0</v>
      </c>
      <c r="I1352" s="318">
        <f>I1353+I1363</f>
        <v>0</v>
      </c>
      <c r="J1352" s="329">
        <f>J1353+J1363</f>
        <v>0</v>
      </c>
      <c r="K1352" s="163"/>
      <c r="L1352" s="76"/>
      <c r="M1352" s="76"/>
    </row>
    <row r="1353" spans="1:13" hidden="1">
      <c r="A1353" s="67"/>
      <c r="B1353" s="195" t="s">
        <v>495</v>
      </c>
      <c r="C1353" s="189"/>
      <c r="D1353" s="89" t="s">
        <v>496</v>
      </c>
      <c r="E1353" s="317">
        <f t="shared" si="327"/>
        <v>0</v>
      </c>
      <c r="F1353" s="318">
        <f>F1354+F1359+F1361</f>
        <v>0</v>
      </c>
      <c r="G1353" s="318">
        <f>G1354+G1359+G1361</f>
        <v>0</v>
      </c>
      <c r="H1353" s="318">
        <f>H1354+H1359+H1361</f>
        <v>0</v>
      </c>
      <c r="I1353" s="318">
        <f>I1354+I1359+I1361</f>
        <v>0</v>
      </c>
      <c r="J1353" s="329">
        <f>J1354+J1359+J1361</f>
        <v>0</v>
      </c>
      <c r="K1353" s="163"/>
      <c r="L1353" s="76"/>
      <c r="M1353" s="76"/>
    </row>
    <row r="1354" spans="1:13" hidden="1">
      <c r="A1354" s="67"/>
      <c r="B1354" s="196" t="s">
        <v>497</v>
      </c>
      <c r="C1354" s="189"/>
      <c r="D1354" s="89" t="s">
        <v>498</v>
      </c>
      <c r="E1354" s="317">
        <f t="shared" si="327"/>
        <v>0</v>
      </c>
      <c r="F1354" s="318">
        <f>F1355+F1356+F1357+F1358</f>
        <v>0</v>
      </c>
      <c r="G1354" s="318">
        <f>G1355+G1356+G1357+G1358</f>
        <v>0</v>
      </c>
      <c r="H1354" s="318">
        <f>H1355+H1356+H1357+H1358</f>
        <v>0</v>
      </c>
      <c r="I1354" s="318">
        <f>I1355+I1356+I1357+I1358</f>
        <v>0</v>
      </c>
      <c r="J1354" s="329">
        <f>J1355+J1356+J1357+J1358</f>
        <v>0</v>
      </c>
      <c r="K1354" s="163"/>
      <c r="L1354" s="76"/>
      <c r="M1354" s="76"/>
    </row>
    <row r="1355" spans="1:13" hidden="1">
      <c r="A1355" s="67"/>
      <c r="B1355" s="190"/>
      <c r="C1355" s="190" t="s">
        <v>499</v>
      </c>
      <c r="D1355" s="116" t="s">
        <v>500</v>
      </c>
      <c r="E1355" s="317">
        <f t="shared" si="327"/>
        <v>0</v>
      </c>
      <c r="F1355" s="318"/>
      <c r="G1355" s="318"/>
      <c r="H1355" s="318"/>
      <c r="I1355" s="318"/>
      <c r="J1355" s="330"/>
      <c r="K1355" s="75"/>
      <c r="L1355" s="76"/>
      <c r="M1355" s="76"/>
    </row>
    <row r="1356" spans="1:13" hidden="1">
      <c r="A1356" s="67"/>
      <c r="B1356" s="190"/>
      <c r="C1356" s="190" t="s">
        <v>501</v>
      </c>
      <c r="D1356" s="116" t="s">
        <v>502</v>
      </c>
      <c r="E1356" s="317">
        <f t="shared" si="327"/>
        <v>0</v>
      </c>
      <c r="F1356" s="318"/>
      <c r="G1356" s="318"/>
      <c r="H1356" s="318"/>
      <c r="I1356" s="318"/>
      <c r="J1356" s="330"/>
      <c r="K1356" s="75"/>
      <c r="L1356" s="76"/>
      <c r="M1356" s="76"/>
    </row>
    <row r="1357" spans="1:13" hidden="1">
      <c r="A1357" s="67"/>
      <c r="B1357" s="190"/>
      <c r="C1357" s="194" t="s">
        <v>503</v>
      </c>
      <c r="D1357" s="116" t="s">
        <v>504</v>
      </c>
      <c r="E1357" s="317">
        <f t="shared" si="327"/>
        <v>0</v>
      </c>
      <c r="F1357" s="318"/>
      <c r="G1357" s="318"/>
      <c r="H1357" s="318"/>
      <c r="I1357" s="318"/>
      <c r="J1357" s="330"/>
      <c r="K1357" s="75"/>
      <c r="L1357" s="76"/>
      <c r="M1357" s="76"/>
    </row>
    <row r="1358" spans="1:13" hidden="1">
      <c r="A1358" s="67"/>
      <c r="B1358" s="190"/>
      <c r="C1358" s="194" t="s">
        <v>505</v>
      </c>
      <c r="D1358" s="116" t="s">
        <v>506</v>
      </c>
      <c r="E1358" s="317">
        <f t="shared" si="327"/>
        <v>0</v>
      </c>
      <c r="F1358" s="318"/>
      <c r="G1358" s="318"/>
      <c r="H1358" s="318"/>
      <c r="I1358" s="318"/>
      <c r="J1358" s="330"/>
      <c r="K1358" s="75"/>
      <c r="L1358" s="76"/>
      <c r="M1358" s="76"/>
    </row>
    <row r="1359" spans="1:13" hidden="1">
      <c r="A1359" s="67"/>
      <c r="B1359" s="190" t="s">
        <v>507</v>
      </c>
      <c r="C1359" s="194"/>
      <c r="D1359" s="116" t="s">
        <v>508</v>
      </c>
      <c r="E1359" s="317">
        <f t="shared" si="327"/>
        <v>0</v>
      </c>
      <c r="F1359" s="318">
        <f>F1360</f>
        <v>0</v>
      </c>
      <c r="G1359" s="318">
        <f>G1360</f>
        <v>0</v>
      </c>
      <c r="H1359" s="318">
        <f>H1360</f>
        <v>0</v>
      </c>
      <c r="I1359" s="318">
        <f>I1360</f>
        <v>0</v>
      </c>
      <c r="J1359" s="329">
        <f>J1360</f>
        <v>0</v>
      </c>
      <c r="K1359" s="163"/>
      <c r="L1359" s="76"/>
      <c r="M1359" s="76"/>
    </row>
    <row r="1360" spans="1:13" hidden="1">
      <c r="A1360" s="67"/>
      <c r="B1360" s="190"/>
      <c r="C1360" s="194" t="s">
        <v>509</v>
      </c>
      <c r="D1360" s="116" t="s">
        <v>510</v>
      </c>
      <c r="E1360" s="317">
        <f t="shared" si="327"/>
        <v>0</v>
      </c>
      <c r="F1360" s="318"/>
      <c r="G1360" s="318"/>
      <c r="H1360" s="318"/>
      <c r="I1360" s="318"/>
      <c r="J1360" s="330"/>
      <c r="K1360" s="75"/>
      <c r="L1360" s="76"/>
      <c r="M1360" s="76"/>
    </row>
    <row r="1361" spans="1:14" hidden="1">
      <c r="A1361" s="67"/>
      <c r="B1361" s="190" t="s">
        <v>511</v>
      </c>
      <c r="C1361" s="194"/>
      <c r="D1361" s="116" t="s">
        <v>512</v>
      </c>
      <c r="E1361" s="317">
        <f t="shared" si="327"/>
        <v>0</v>
      </c>
      <c r="F1361" s="318"/>
      <c r="G1361" s="318"/>
      <c r="H1361" s="318"/>
      <c r="I1361" s="318"/>
      <c r="J1361" s="330"/>
      <c r="K1361" s="75"/>
      <c r="L1361" s="76"/>
      <c r="M1361" s="76"/>
    </row>
    <row r="1362" spans="1:14" hidden="1">
      <c r="A1362" s="67"/>
      <c r="B1362" s="190"/>
      <c r="C1362" s="194"/>
      <c r="D1362" s="116"/>
      <c r="E1362" s="317">
        <f t="shared" si="327"/>
        <v>0</v>
      </c>
      <c r="F1362" s="318"/>
      <c r="G1362" s="318"/>
      <c r="H1362" s="318"/>
      <c r="I1362" s="318"/>
      <c r="J1362" s="330"/>
      <c r="K1362" s="75"/>
      <c r="L1362" s="76"/>
      <c r="M1362" s="76"/>
    </row>
    <row r="1363" spans="1:14" hidden="1">
      <c r="A1363" s="67"/>
      <c r="B1363" s="189" t="s">
        <v>513</v>
      </c>
      <c r="C1363" s="194"/>
      <c r="D1363" s="116" t="s">
        <v>514</v>
      </c>
      <c r="E1363" s="317">
        <f t="shared" si="327"/>
        <v>0</v>
      </c>
      <c r="F1363" s="318">
        <f t="shared" ref="F1363:J1364" si="328">F1364</f>
        <v>0</v>
      </c>
      <c r="G1363" s="318">
        <f t="shared" si="328"/>
        <v>0</v>
      </c>
      <c r="H1363" s="318">
        <f t="shared" si="328"/>
        <v>0</v>
      </c>
      <c r="I1363" s="318">
        <f t="shared" si="328"/>
        <v>0</v>
      </c>
      <c r="J1363" s="329">
        <f t="shared" si="328"/>
        <v>0</v>
      </c>
      <c r="K1363" s="163"/>
      <c r="L1363" s="76"/>
      <c r="M1363" s="76"/>
    </row>
    <row r="1364" spans="1:14" hidden="1">
      <c r="A1364" s="67"/>
      <c r="B1364" s="200" t="s">
        <v>515</v>
      </c>
      <c r="C1364" s="201"/>
      <c r="D1364" s="116" t="s">
        <v>516</v>
      </c>
      <c r="E1364" s="317">
        <f t="shared" si="327"/>
        <v>0</v>
      </c>
      <c r="F1364" s="318">
        <f t="shared" si="328"/>
        <v>0</v>
      </c>
      <c r="G1364" s="318">
        <f t="shared" si="328"/>
        <v>0</v>
      </c>
      <c r="H1364" s="318">
        <f t="shared" si="328"/>
        <v>0</v>
      </c>
      <c r="I1364" s="318">
        <f t="shared" si="328"/>
        <v>0</v>
      </c>
      <c r="J1364" s="329">
        <f t="shared" si="328"/>
        <v>0</v>
      </c>
      <c r="K1364" s="163"/>
      <c r="L1364" s="76"/>
      <c r="M1364" s="76"/>
    </row>
    <row r="1365" spans="1:14" ht="45.75" hidden="1" customHeight="1">
      <c r="A1365" s="67"/>
      <c r="B1365" s="190"/>
      <c r="C1365" s="194" t="s">
        <v>517</v>
      </c>
      <c r="D1365" s="116" t="s">
        <v>518</v>
      </c>
      <c r="E1365" s="317">
        <f t="shared" si="327"/>
        <v>0</v>
      </c>
      <c r="F1365" s="318"/>
      <c r="G1365" s="318"/>
      <c r="H1365" s="318"/>
      <c r="I1365" s="318"/>
      <c r="J1365" s="330"/>
      <c r="K1365" s="75"/>
      <c r="L1365" s="76"/>
      <c r="M1365" s="76"/>
    </row>
    <row r="1366" spans="1:14" hidden="1">
      <c r="A1366" s="67"/>
      <c r="B1366" s="190"/>
      <c r="C1366" s="194"/>
      <c r="D1366" s="116"/>
      <c r="E1366" s="317">
        <f t="shared" si="327"/>
        <v>0</v>
      </c>
      <c r="F1366" s="318"/>
      <c r="G1366" s="318"/>
      <c r="H1366" s="318"/>
      <c r="I1366" s="318"/>
      <c r="J1366" s="330"/>
      <c r="K1366" s="75"/>
      <c r="L1366" s="76"/>
      <c r="M1366" s="76"/>
    </row>
    <row r="1367" spans="1:14" hidden="1">
      <c r="A1367" s="67"/>
      <c r="B1367" s="189" t="s">
        <v>519</v>
      </c>
      <c r="C1367" s="194"/>
      <c r="D1367" s="116" t="s">
        <v>426</v>
      </c>
      <c r="E1367" s="317">
        <f t="shared" si="327"/>
        <v>0</v>
      </c>
      <c r="F1367" s="318">
        <f>F1368</f>
        <v>0</v>
      </c>
      <c r="G1367" s="318">
        <f>G1368</f>
        <v>0</v>
      </c>
      <c r="H1367" s="318">
        <f>H1368</f>
        <v>0</v>
      </c>
      <c r="I1367" s="318">
        <f>I1368</f>
        <v>0</v>
      </c>
      <c r="J1367" s="329">
        <f>J1368</f>
        <v>0</v>
      </c>
      <c r="K1367" s="163"/>
      <c r="L1367" s="76"/>
      <c r="M1367" s="76"/>
    </row>
    <row r="1368" spans="1:14" s="6" customFormat="1" ht="18" hidden="1" customHeight="1">
      <c r="A1368" s="67"/>
      <c r="B1368" s="190" t="s">
        <v>427</v>
      </c>
      <c r="C1368" s="194"/>
      <c r="D1368" s="116" t="s">
        <v>428</v>
      </c>
      <c r="E1368" s="317">
        <f t="shared" si="327"/>
        <v>0</v>
      </c>
      <c r="F1368" s="318"/>
      <c r="G1368" s="318"/>
      <c r="H1368" s="318"/>
      <c r="I1368" s="318"/>
      <c r="J1368" s="330"/>
      <c r="K1368" s="75"/>
      <c r="L1368" s="332"/>
      <c r="M1368" s="332"/>
    </row>
    <row r="1369" spans="1:14" s="6" customFormat="1" ht="18" customHeight="1">
      <c r="A1369" s="181" t="s">
        <v>520</v>
      </c>
      <c r="B1369" s="182"/>
      <c r="C1369" s="182"/>
      <c r="D1369" s="183"/>
      <c r="E1369" s="317"/>
      <c r="F1369" s="318"/>
      <c r="G1369" s="318"/>
      <c r="H1369" s="318"/>
      <c r="I1369" s="318"/>
      <c r="J1369" s="330"/>
      <c r="K1369" s="75"/>
      <c r="L1369" s="332"/>
      <c r="M1369" s="332"/>
    </row>
    <row r="1370" spans="1:14" s="6" customFormat="1" ht="18" customHeight="1">
      <c r="A1370" s="184"/>
      <c r="B1370" s="185" t="s">
        <v>713</v>
      </c>
      <c r="C1370" s="185"/>
      <c r="D1370" s="183" t="s">
        <v>714</v>
      </c>
      <c r="E1370" s="317">
        <f t="shared" ref="E1370:E1436" si="329">G1370+H1370+I1370+J1370</f>
        <v>0</v>
      </c>
      <c r="F1370" s="318"/>
      <c r="G1370" s="318"/>
      <c r="H1370" s="318"/>
      <c r="I1370" s="318"/>
      <c r="J1370" s="330"/>
      <c r="K1370" s="75"/>
      <c r="L1370" s="345"/>
      <c r="M1370" s="345"/>
    </row>
    <row r="1371" spans="1:14" ht="30" customHeight="1">
      <c r="A1371" s="637" t="s">
        <v>715</v>
      </c>
      <c r="B1371" s="638"/>
      <c r="C1371" s="639"/>
      <c r="D1371" s="421" t="s">
        <v>716</v>
      </c>
      <c r="E1371" s="422">
        <f t="shared" si="329"/>
        <v>0</v>
      </c>
      <c r="F1371" s="423"/>
      <c r="G1371" s="423"/>
      <c r="H1371" s="423"/>
      <c r="I1371" s="423"/>
      <c r="J1371" s="424"/>
      <c r="K1371" s="425"/>
      <c r="L1371" s="426"/>
      <c r="M1371" s="426"/>
    </row>
    <row r="1372" spans="1:14" s="8" customFormat="1" ht="36.75" customHeight="1">
      <c r="A1372" s="640" t="s">
        <v>736</v>
      </c>
      <c r="B1372" s="640"/>
      <c r="C1372" s="640"/>
      <c r="D1372" s="186">
        <v>99.1</v>
      </c>
      <c r="E1372" s="347">
        <f t="shared" si="329"/>
        <v>-7832</v>
      </c>
      <c r="F1372" s="347"/>
      <c r="G1372" s="347">
        <f>'10-instituţii-ven 29 mai '!F149-'10 - inst. -chelt 29 mai '!G882</f>
        <v>-7832</v>
      </c>
      <c r="H1372" s="347">
        <f>'10-instituţii-ven 29 mai '!G149-'10 - inst. -chelt 29 mai '!H882</f>
        <v>0</v>
      </c>
      <c r="I1372" s="347">
        <f>'10-instituţii-ven 29 mai '!H149-'10 - inst. -chelt 29 mai '!I882</f>
        <v>0</v>
      </c>
      <c r="J1372" s="347">
        <f>'10-instituţii-ven 29 mai '!I149-'10 - inst. -chelt 29 mai '!J882</f>
        <v>0</v>
      </c>
      <c r="K1372" s="347">
        <f>'10-instituţii-ven 29 mai '!J149-'10 - inst. -chelt 29 mai '!K882</f>
        <v>0</v>
      </c>
      <c r="L1372" s="347">
        <f>'10-instituţii-ven 29 mai '!K149-'10 - inst. -chelt 29 mai '!L882</f>
        <v>0</v>
      </c>
      <c r="M1372" s="347">
        <f>'10-instituţii-ven 29 mai '!L149-'10 - inst. -chelt 29 mai '!M882</f>
        <v>0</v>
      </c>
    </row>
    <row r="1373" spans="1:14" s="10" customFormat="1" ht="45.75" customHeight="1">
      <c r="A1373" s="622" t="s">
        <v>737</v>
      </c>
      <c r="B1373" s="623"/>
      <c r="C1373" s="624"/>
      <c r="D1373" s="202" t="s">
        <v>719</v>
      </c>
      <c r="E1373" s="441">
        <f t="shared" si="329"/>
        <v>125870</v>
      </c>
      <c r="F1373" s="441">
        <f t="shared" ref="F1373:M1373" si="330">F1374+F1435+F1453+F1676+F1679</f>
        <v>52.15</v>
      </c>
      <c r="G1373" s="441">
        <f t="shared" si="330"/>
        <v>109224</v>
      </c>
      <c r="H1373" s="441">
        <f t="shared" si="330"/>
        <v>3241</v>
      </c>
      <c r="I1373" s="441">
        <f t="shared" si="330"/>
        <v>4523</v>
      </c>
      <c r="J1373" s="442">
        <f t="shared" si="330"/>
        <v>8882</v>
      </c>
      <c r="K1373" s="442">
        <f t="shared" si="330"/>
        <v>180</v>
      </c>
      <c r="L1373" s="442">
        <f t="shared" si="330"/>
        <v>180</v>
      </c>
      <c r="M1373" s="442">
        <f t="shared" si="330"/>
        <v>180</v>
      </c>
      <c r="N1373" s="17"/>
    </row>
    <row r="1374" spans="1:14" s="3" customFormat="1" ht="35.25" customHeight="1">
      <c r="A1374" s="553" t="s">
        <v>738</v>
      </c>
      <c r="B1374" s="554"/>
      <c r="C1374" s="555"/>
      <c r="D1374" s="61" t="s">
        <v>290</v>
      </c>
      <c r="E1374" s="367">
        <f t="shared" si="329"/>
        <v>2</v>
      </c>
      <c r="F1374" s="368">
        <f t="shared" ref="F1374:M1374" si="331">F1375+F1431</f>
        <v>0</v>
      </c>
      <c r="G1374" s="368">
        <f t="shared" si="331"/>
        <v>2</v>
      </c>
      <c r="H1374" s="368">
        <f t="shared" si="331"/>
        <v>0</v>
      </c>
      <c r="I1374" s="368">
        <f t="shared" si="331"/>
        <v>0</v>
      </c>
      <c r="J1374" s="369">
        <f t="shared" si="331"/>
        <v>0</v>
      </c>
      <c r="K1374" s="370">
        <f t="shared" si="331"/>
        <v>0</v>
      </c>
      <c r="L1374" s="370">
        <f t="shared" si="331"/>
        <v>0</v>
      </c>
      <c r="M1374" s="370">
        <f t="shared" si="331"/>
        <v>0</v>
      </c>
    </row>
    <row r="1375" spans="1:14" ht="37.5" customHeight="1">
      <c r="A1375" s="556" t="s">
        <v>720</v>
      </c>
      <c r="B1375" s="557"/>
      <c r="C1375" s="558"/>
      <c r="D1375" s="62" t="s">
        <v>316</v>
      </c>
      <c r="E1375" s="158">
        <f t="shared" si="329"/>
        <v>2</v>
      </c>
      <c r="F1375" s="158">
        <f t="shared" ref="F1375:M1375" si="332">F1414</f>
        <v>0</v>
      </c>
      <c r="G1375" s="158">
        <f t="shared" si="332"/>
        <v>2</v>
      </c>
      <c r="H1375" s="158">
        <f t="shared" si="332"/>
        <v>0</v>
      </c>
      <c r="I1375" s="158">
        <f t="shared" si="332"/>
        <v>0</v>
      </c>
      <c r="J1375" s="158">
        <f t="shared" si="332"/>
        <v>0</v>
      </c>
      <c r="K1375" s="158">
        <f t="shared" si="332"/>
        <v>0</v>
      </c>
      <c r="L1375" s="158">
        <f t="shared" si="332"/>
        <v>0</v>
      </c>
      <c r="M1375" s="158">
        <f t="shared" si="332"/>
        <v>0</v>
      </c>
    </row>
    <row r="1376" spans="1:14" s="2" customFormat="1" hidden="1">
      <c r="A1376" s="563" t="s">
        <v>303</v>
      </c>
      <c r="B1376" s="564"/>
      <c r="C1376" s="564"/>
      <c r="D1376" s="125"/>
      <c r="E1376" s="347">
        <f t="shared" si="329"/>
        <v>0</v>
      </c>
      <c r="F1376" s="318"/>
      <c r="G1376" s="318"/>
      <c r="H1376" s="318"/>
      <c r="I1376" s="318"/>
      <c r="J1376" s="330"/>
      <c r="K1376" s="75"/>
      <c r="L1376" s="76"/>
      <c r="M1376" s="76"/>
    </row>
    <row r="1377" spans="1:13" s="2" customFormat="1" ht="12.75" hidden="1" customHeight="1">
      <c r="A1377" s="67"/>
      <c r="B1377" s="103" t="s">
        <v>430</v>
      </c>
      <c r="C1377" s="96"/>
      <c r="D1377" s="70" t="s">
        <v>431</v>
      </c>
      <c r="E1377" s="347">
        <f t="shared" si="329"/>
        <v>0</v>
      </c>
      <c r="F1377" s="318">
        <f>F1378</f>
        <v>0</v>
      </c>
      <c r="G1377" s="318">
        <f>G1378</f>
        <v>0</v>
      </c>
      <c r="H1377" s="318">
        <f>H1378</f>
        <v>0</v>
      </c>
      <c r="I1377" s="318">
        <f>I1378</f>
        <v>0</v>
      </c>
      <c r="J1377" s="329">
        <f>J1378</f>
        <v>0</v>
      </c>
      <c r="K1377" s="163"/>
      <c r="L1377" s="76"/>
      <c r="M1377" s="76"/>
    </row>
    <row r="1378" spans="1:13" s="2" customFormat="1" ht="12.75" hidden="1" customHeight="1">
      <c r="A1378" s="67"/>
      <c r="B1378" s="78" t="s">
        <v>432</v>
      </c>
      <c r="C1378" s="82"/>
      <c r="D1378" s="80" t="s">
        <v>433</v>
      </c>
      <c r="E1378" s="347">
        <f t="shared" si="329"/>
        <v>0</v>
      </c>
      <c r="F1378" s="318">
        <f>F1379+F1380+F1381+F1382+F1383+F1384+F1385+F1386</f>
        <v>0</v>
      </c>
      <c r="G1378" s="318">
        <f>G1379+G1380+G1381+G1382+G1383+G1384+G1385+G1386</f>
        <v>0</v>
      </c>
      <c r="H1378" s="318">
        <f>H1379+H1380+H1381+H1382+H1383+H1384+H1385+H1386</f>
        <v>0</v>
      </c>
      <c r="I1378" s="318">
        <f>I1379+I1380+I1381+I1382+I1383+I1384+I1385+I1386</f>
        <v>0</v>
      </c>
      <c r="J1378" s="329">
        <f>J1379+J1380+J1381+J1382+J1383+J1384+J1385+J1386</f>
        <v>0</v>
      </c>
      <c r="K1378" s="163"/>
      <c r="L1378" s="76"/>
      <c r="M1378" s="76"/>
    </row>
    <row r="1379" spans="1:13" s="2" customFormat="1" ht="12.75" hidden="1" customHeight="1">
      <c r="A1379" s="67"/>
      <c r="B1379" s="96"/>
      <c r="C1379" s="104" t="s">
        <v>434</v>
      </c>
      <c r="D1379" s="70" t="s">
        <v>435</v>
      </c>
      <c r="E1379" s="347">
        <f t="shared" si="329"/>
        <v>0</v>
      </c>
      <c r="F1379" s="318"/>
      <c r="G1379" s="318"/>
      <c r="H1379" s="318"/>
      <c r="I1379" s="318"/>
      <c r="J1379" s="330"/>
      <c r="K1379" s="75"/>
      <c r="L1379" s="76"/>
      <c r="M1379" s="76"/>
    </row>
    <row r="1380" spans="1:13" s="2" customFormat="1" ht="29.25" hidden="1" customHeight="1">
      <c r="A1380" s="67"/>
      <c r="B1380" s="96"/>
      <c r="C1380" s="105" t="s">
        <v>436</v>
      </c>
      <c r="D1380" s="106" t="s">
        <v>437</v>
      </c>
      <c r="E1380" s="347">
        <f t="shared" si="329"/>
        <v>0</v>
      </c>
      <c r="F1380" s="318"/>
      <c r="G1380" s="318"/>
      <c r="H1380" s="318"/>
      <c r="I1380" s="318"/>
      <c r="J1380" s="330"/>
      <c r="K1380" s="75"/>
      <c r="L1380" s="76"/>
      <c r="M1380" s="76"/>
    </row>
    <row r="1381" spans="1:13" s="2" customFormat="1" ht="29.25" hidden="1" customHeight="1">
      <c r="A1381" s="67"/>
      <c r="B1381" s="96"/>
      <c r="C1381" s="105" t="s">
        <v>438</v>
      </c>
      <c r="D1381" s="106" t="s">
        <v>439</v>
      </c>
      <c r="E1381" s="347">
        <f t="shared" si="329"/>
        <v>0</v>
      </c>
      <c r="F1381" s="318"/>
      <c r="G1381" s="318"/>
      <c r="H1381" s="318"/>
      <c r="I1381" s="318"/>
      <c r="J1381" s="330"/>
      <c r="K1381" s="75"/>
      <c r="L1381" s="76"/>
      <c r="M1381" s="76"/>
    </row>
    <row r="1382" spans="1:13" s="2" customFormat="1" ht="18" hidden="1" customHeight="1">
      <c r="A1382" s="67"/>
      <c r="B1382" s="96"/>
      <c r="C1382" s="104" t="s">
        <v>440</v>
      </c>
      <c r="D1382" s="70" t="s">
        <v>441</v>
      </c>
      <c r="E1382" s="347">
        <f t="shared" si="329"/>
        <v>0</v>
      </c>
      <c r="F1382" s="318"/>
      <c r="G1382" s="318"/>
      <c r="H1382" s="318"/>
      <c r="I1382" s="318"/>
      <c r="J1382" s="330"/>
      <c r="K1382" s="75"/>
      <c r="L1382" s="76"/>
      <c r="M1382" s="76"/>
    </row>
    <row r="1383" spans="1:13" s="2" customFormat="1" ht="44.25" hidden="1" customHeight="1">
      <c r="A1383" s="67"/>
      <c r="B1383" s="92"/>
      <c r="C1383" s="107" t="s">
        <v>442</v>
      </c>
      <c r="D1383" s="95" t="s">
        <v>443</v>
      </c>
      <c r="E1383" s="347">
        <f t="shared" si="329"/>
        <v>0</v>
      </c>
      <c r="F1383" s="318"/>
      <c r="G1383" s="318"/>
      <c r="H1383" s="318"/>
      <c r="I1383" s="318"/>
      <c r="J1383" s="330"/>
      <c r="K1383" s="75"/>
      <c r="L1383" s="76"/>
      <c r="M1383" s="76"/>
    </row>
    <row r="1384" spans="1:13" s="2" customFormat="1" ht="29.25" hidden="1" customHeight="1">
      <c r="A1384" s="67"/>
      <c r="B1384" s="108"/>
      <c r="C1384" s="109" t="s">
        <v>444</v>
      </c>
      <c r="D1384" s="110" t="s">
        <v>445</v>
      </c>
      <c r="E1384" s="347">
        <f t="shared" si="329"/>
        <v>0</v>
      </c>
      <c r="F1384" s="318"/>
      <c r="G1384" s="318"/>
      <c r="H1384" s="318"/>
      <c r="I1384" s="318"/>
      <c r="J1384" s="330"/>
      <c r="K1384" s="75"/>
      <c r="L1384" s="76"/>
      <c r="M1384" s="76"/>
    </row>
    <row r="1385" spans="1:13" s="2" customFormat="1" ht="29.25" hidden="1" customHeight="1">
      <c r="A1385" s="67"/>
      <c r="B1385" s="111"/>
      <c r="C1385" s="112" t="s">
        <v>446</v>
      </c>
      <c r="D1385" s="113" t="s">
        <v>447</v>
      </c>
      <c r="E1385" s="347">
        <f t="shared" si="329"/>
        <v>0</v>
      </c>
      <c r="F1385" s="318"/>
      <c r="G1385" s="318"/>
      <c r="H1385" s="318"/>
      <c r="I1385" s="318"/>
      <c r="J1385" s="330"/>
      <c r="K1385" s="75"/>
      <c r="L1385" s="76"/>
      <c r="M1385" s="76"/>
    </row>
    <row r="1386" spans="1:13" s="2" customFormat="1" ht="18.75" hidden="1" customHeight="1">
      <c r="A1386" s="67"/>
      <c r="B1386" s="114"/>
      <c r="C1386" s="115" t="s">
        <v>448</v>
      </c>
      <c r="D1386" s="116" t="s">
        <v>449</v>
      </c>
      <c r="E1386" s="347">
        <f t="shared" si="329"/>
        <v>0</v>
      </c>
      <c r="F1386" s="318"/>
      <c r="G1386" s="318"/>
      <c r="H1386" s="318"/>
      <c r="I1386" s="318"/>
      <c r="J1386" s="330"/>
      <c r="K1386" s="75"/>
      <c r="L1386" s="76"/>
      <c r="M1386" s="76"/>
    </row>
    <row r="1387" spans="1:13" s="2" customFormat="1" ht="12.75" hidden="1" customHeight="1">
      <c r="A1387" s="67"/>
      <c r="B1387" s="117"/>
      <c r="C1387" s="118"/>
      <c r="D1387" s="119"/>
      <c r="E1387" s="347">
        <f t="shared" si="329"/>
        <v>0</v>
      </c>
      <c r="F1387" s="318"/>
      <c r="G1387" s="318"/>
      <c r="H1387" s="318"/>
      <c r="I1387" s="318"/>
      <c r="J1387" s="330"/>
      <c r="K1387" s="75"/>
      <c r="L1387" s="76"/>
      <c r="M1387" s="76"/>
    </row>
    <row r="1388" spans="1:13" s="2" customFormat="1" ht="12.75" hidden="1" customHeight="1">
      <c r="A1388" s="67"/>
      <c r="B1388" s="189" t="s">
        <v>450</v>
      </c>
      <c r="C1388" s="190"/>
      <c r="D1388" s="116" t="s">
        <v>451</v>
      </c>
      <c r="E1388" s="347">
        <f t="shared" si="329"/>
        <v>0</v>
      </c>
      <c r="F1388" s="318">
        <f>F1389</f>
        <v>0</v>
      </c>
      <c r="G1388" s="318">
        <f>G1389</f>
        <v>0</v>
      </c>
      <c r="H1388" s="318">
        <f>H1389</f>
        <v>0</v>
      </c>
      <c r="I1388" s="318">
        <f>I1389</f>
        <v>0</v>
      </c>
      <c r="J1388" s="329">
        <f>J1389</f>
        <v>0</v>
      </c>
      <c r="K1388" s="163"/>
      <c r="L1388" s="76"/>
      <c r="M1388" s="76"/>
    </row>
    <row r="1389" spans="1:13" s="2" customFormat="1" ht="12.75" hidden="1" customHeight="1">
      <c r="A1389" s="67"/>
      <c r="B1389" s="88" t="s">
        <v>452</v>
      </c>
      <c r="C1389" s="88"/>
      <c r="D1389" s="89" t="s">
        <v>371</v>
      </c>
      <c r="E1389" s="347">
        <f t="shared" si="329"/>
        <v>0</v>
      </c>
      <c r="F1389" s="318">
        <f>F1393+F1394+F1395+F1396+F1397+F1398+F1399</f>
        <v>0</v>
      </c>
      <c r="G1389" s="318">
        <f>G1393+G1394+G1395+G1396+G1397+G1398+G1399</f>
        <v>0</v>
      </c>
      <c r="H1389" s="318">
        <f>H1393+H1394+H1395+H1396+H1397+H1398+H1399</f>
        <v>0</v>
      </c>
      <c r="I1389" s="318">
        <f>I1393+I1394+I1395+I1396+I1397+I1398+I1399</f>
        <v>0</v>
      </c>
      <c r="J1389" s="329">
        <f>J1393+J1394+J1395+J1396+J1397+J1398+J1399</f>
        <v>0</v>
      </c>
      <c r="K1389" s="163"/>
      <c r="L1389" s="76"/>
      <c r="M1389" s="76"/>
    </row>
    <row r="1390" spans="1:13" s="2" customFormat="1" ht="12.75" hidden="1" customHeight="1">
      <c r="A1390" s="67"/>
      <c r="B1390" s="191"/>
      <c r="C1390" s="192" t="s">
        <v>453</v>
      </c>
      <c r="D1390" s="193" t="s">
        <v>454</v>
      </c>
      <c r="E1390" s="347">
        <f t="shared" si="329"/>
        <v>0</v>
      </c>
      <c r="F1390" s="318"/>
      <c r="G1390" s="318"/>
      <c r="H1390" s="318"/>
      <c r="I1390" s="318"/>
      <c r="J1390" s="330"/>
      <c r="K1390" s="75"/>
      <c r="L1390" s="76"/>
      <c r="M1390" s="76"/>
    </row>
    <row r="1391" spans="1:13" s="2" customFormat="1" ht="12.75" hidden="1" customHeight="1">
      <c r="A1391" s="67"/>
      <c r="B1391" s="191"/>
      <c r="C1391" s="192" t="s">
        <v>455</v>
      </c>
      <c r="D1391" s="193" t="s">
        <v>456</v>
      </c>
      <c r="E1391" s="347">
        <f t="shared" si="329"/>
        <v>0</v>
      </c>
      <c r="F1391" s="318"/>
      <c r="G1391" s="318"/>
      <c r="H1391" s="318"/>
      <c r="I1391" s="318"/>
      <c r="J1391" s="330"/>
      <c r="K1391" s="75"/>
      <c r="L1391" s="76"/>
      <c r="M1391" s="76"/>
    </row>
    <row r="1392" spans="1:13" s="2" customFormat="1" ht="12.75" hidden="1" customHeight="1">
      <c r="A1392" s="67"/>
      <c r="B1392" s="191"/>
      <c r="C1392" s="192" t="s">
        <v>457</v>
      </c>
      <c r="D1392" s="193" t="s">
        <v>458</v>
      </c>
      <c r="E1392" s="347">
        <f t="shared" si="329"/>
        <v>0</v>
      </c>
      <c r="F1392" s="318"/>
      <c r="G1392" s="318"/>
      <c r="H1392" s="318"/>
      <c r="I1392" s="318"/>
      <c r="J1392" s="330"/>
      <c r="K1392" s="75"/>
      <c r="L1392" s="76"/>
      <c r="M1392" s="76"/>
    </row>
    <row r="1393" spans="1:13" s="2" customFormat="1" ht="12.75" hidden="1" customHeight="1">
      <c r="A1393" s="67"/>
      <c r="B1393" s="194"/>
      <c r="C1393" s="88" t="s">
        <v>459</v>
      </c>
      <c r="D1393" s="89" t="s">
        <v>460</v>
      </c>
      <c r="E1393" s="347">
        <f t="shared" si="329"/>
        <v>0</v>
      </c>
      <c r="F1393" s="318"/>
      <c r="G1393" s="318"/>
      <c r="H1393" s="318"/>
      <c r="I1393" s="318"/>
      <c r="J1393" s="330"/>
      <c r="K1393" s="75"/>
      <c r="L1393" s="76"/>
      <c r="M1393" s="76"/>
    </row>
    <row r="1394" spans="1:13" s="2" customFormat="1" ht="12.75" hidden="1" customHeight="1">
      <c r="A1394" s="67"/>
      <c r="B1394" s="194"/>
      <c r="C1394" s="88" t="s">
        <v>461</v>
      </c>
      <c r="D1394" s="89" t="s">
        <v>462</v>
      </c>
      <c r="E1394" s="347">
        <f t="shared" si="329"/>
        <v>0</v>
      </c>
      <c r="F1394" s="318"/>
      <c r="G1394" s="318"/>
      <c r="H1394" s="318"/>
      <c r="I1394" s="318"/>
      <c r="J1394" s="330"/>
      <c r="K1394" s="75"/>
      <c r="L1394" s="76"/>
      <c r="M1394" s="76"/>
    </row>
    <row r="1395" spans="1:13" s="2" customFormat="1" ht="12.75" hidden="1" customHeight="1">
      <c r="A1395" s="67"/>
      <c r="B1395" s="194"/>
      <c r="C1395" s="88" t="s">
        <v>463</v>
      </c>
      <c r="D1395" s="89" t="s">
        <v>464</v>
      </c>
      <c r="E1395" s="347">
        <f t="shared" si="329"/>
        <v>0</v>
      </c>
      <c r="F1395" s="318"/>
      <c r="G1395" s="318"/>
      <c r="H1395" s="318"/>
      <c r="I1395" s="318"/>
      <c r="J1395" s="330"/>
      <c r="K1395" s="75"/>
      <c r="L1395" s="76"/>
      <c r="M1395" s="76"/>
    </row>
    <row r="1396" spans="1:13" s="2" customFormat="1" ht="12.75" hidden="1" customHeight="1">
      <c r="A1396" s="67"/>
      <c r="B1396" s="194"/>
      <c r="C1396" s="88" t="s">
        <v>465</v>
      </c>
      <c r="D1396" s="89" t="s">
        <v>466</v>
      </c>
      <c r="E1396" s="347">
        <f t="shared" si="329"/>
        <v>0</v>
      </c>
      <c r="F1396" s="318"/>
      <c r="G1396" s="318"/>
      <c r="H1396" s="318"/>
      <c r="I1396" s="318"/>
      <c r="J1396" s="330"/>
      <c r="K1396" s="75"/>
      <c r="L1396" s="76"/>
      <c r="M1396" s="76"/>
    </row>
    <row r="1397" spans="1:13" s="2" customFormat="1" ht="12.75" hidden="1" customHeight="1">
      <c r="A1397" s="67"/>
      <c r="B1397" s="194"/>
      <c r="C1397" s="88"/>
      <c r="D1397" s="89"/>
      <c r="E1397" s="347">
        <f t="shared" si="329"/>
        <v>0</v>
      </c>
      <c r="F1397" s="318"/>
      <c r="G1397" s="318"/>
      <c r="H1397" s="318"/>
      <c r="I1397" s="318"/>
      <c r="J1397" s="330"/>
      <c r="K1397" s="75"/>
      <c r="L1397" s="76"/>
      <c r="M1397" s="76"/>
    </row>
    <row r="1398" spans="1:13" s="2" customFormat="1" ht="12.75" hidden="1" customHeight="1">
      <c r="A1398" s="67"/>
      <c r="B1398" s="194"/>
      <c r="C1398" s="88" t="s">
        <v>467</v>
      </c>
      <c r="D1398" s="89" t="s">
        <v>468</v>
      </c>
      <c r="E1398" s="347">
        <f t="shared" si="329"/>
        <v>0</v>
      </c>
      <c r="F1398" s="318"/>
      <c r="G1398" s="318"/>
      <c r="H1398" s="318"/>
      <c r="I1398" s="318"/>
      <c r="J1398" s="330"/>
      <c r="K1398" s="75"/>
      <c r="L1398" s="76"/>
      <c r="M1398" s="76"/>
    </row>
    <row r="1399" spans="1:13" s="2" customFormat="1" ht="12.75" hidden="1" customHeight="1">
      <c r="A1399" s="67"/>
      <c r="B1399" s="194"/>
      <c r="C1399" s="88" t="s">
        <v>469</v>
      </c>
      <c r="D1399" s="89" t="s">
        <v>470</v>
      </c>
      <c r="E1399" s="347">
        <f t="shared" si="329"/>
        <v>0</v>
      </c>
      <c r="F1399" s="318"/>
      <c r="G1399" s="318"/>
      <c r="H1399" s="318"/>
      <c r="I1399" s="318"/>
      <c r="J1399" s="330"/>
      <c r="K1399" s="75"/>
      <c r="L1399" s="76"/>
      <c r="M1399" s="76"/>
    </row>
    <row r="1400" spans="1:13" s="2" customFormat="1" ht="12.75" hidden="1" customHeight="1">
      <c r="A1400" s="67"/>
      <c r="B1400" s="190"/>
      <c r="C1400" s="189"/>
      <c r="D1400" s="89"/>
      <c r="E1400" s="347">
        <f t="shared" si="329"/>
        <v>0</v>
      </c>
      <c r="F1400" s="318"/>
      <c r="G1400" s="318"/>
      <c r="H1400" s="318"/>
      <c r="I1400" s="318"/>
      <c r="J1400" s="330"/>
      <c r="K1400" s="75"/>
      <c r="L1400" s="76"/>
      <c r="M1400" s="76"/>
    </row>
    <row r="1401" spans="1:13" s="2" customFormat="1" ht="12.75" hidden="1" customHeight="1">
      <c r="A1401" s="67"/>
      <c r="B1401" s="189" t="s">
        <v>471</v>
      </c>
      <c r="C1401" s="189"/>
      <c r="D1401" s="89" t="s">
        <v>305</v>
      </c>
      <c r="E1401" s="347">
        <f t="shared" si="329"/>
        <v>0</v>
      </c>
      <c r="F1401" s="318">
        <f>F1402+F1403+F1404+F1405+F1406+F1407+F1408+F1409+F1410+F1411+F1412</f>
        <v>0</v>
      </c>
      <c r="G1401" s="318">
        <f>G1402+G1403+G1404+G1405+G1406+G1407+G1408+G1409+G1410+G1411+G1412</f>
        <v>0</v>
      </c>
      <c r="H1401" s="318">
        <f>H1402+H1403+H1404+H1405+H1406+H1407+H1408+H1409+H1410+H1411+H1412</f>
        <v>0</v>
      </c>
      <c r="I1401" s="318">
        <f>I1402+I1403+I1404+I1405+I1406+I1407+I1408+I1409+I1410+I1411+I1412</f>
        <v>0</v>
      </c>
      <c r="J1401" s="329">
        <f>J1402+J1403+J1404+J1405+J1406+J1407+J1408+J1409+J1410+J1411+J1412</f>
        <v>0</v>
      </c>
      <c r="K1401" s="163"/>
      <c r="L1401" s="76"/>
      <c r="M1401" s="76"/>
    </row>
    <row r="1402" spans="1:13" s="2" customFormat="1" ht="12.75" hidden="1" customHeight="1">
      <c r="A1402" s="67"/>
      <c r="B1402" s="190" t="s">
        <v>472</v>
      </c>
      <c r="C1402" s="189"/>
      <c r="D1402" s="89" t="s">
        <v>473</v>
      </c>
      <c r="E1402" s="347">
        <f t="shared" si="329"/>
        <v>0</v>
      </c>
      <c r="F1402" s="318"/>
      <c r="G1402" s="318"/>
      <c r="H1402" s="318"/>
      <c r="I1402" s="318"/>
      <c r="J1402" s="330"/>
      <c r="K1402" s="75"/>
      <c r="L1402" s="76"/>
      <c r="M1402" s="76"/>
    </row>
    <row r="1403" spans="1:13" s="2" customFormat="1" ht="12.75" hidden="1" customHeight="1">
      <c r="A1403" s="67"/>
      <c r="B1403" s="190" t="s">
        <v>474</v>
      </c>
      <c r="C1403" s="88"/>
      <c r="D1403" s="89" t="s">
        <v>475</v>
      </c>
      <c r="E1403" s="347">
        <f t="shared" si="329"/>
        <v>0</v>
      </c>
      <c r="F1403" s="318"/>
      <c r="G1403" s="318"/>
      <c r="H1403" s="318"/>
      <c r="I1403" s="318"/>
      <c r="J1403" s="330"/>
      <c r="K1403" s="75"/>
      <c r="L1403" s="76"/>
      <c r="M1403" s="76"/>
    </row>
    <row r="1404" spans="1:13" s="2" customFormat="1" ht="12.75" hidden="1" customHeight="1">
      <c r="A1404" s="67"/>
      <c r="B1404" s="190" t="s">
        <v>476</v>
      </c>
      <c r="C1404" s="189"/>
      <c r="D1404" s="89" t="s">
        <v>477</v>
      </c>
      <c r="E1404" s="347">
        <f t="shared" si="329"/>
        <v>0</v>
      </c>
      <c r="F1404" s="318"/>
      <c r="G1404" s="318"/>
      <c r="H1404" s="318"/>
      <c r="I1404" s="318"/>
      <c r="J1404" s="330"/>
      <c r="K1404" s="75"/>
      <c r="L1404" s="76"/>
      <c r="M1404" s="76"/>
    </row>
    <row r="1405" spans="1:13" s="2" customFormat="1" ht="12.75" hidden="1" customHeight="1">
      <c r="A1405" s="67"/>
      <c r="B1405" s="190" t="s">
        <v>478</v>
      </c>
      <c r="C1405" s="195"/>
      <c r="D1405" s="89" t="s">
        <v>479</v>
      </c>
      <c r="E1405" s="347">
        <f t="shared" si="329"/>
        <v>0</v>
      </c>
      <c r="F1405" s="318"/>
      <c r="G1405" s="318"/>
      <c r="H1405" s="318"/>
      <c r="I1405" s="318"/>
      <c r="J1405" s="330"/>
      <c r="K1405" s="75"/>
      <c r="L1405" s="76"/>
      <c r="M1405" s="76"/>
    </row>
    <row r="1406" spans="1:13" s="2" customFormat="1" ht="12.75" hidden="1" customHeight="1">
      <c r="A1406" s="67"/>
      <c r="B1406" s="196" t="s">
        <v>480</v>
      </c>
      <c r="C1406" s="197"/>
      <c r="D1406" s="89" t="s">
        <v>481</v>
      </c>
      <c r="E1406" s="347">
        <f t="shared" si="329"/>
        <v>0</v>
      </c>
      <c r="F1406" s="318"/>
      <c r="G1406" s="318"/>
      <c r="H1406" s="318"/>
      <c r="I1406" s="318"/>
      <c r="J1406" s="330"/>
      <c r="K1406" s="75"/>
      <c r="L1406" s="76"/>
      <c r="M1406" s="76"/>
    </row>
    <row r="1407" spans="1:13" s="2" customFormat="1" ht="12.75" hidden="1" customHeight="1">
      <c r="A1407" s="67"/>
      <c r="B1407" s="198" t="s">
        <v>482</v>
      </c>
      <c r="C1407" s="88"/>
      <c r="D1407" s="116" t="s">
        <v>483</v>
      </c>
      <c r="E1407" s="347">
        <f t="shared" si="329"/>
        <v>0</v>
      </c>
      <c r="F1407" s="318"/>
      <c r="G1407" s="318"/>
      <c r="H1407" s="318"/>
      <c r="I1407" s="318"/>
      <c r="J1407" s="330"/>
      <c r="K1407" s="75"/>
      <c r="L1407" s="76"/>
      <c r="M1407" s="76"/>
    </row>
    <row r="1408" spans="1:13" s="2" customFormat="1" ht="12.75" hidden="1" customHeight="1">
      <c r="A1408" s="67"/>
      <c r="B1408" s="196" t="s">
        <v>484</v>
      </c>
      <c r="C1408" s="189"/>
      <c r="D1408" s="89" t="s">
        <v>485</v>
      </c>
      <c r="E1408" s="347">
        <f t="shared" si="329"/>
        <v>0</v>
      </c>
      <c r="F1408" s="318"/>
      <c r="G1408" s="318"/>
      <c r="H1408" s="318"/>
      <c r="I1408" s="318"/>
      <c r="J1408" s="330"/>
      <c r="K1408" s="75"/>
      <c r="L1408" s="76"/>
      <c r="M1408" s="76"/>
    </row>
    <row r="1409" spans="1:13" s="2" customFormat="1" ht="12.75" hidden="1" customHeight="1">
      <c r="A1409" s="67"/>
      <c r="B1409" s="196" t="s">
        <v>486</v>
      </c>
      <c r="C1409" s="189"/>
      <c r="D1409" s="89" t="s">
        <v>487</v>
      </c>
      <c r="E1409" s="347">
        <f t="shared" si="329"/>
        <v>0</v>
      </c>
      <c r="F1409" s="318"/>
      <c r="G1409" s="318"/>
      <c r="H1409" s="318"/>
      <c r="I1409" s="318"/>
      <c r="J1409" s="330"/>
      <c r="K1409" s="75"/>
      <c r="L1409" s="76"/>
      <c r="M1409" s="76"/>
    </row>
    <row r="1410" spans="1:13" s="2" customFormat="1" ht="12.75" hidden="1" customHeight="1">
      <c r="A1410" s="67"/>
      <c r="B1410" s="190" t="s">
        <v>488</v>
      </c>
      <c r="C1410" s="194"/>
      <c r="D1410" s="116" t="s">
        <v>489</v>
      </c>
      <c r="E1410" s="347">
        <f t="shared" si="329"/>
        <v>0</v>
      </c>
      <c r="F1410" s="318"/>
      <c r="G1410" s="318"/>
      <c r="H1410" s="318"/>
      <c r="I1410" s="318"/>
      <c r="J1410" s="330"/>
      <c r="K1410" s="75"/>
      <c r="L1410" s="76"/>
      <c r="M1410" s="76"/>
    </row>
    <row r="1411" spans="1:13" s="2" customFormat="1" ht="12.75" hidden="1" customHeight="1">
      <c r="A1411" s="67"/>
      <c r="B1411" s="196" t="s">
        <v>490</v>
      </c>
      <c r="C1411" s="189"/>
      <c r="D1411" s="89" t="s">
        <v>491</v>
      </c>
      <c r="E1411" s="347">
        <f t="shared" si="329"/>
        <v>0</v>
      </c>
      <c r="F1411" s="318"/>
      <c r="G1411" s="318"/>
      <c r="H1411" s="318"/>
      <c r="I1411" s="318"/>
      <c r="J1411" s="330"/>
      <c r="K1411" s="75"/>
      <c r="L1411" s="76"/>
      <c r="M1411" s="76"/>
    </row>
    <row r="1412" spans="1:13" s="2" customFormat="1" ht="12.75" hidden="1" customHeight="1">
      <c r="A1412" s="67"/>
      <c r="B1412" s="199" t="s">
        <v>492</v>
      </c>
      <c r="C1412" s="194"/>
      <c r="D1412" s="116" t="s">
        <v>493</v>
      </c>
      <c r="E1412" s="347">
        <f t="shared" si="329"/>
        <v>0</v>
      </c>
      <c r="F1412" s="318"/>
      <c r="G1412" s="318"/>
      <c r="H1412" s="318"/>
      <c r="I1412" s="318"/>
      <c r="J1412" s="330"/>
      <c r="K1412" s="75"/>
      <c r="L1412" s="76"/>
      <c r="M1412" s="76"/>
    </row>
    <row r="1413" spans="1:13" s="2" customFormat="1" ht="12.75" customHeight="1">
      <c r="A1413" s="67"/>
      <c r="B1413" s="427"/>
      <c r="C1413" s="428"/>
      <c r="D1413" s="429"/>
      <c r="E1413" s="347">
        <f t="shared" si="329"/>
        <v>0</v>
      </c>
      <c r="F1413" s="318"/>
      <c r="G1413" s="318"/>
      <c r="H1413" s="318"/>
      <c r="I1413" s="318"/>
      <c r="J1413" s="330"/>
      <c r="K1413" s="75"/>
      <c r="L1413" s="76"/>
      <c r="M1413" s="76"/>
    </row>
    <row r="1414" spans="1:13" s="2" customFormat="1" ht="12.75" customHeight="1">
      <c r="A1414" s="67"/>
      <c r="B1414" s="430" t="s">
        <v>494</v>
      </c>
      <c r="C1414" s="430"/>
      <c r="D1414" s="431" t="s">
        <v>311</v>
      </c>
      <c r="E1414" s="347">
        <f t="shared" si="329"/>
        <v>2</v>
      </c>
      <c r="F1414" s="318">
        <f>F1415+F1425</f>
        <v>0</v>
      </c>
      <c r="G1414" s="318">
        <f>G1415+G1425</f>
        <v>2</v>
      </c>
      <c r="H1414" s="318">
        <f>H1415+H1425</f>
        <v>0</v>
      </c>
      <c r="I1414" s="318">
        <f>I1415+I1425</f>
        <v>0</v>
      </c>
      <c r="J1414" s="329">
        <f>J1415+J1425</f>
        <v>0</v>
      </c>
      <c r="K1414" s="163">
        <f>K1415</f>
        <v>0</v>
      </c>
      <c r="L1414" s="163">
        <f>L1415</f>
        <v>0</v>
      </c>
      <c r="M1414" s="163">
        <f>M1415</f>
        <v>0</v>
      </c>
    </row>
    <row r="1415" spans="1:13" s="2" customFormat="1" ht="12.75" customHeight="1">
      <c r="A1415" s="67"/>
      <c r="B1415" s="432" t="s">
        <v>495</v>
      </c>
      <c r="C1415" s="428"/>
      <c r="D1415" s="429" t="s">
        <v>496</v>
      </c>
      <c r="E1415" s="347">
        <f t="shared" si="329"/>
        <v>2</v>
      </c>
      <c r="F1415" s="318">
        <f>F1416+F1421+F1423</f>
        <v>0</v>
      </c>
      <c r="G1415" s="318">
        <f>G1416+G1421+G1423</f>
        <v>2</v>
      </c>
      <c r="H1415" s="318">
        <f>H1416+H1421+H1423</f>
        <v>0</v>
      </c>
      <c r="I1415" s="318">
        <f>I1416+I1421+I1423</f>
        <v>0</v>
      </c>
      <c r="J1415" s="329">
        <f>J1416+J1421+J1423</f>
        <v>0</v>
      </c>
      <c r="K1415" s="163"/>
      <c r="L1415" s="76"/>
      <c r="M1415" s="76"/>
    </row>
    <row r="1416" spans="1:13" s="2" customFormat="1" ht="12.75" customHeight="1">
      <c r="A1416" s="67"/>
      <c r="B1416" s="427" t="s">
        <v>497</v>
      </c>
      <c r="C1416" s="428"/>
      <c r="D1416" s="429" t="s">
        <v>498</v>
      </c>
      <c r="E1416" s="347">
        <f t="shared" si="329"/>
        <v>2</v>
      </c>
      <c r="F1416" s="318">
        <f>F1417+F1418+F1419+F1420</f>
        <v>0</v>
      </c>
      <c r="G1416" s="318">
        <f>G1417+G1418+G1419+G1420</f>
        <v>2</v>
      </c>
      <c r="H1416" s="318">
        <f>H1417+H1418+H1419+H1420</f>
        <v>0</v>
      </c>
      <c r="I1416" s="318">
        <f>I1417+I1418+I1419+I1420</f>
        <v>0</v>
      </c>
      <c r="J1416" s="329">
        <f>J1417+J1418+J1419+J1420</f>
        <v>0</v>
      </c>
      <c r="K1416" s="163"/>
      <c r="L1416" s="76"/>
      <c r="M1416" s="76"/>
    </row>
    <row r="1417" spans="1:13" s="2" customFormat="1" ht="12.75" customHeight="1">
      <c r="A1417" s="67"/>
      <c r="B1417" s="433"/>
      <c r="C1417" s="433" t="s">
        <v>499</v>
      </c>
      <c r="D1417" s="431" t="s">
        <v>500</v>
      </c>
      <c r="E1417" s="347">
        <f t="shared" si="329"/>
        <v>0</v>
      </c>
      <c r="F1417" s="318"/>
      <c r="G1417" s="318"/>
      <c r="H1417" s="318"/>
      <c r="I1417" s="318"/>
      <c r="J1417" s="330"/>
      <c r="K1417" s="75"/>
      <c r="L1417" s="76"/>
      <c r="M1417" s="76"/>
    </row>
    <row r="1418" spans="1:13" s="2" customFormat="1" ht="12.75" customHeight="1">
      <c r="A1418" s="67"/>
      <c r="B1418" s="433"/>
      <c r="C1418" s="433" t="s">
        <v>501</v>
      </c>
      <c r="D1418" s="431" t="s">
        <v>502</v>
      </c>
      <c r="E1418" s="347">
        <f t="shared" si="329"/>
        <v>0</v>
      </c>
      <c r="F1418" s="318"/>
      <c r="G1418" s="318"/>
      <c r="H1418" s="318"/>
      <c r="I1418" s="318"/>
      <c r="J1418" s="330"/>
      <c r="K1418" s="75"/>
      <c r="L1418" s="76"/>
      <c r="M1418" s="76"/>
    </row>
    <row r="1419" spans="1:13" s="2" customFormat="1" ht="12.75" customHeight="1">
      <c r="A1419" s="67"/>
      <c r="B1419" s="433"/>
      <c r="C1419" s="430" t="s">
        <v>503</v>
      </c>
      <c r="D1419" s="431" t="s">
        <v>504</v>
      </c>
      <c r="E1419" s="347">
        <f t="shared" si="329"/>
        <v>0</v>
      </c>
      <c r="F1419" s="318"/>
      <c r="G1419" s="318"/>
      <c r="H1419" s="318"/>
      <c r="I1419" s="318"/>
      <c r="J1419" s="330"/>
      <c r="K1419" s="75"/>
      <c r="L1419" s="76"/>
      <c r="M1419" s="76"/>
    </row>
    <row r="1420" spans="1:13" s="2" customFormat="1" ht="12.75" customHeight="1">
      <c r="A1420" s="67"/>
      <c r="B1420" s="433"/>
      <c r="C1420" s="430" t="s">
        <v>505</v>
      </c>
      <c r="D1420" s="431" t="s">
        <v>506</v>
      </c>
      <c r="E1420" s="347">
        <f t="shared" si="329"/>
        <v>2</v>
      </c>
      <c r="F1420" s="318"/>
      <c r="G1420" s="318">
        <v>2</v>
      </c>
      <c r="H1420" s="318"/>
      <c r="I1420" s="318"/>
      <c r="J1420" s="330"/>
      <c r="K1420" s="75"/>
      <c r="L1420" s="76"/>
      <c r="M1420" s="76"/>
    </row>
    <row r="1421" spans="1:13" s="2" customFormat="1" ht="12.75" customHeight="1">
      <c r="A1421" s="67"/>
      <c r="B1421" s="433" t="s">
        <v>507</v>
      </c>
      <c r="C1421" s="430"/>
      <c r="D1421" s="431" t="s">
        <v>508</v>
      </c>
      <c r="E1421" s="347">
        <f t="shared" si="329"/>
        <v>0</v>
      </c>
      <c r="F1421" s="318">
        <f>F1422</f>
        <v>0</v>
      </c>
      <c r="G1421" s="318">
        <f>G1422</f>
        <v>0</v>
      </c>
      <c r="H1421" s="318">
        <f>H1422</f>
        <v>0</v>
      </c>
      <c r="I1421" s="318">
        <f>I1422</f>
        <v>0</v>
      </c>
      <c r="J1421" s="329">
        <f>J1422</f>
        <v>0</v>
      </c>
      <c r="K1421" s="163"/>
      <c r="L1421" s="76"/>
      <c r="M1421" s="76"/>
    </row>
    <row r="1422" spans="1:13" s="2" customFormat="1" ht="12.75" customHeight="1">
      <c r="A1422" s="67"/>
      <c r="B1422" s="433"/>
      <c r="C1422" s="430" t="s">
        <v>509</v>
      </c>
      <c r="D1422" s="431" t="s">
        <v>510</v>
      </c>
      <c r="E1422" s="347">
        <f t="shared" si="329"/>
        <v>0</v>
      </c>
      <c r="F1422" s="318"/>
      <c r="G1422" s="318"/>
      <c r="H1422" s="318"/>
      <c r="I1422" s="318"/>
      <c r="J1422" s="330"/>
      <c r="K1422" s="75"/>
      <c r="L1422" s="76"/>
      <c r="M1422" s="76"/>
    </row>
    <row r="1423" spans="1:13" s="2" customFormat="1" ht="12.75" customHeight="1">
      <c r="A1423" s="67"/>
      <c r="B1423" s="433" t="s">
        <v>511</v>
      </c>
      <c r="C1423" s="430"/>
      <c r="D1423" s="431" t="s">
        <v>512</v>
      </c>
      <c r="E1423" s="347">
        <f t="shared" si="329"/>
        <v>0</v>
      </c>
      <c r="F1423" s="318"/>
      <c r="G1423" s="318"/>
      <c r="H1423" s="318"/>
      <c r="I1423" s="318"/>
      <c r="J1423" s="330"/>
      <c r="K1423" s="75"/>
      <c r="L1423" s="76"/>
      <c r="M1423" s="76"/>
    </row>
    <row r="1424" spans="1:13" s="2" customFormat="1" ht="12.75" customHeight="1">
      <c r="A1424" s="67"/>
      <c r="B1424" s="433"/>
      <c r="C1424" s="430"/>
      <c r="D1424" s="431"/>
      <c r="E1424" s="347">
        <f t="shared" si="329"/>
        <v>0</v>
      </c>
      <c r="F1424" s="318"/>
      <c r="G1424" s="318"/>
      <c r="H1424" s="318"/>
      <c r="I1424" s="318"/>
      <c r="J1424" s="330"/>
      <c r="K1424" s="75"/>
      <c r="L1424" s="76"/>
      <c r="M1424" s="76"/>
    </row>
    <row r="1425" spans="1:13" s="2" customFormat="1" ht="12.75" customHeight="1">
      <c r="A1425" s="67"/>
      <c r="B1425" s="428" t="s">
        <v>513</v>
      </c>
      <c r="C1425" s="430"/>
      <c r="D1425" s="431" t="s">
        <v>514</v>
      </c>
      <c r="E1425" s="347">
        <f t="shared" si="329"/>
        <v>0</v>
      </c>
      <c r="F1425" s="318">
        <f t="shared" ref="F1425:J1426" si="333">F1426</f>
        <v>0</v>
      </c>
      <c r="G1425" s="318">
        <f t="shared" si="333"/>
        <v>0</v>
      </c>
      <c r="H1425" s="318">
        <f t="shared" si="333"/>
        <v>0</v>
      </c>
      <c r="I1425" s="318">
        <f t="shared" si="333"/>
        <v>0</v>
      </c>
      <c r="J1425" s="329">
        <f t="shared" si="333"/>
        <v>0</v>
      </c>
      <c r="K1425" s="163"/>
      <c r="L1425" s="76"/>
      <c r="M1425" s="76"/>
    </row>
    <row r="1426" spans="1:13" s="2" customFormat="1" ht="12.75" customHeight="1">
      <c r="A1426" s="67"/>
      <c r="B1426" s="434" t="s">
        <v>515</v>
      </c>
      <c r="C1426" s="435"/>
      <c r="D1426" s="431" t="s">
        <v>516</v>
      </c>
      <c r="E1426" s="347">
        <f t="shared" si="329"/>
        <v>0</v>
      </c>
      <c r="F1426" s="318">
        <f t="shared" si="333"/>
        <v>0</v>
      </c>
      <c r="G1426" s="318">
        <f t="shared" si="333"/>
        <v>0</v>
      </c>
      <c r="H1426" s="318">
        <f t="shared" si="333"/>
        <v>0</v>
      </c>
      <c r="I1426" s="318">
        <f t="shared" si="333"/>
        <v>0</v>
      </c>
      <c r="J1426" s="329">
        <f t="shared" si="333"/>
        <v>0</v>
      </c>
      <c r="K1426" s="163"/>
      <c r="L1426" s="76"/>
      <c r="M1426" s="76"/>
    </row>
    <row r="1427" spans="1:13" s="2" customFormat="1" ht="12.75" customHeight="1">
      <c r="A1427" s="67"/>
      <c r="B1427" s="433"/>
      <c r="C1427" s="430" t="s">
        <v>517</v>
      </c>
      <c r="D1427" s="431" t="s">
        <v>518</v>
      </c>
      <c r="E1427" s="347">
        <f t="shared" si="329"/>
        <v>0</v>
      </c>
      <c r="F1427" s="318"/>
      <c r="G1427" s="318"/>
      <c r="H1427" s="318"/>
      <c r="I1427" s="318"/>
      <c r="J1427" s="330"/>
      <c r="K1427" s="75"/>
      <c r="L1427" s="76"/>
      <c r="M1427" s="76"/>
    </row>
    <row r="1428" spans="1:13" s="2" customFormat="1" ht="12.75" customHeight="1">
      <c r="A1428" s="67"/>
      <c r="B1428" s="433"/>
      <c r="C1428" s="430"/>
      <c r="D1428" s="431"/>
      <c r="E1428" s="347">
        <f t="shared" si="329"/>
        <v>0</v>
      </c>
      <c r="F1428" s="318"/>
      <c r="G1428" s="318"/>
      <c r="H1428" s="318"/>
      <c r="I1428" s="318"/>
      <c r="J1428" s="330"/>
      <c r="K1428" s="75"/>
      <c r="L1428" s="76"/>
      <c r="M1428" s="76"/>
    </row>
    <row r="1429" spans="1:13" s="2" customFormat="1" ht="12.75" customHeight="1">
      <c r="A1429" s="67"/>
      <c r="B1429" s="428" t="s">
        <v>519</v>
      </c>
      <c r="C1429" s="430"/>
      <c r="D1429" s="431" t="s">
        <v>426</v>
      </c>
      <c r="E1429" s="347">
        <f t="shared" si="329"/>
        <v>0</v>
      </c>
      <c r="F1429" s="318">
        <f>F1430</f>
        <v>0</v>
      </c>
      <c r="G1429" s="318">
        <f>G1430</f>
        <v>0</v>
      </c>
      <c r="H1429" s="318">
        <f>H1430</f>
        <v>0</v>
      </c>
      <c r="I1429" s="318">
        <f>I1430</f>
        <v>0</v>
      </c>
      <c r="J1429" s="329">
        <f>J1430</f>
        <v>0</v>
      </c>
      <c r="K1429" s="163"/>
      <c r="L1429" s="76"/>
      <c r="M1429" s="76"/>
    </row>
    <row r="1430" spans="1:13" s="2" customFormat="1" ht="12.75" customHeight="1">
      <c r="A1430" s="67"/>
      <c r="B1430" s="433" t="s">
        <v>427</v>
      </c>
      <c r="C1430" s="430"/>
      <c r="D1430" s="431" t="s">
        <v>428</v>
      </c>
      <c r="E1430" s="347">
        <f t="shared" si="329"/>
        <v>0</v>
      </c>
      <c r="F1430" s="318"/>
      <c r="G1430" s="318"/>
      <c r="H1430" s="318"/>
      <c r="I1430" s="318"/>
      <c r="J1430" s="330"/>
      <c r="K1430" s="75"/>
      <c r="L1430" s="76"/>
      <c r="M1430" s="76"/>
    </row>
    <row r="1431" spans="1:13">
      <c r="A1431" s="132" t="s">
        <v>525</v>
      </c>
      <c r="B1431" s="133"/>
      <c r="C1431" s="133"/>
      <c r="D1431" s="125" t="s">
        <v>526</v>
      </c>
      <c r="E1431" s="347">
        <f t="shared" si="329"/>
        <v>0</v>
      </c>
      <c r="F1431" s="333"/>
      <c r="G1431" s="333"/>
      <c r="H1431" s="333"/>
      <c r="I1431" s="333"/>
      <c r="J1431" s="330"/>
      <c r="K1431" s="75"/>
      <c r="L1431" s="76"/>
      <c r="M1431" s="76"/>
    </row>
    <row r="1432" spans="1:13" ht="18.75" customHeight="1">
      <c r="A1432" s="187"/>
      <c r="B1432" s="127"/>
      <c r="C1432" s="127" t="s">
        <v>520</v>
      </c>
      <c r="D1432" s="128"/>
      <c r="E1432" s="347">
        <f t="shared" si="329"/>
        <v>2</v>
      </c>
      <c r="F1432" s="333"/>
      <c r="G1432" s="333">
        <f>G1433</f>
        <v>2</v>
      </c>
      <c r="H1432" s="333"/>
      <c r="I1432" s="333"/>
      <c r="J1432" s="330"/>
      <c r="K1432" s="75"/>
      <c r="L1432" s="76"/>
      <c r="M1432" s="76"/>
    </row>
    <row r="1433" spans="1:13" ht="23.25" customHeight="1">
      <c r="A1433" s="187"/>
      <c r="B1433" s="575" t="s">
        <v>521</v>
      </c>
      <c r="C1433" s="576"/>
      <c r="D1433" s="131" t="s">
        <v>522</v>
      </c>
      <c r="E1433" s="347">
        <f t="shared" si="329"/>
        <v>2</v>
      </c>
      <c r="F1433" s="333"/>
      <c r="G1433" s="333">
        <v>2</v>
      </c>
      <c r="H1433" s="333"/>
      <c r="I1433" s="333"/>
      <c r="J1433" s="330"/>
      <c r="K1433" s="75"/>
      <c r="L1433" s="76"/>
      <c r="M1433" s="76"/>
    </row>
    <row r="1434" spans="1:13" ht="23.25" customHeight="1">
      <c r="A1434" s="187"/>
      <c r="B1434" s="577" t="s">
        <v>523</v>
      </c>
      <c r="C1434" s="578"/>
      <c r="D1434" s="131" t="s">
        <v>524</v>
      </c>
      <c r="E1434" s="347"/>
      <c r="F1434" s="333"/>
      <c r="G1434" s="333"/>
      <c r="H1434" s="333"/>
      <c r="I1434" s="333"/>
      <c r="J1434" s="330"/>
      <c r="K1434" s="75"/>
      <c r="L1434" s="76"/>
      <c r="M1434" s="76"/>
    </row>
    <row r="1435" spans="1:13" s="3" customFormat="1" ht="37.5" customHeight="1">
      <c r="A1435" s="579" t="s">
        <v>527</v>
      </c>
      <c r="B1435" s="580"/>
      <c r="C1435" s="581"/>
      <c r="D1435" s="355" t="s">
        <v>528</v>
      </c>
      <c r="E1435" s="367">
        <f t="shared" si="329"/>
        <v>0</v>
      </c>
      <c r="F1435" s="367">
        <f t="shared" ref="F1435:M1435" si="334">F1436</f>
        <v>0</v>
      </c>
      <c r="G1435" s="367">
        <f t="shared" si="334"/>
        <v>0</v>
      </c>
      <c r="H1435" s="367">
        <f t="shared" si="334"/>
        <v>0</v>
      </c>
      <c r="I1435" s="367">
        <f t="shared" si="334"/>
        <v>0</v>
      </c>
      <c r="J1435" s="404">
        <f t="shared" si="334"/>
        <v>0</v>
      </c>
      <c r="K1435" s="405">
        <f t="shared" si="334"/>
        <v>0</v>
      </c>
      <c r="L1435" s="405">
        <f t="shared" si="334"/>
        <v>0</v>
      </c>
      <c r="M1435" s="405">
        <f t="shared" si="334"/>
        <v>0</v>
      </c>
    </row>
    <row r="1436" spans="1:13" ht="42" customHeight="1">
      <c r="A1436" s="556" t="s">
        <v>739</v>
      </c>
      <c r="B1436" s="557"/>
      <c r="C1436" s="558"/>
      <c r="D1436" s="62" t="s">
        <v>530</v>
      </c>
      <c r="E1436" s="158">
        <f t="shared" si="329"/>
        <v>0</v>
      </c>
      <c r="F1436" s="158"/>
      <c r="G1436" s="158"/>
      <c r="H1436" s="158"/>
      <c r="I1436" s="158"/>
      <c r="J1436" s="323"/>
      <c r="K1436" s="158"/>
      <c r="L1436" s="158"/>
      <c r="M1436" s="158"/>
    </row>
    <row r="1437" spans="1:13" ht="23.25" customHeight="1">
      <c r="A1437" s="132"/>
      <c r="B1437" s="468"/>
      <c r="C1437" s="465" t="s">
        <v>303</v>
      </c>
      <c r="D1437" s="135"/>
      <c r="E1437" s="347"/>
      <c r="F1437" s="333"/>
      <c r="G1437" s="333"/>
      <c r="H1437" s="333"/>
      <c r="I1437" s="333"/>
      <c r="J1437" s="330"/>
      <c r="K1437" s="75"/>
      <c r="L1437" s="76"/>
      <c r="M1437" s="76"/>
    </row>
    <row r="1438" spans="1:13" ht="23.25" customHeight="1">
      <c r="A1438" s="132"/>
      <c r="B1438" s="569" t="s">
        <v>494</v>
      </c>
      <c r="C1438" s="570"/>
      <c r="D1438" s="74" t="s">
        <v>311</v>
      </c>
      <c r="E1438" s="347"/>
      <c r="F1438" s="333"/>
      <c r="G1438" s="333"/>
      <c r="H1438" s="333"/>
      <c r="I1438" s="333"/>
      <c r="J1438" s="330"/>
      <c r="K1438" s="75"/>
      <c r="L1438" s="76"/>
      <c r="M1438" s="76"/>
    </row>
    <row r="1439" spans="1:13" ht="29.25" customHeight="1">
      <c r="A1439" s="132"/>
      <c r="B1439" s="569" t="s">
        <v>534</v>
      </c>
      <c r="C1439" s="570"/>
      <c r="D1439" s="74" t="s">
        <v>496</v>
      </c>
      <c r="E1439" s="347"/>
      <c r="F1439" s="333"/>
      <c r="G1439" s="333"/>
      <c r="H1439" s="333"/>
      <c r="I1439" s="333"/>
      <c r="J1439" s="330"/>
      <c r="K1439" s="75"/>
      <c r="L1439" s="76"/>
      <c r="M1439" s="76"/>
    </row>
    <row r="1440" spans="1:13" ht="23.25" customHeight="1">
      <c r="A1440" s="132"/>
      <c r="B1440" s="569" t="s">
        <v>535</v>
      </c>
      <c r="C1440" s="570"/>
      <c r="D1440" s="74" t="s">
        <v>498</v>
      </c>
      <c r="E1440" s="347"/>
      <c r="F1440" s="333"/>
      <c r="G1440" s="333"/>
      <c r="H1440" s="333"/>
      <c r="I1440" s="333"/>
      <c r="J1440" s="330"/>
      <c r="K1440" s="75"/>
      <c r="L1440" s="76"/>
      <c r="M1440" s="76"/>
    </row>
    <row r="1441" spans="1:13" ht="23.25" customHeight="1">
      <c r="A1441" s="132"/>
      <c r="B1441" s="462"/>
      <c r="C1441" s="463" t="s">
        <v>499</v>
      </c>
      <c r="D1441" s="74" t="s">
        <v>500</v>
      </c>
      <c r="E1441" s="347"/>
      <c r="F1441" s="333"/>
      <c r="G1441" s="333"/>
      <c r="H1441" s="333"/>
      <c r="I1441" s="333"/>
      <c r="J1441" s="330"/>
      <c r="K1441" s="75"/>
      <c r="L1441" s="76"/>
      <c r="M1441" s="76"/>
    </row>
    <row r="1442" spans="1:13" ht="23.25" customHeight="1">
      <c r="A1442" s="132"/>
      <c r="B1442" s="462"/>
      <c r="C1442" s="463" t="s">
        <v>501</v>
      </c>
      <c r="D1442" s="74" t="s">
        <v>502</v>
      </c>
      <c r="E1442" s="347"/>
      <c r="F1442" s="333"/>
      <c r="G1442" s="333"/>
      <c r="H1442" s="333"/>
      <c r="I1442" s="333"/>
      <c r="J1442" s="330"/>
      <c r="K1442" s="75"/>
      <c r="L1442" s="76"/>
      <c r="M1442" s="76"/>
    </row>
    <row r="1443" spans="1:13" ht="23.25" customHeight="1">
      <c r="A1443" s="132"/>
      <c r="B1443" s="468"/>
      <c r="C1443" s="463" t="s">
        <v>503</v>
      </c>
      <c r="D1443" s="74" t="s">
        <v>504</v>
      </c>
      <c r="E1443" s="347"/>
      <c r="F1443" s="333"/>
      <c r="G1443" s="333"/>
      <c r="H1443" s="333"/>
      <c r="I1443" s="333"/>
      <c r="J1443" s="330"/>
      <c r="K1443" s="75"/>
      <c r="L1443" s="76"/>
      <c r="M1443" s="76"/>
    </row>
    <row r="1444" spans="1:13" ht="23.25" customHeight="1">
      <c r="A1444" s="132"/>
      <c r="B1444" s="468"/>
      <c r="C1444" s="463" t="s">
        <v>536</v>
      </c>
      <c r="D1444" s="74" t="s">
        <v>506</v>
      </c>
      <c r="E1444" s="347"/>
      <c r="F1444" s="333"/>
      <c r="G1444" s="333"/>
      <c r="H1444" s="333"/>
      <c r="I1444" s="333"/>
      <c r="J1444" s="330"/>
      <c r="K1444" s="75"/>
      <c r="L1444" s="76"/>
      <c r="M1444" s="76"/>
    </row>
    <row r="1445" spans="1:13" ht="23.25" customHeight="1">
      <c r="A1445" s="132"/>
      <c r="B1445" s="468"/>
      <c r="C1445" s="463" t="s">
        <v>507</v>
      </c>
      <c r="D1445" s="74" t="s">
        <v>508</v>
      </c>
      <c r="E1445" s="347"/>
      <c r="F1445" s="333"/>
      <c r="G1445" s="333"/>
      <c r="H1445" s="333"/>
      <c r="I1445" s="333"/>
      <c r="J1445" s="330"/>
      <c r="K1445" s="75"/>
      <c r="L1445" s="76"/>
      <c r="M1445" s="76"/>
    </row>
    <row r="1446" spans="1:13" ht="23.25" customHeight="1">
      <c r="A1446" s="132"/>
      <c r="B1446" s="468"/>
      <c r="C1446" s="463" t="s">
        <v>509</v>
      </c>
      <c r="D1446" s="74" t="s">
        <v>510</v>
      </c>
      <c r="E1446" s="347"/>
      <c r="F1446" s="333"/>
      <c r="G1446" s="333"/>
      <c r="H1446" s="333"/>
      <c r="I1446" s="333"/>
      <c r="J1446" s="330"/>
      <c r="K1446" s="75"/>
      <c r="L1446" s="76"/>
      <c r="M1446" s="76"/>
    </row>
    <row r="1447" spans="1:13" ht="23.25" customHeight="1">
      <c r="A1447" s="132"/>
      <c r="B1447" s="468"/>
      <c r="C1447" s="463" t="s">
        <v>511</v>
      </c>
      <c r="D1447" s="74" t="s">
        <v>512</v>
      </c>
      <c r="E1447" s="347"/>
      <c r="F1447" s="333"/>
      <c r="G1447" s="333"/>
      <c r="H1447" s="333"/>
      <c r="I1447" s="333"/>
      <c r="J1447" s="330"/>
      <c r="K1447" s="75"/>
      <c r="L1447" s="76"/>
      <c r="M1447" s="76"/>
    </row>
    <row r="1448" spans="1:13" ht="23.25" customHeight="1">
      <c r="A1448" s="132"/>
      <c r="B1448" s="354"/>
      <c r="C1448" s="354" t="s">
        <v>520</v>
      </c>
      <c r="D1448" s="128"/>
      <c r="E1448" s="347"/>
      <c r="F1448" s="333"/>
      <c r="G1448" s="333"/>
      <c r="H1448" s="333"/>
      <c r="I1448" s="333"/>
      <c r="J1448" s="330"/>
      <c r="K1448" s="75"/>
      <c r="L1448" s="76"/>
      <c r="M1448" s="76"/>
    </row>
    <row r="1449" spans="1:13" ht="23.25" customHeight="1">
      <c r="A1449" s="132"/>
      <c r="B1449" s="136" t="s">
        <v>537</v>
      </c>
      <c r="C1449" s="130"/>
      <c r="D1449" s="128" t="s">
        <v>538</v>
      </c>
      <c r="E1449" s="347"/>
      <c r="F1449" s="333"/>
      <c r="G1449" s="333"/>
      <c r="H1449" s="333"/>
      <c r="I1449" s="333"/>
      <c r="J1449" s="330"/>
      <c r="K1449" s="75"/>
      <c r="L1449" s="76"/>
      <c r="M1449" s="76"/>
    </row>
    <row r="1450" spans="1:13" ht="23.25" customHeight="1">
      <c r="A1450" s="132"/>
      <c r="B1450" s="136"/>
      <c r="C1450" s="137" t="s">
        <v>539</v>
      </c>
      <c r="D1450" s="138" t="s">
        <v>540</v>
      </c>
      <c r="E1450" s="347"/>
      <c r="F1450" s="333"/>
      <c r="G1450" s="333"/>
      <c r="H1450" s="333"/>
      <c r="I1450" s="333"/>
      <c r="J1450" s="330"/>
      <c r="K1450" s="75"/>
      <c r="L1450" s="76"/>
      <c r="M1450" s="76"/>
    </row>
    <row r="1451" spans="1:13" ht="23.25" customHeight="1">
      <c r="A1451" s="132"/>
      <c r="B1451" s="590" t="s">
        <v>541</v>
      </c>
      <c r="C1451" s="591"/>
      <c r="D1451" s="128" t="s">
        <v>542</v>
      </c>
      <c r="E1451" s="347"/>
      <c r="F1451" s="333"/>
      <c r="G1451" s="333"/>
      <c r="H1451" s="333"/>
      <c r="I1451" s="333"/>
      <c r="J1451" s="330"/>
      <c r="K1451" s="75"/>
      <c r="L1451" s="76"/>
      <c r="M1451" s="76"/>
    </row>
    <row r="1452" spans="1:13" ht="29.25" customHeight="1">
      <c r="A1452" s="132"/>
      <c r="B1452" s="592" t="s">
        <v>543</v>
      </c>
      <c r="C1452" s="593"/>
      <c r="D1452" s="128" t="s">
        <v>544</v>
      </c>
      <c r="E1452" s="347"/>
      <c r="F1452" s="333"/>
      <c r="G1452" s="333"/>
      <c r="H1452" s="333"/>
      <c r="I1452" s="333"/>
      <c r="J1452" s="330"/>
      <c r="K1452" s="75"/>
      <c r="L1452" s="76"/>
      <c r="M1452" s="76"/>
    </row>
    <row r="1453" spans="1:13" s="3" customFormat="1" ht="47.25" customHeight="1">
      <c r="A1453" s="553" t="s">
        <v>545</v>
      </c>
      <c r="B1453" s="554"/>
      <c r="C1453" s="555"/>
      <c r="D1453" s="355" t="s">
        <v>546</v>
      </c>
      <c r="E1453" s="367">
        <f>G1453+H1453+I1453+J1453</f>
        <v>125868</v>
      </c>
      <c r="F1453" s="367">
        <f t="shared" ref="F1453:M1453" si="335">F1454+F1455+F1529+F1611</f>
        <v>52.15</v>
      </c>
      <c r="G1453" s="367">
        <f t="shared" si="335"/>
        <v>109222</v>
      </c>
      <c r="H1453" s="367">
        <f t="shared" si="335"/>
        <v>3241</v>
      </c>
      <c r="I1453" s="367">
        <f t="shared" si="335"/>
        <v>4523</v>
      </c>
      <c r="J1453" s="404">
        <f t="shared" si="335"/>
        <v>8882</v>
      </c>
      <c r="K1453" s="405">
        <f t="shared" si="335"/>
        <v>180</v>
      </c>
      <c r="L1453" s="405">
        <f t="shared" si="335"/>
        <v>180</v>
      </c>
      <c r="M1453" s="405">
        <f t="shared" si="335"/>
        <v>180</v>
      </c>
    </row>
    <row r="1454" spans="1:13" ht="25.5" customHeight="1">
      <c r="A1454" s="129" t="s">
        <v>740</v>
      </c>
      <c r="B1454" s="139"/>
      <c r="C1454" s="140"/>
      <c r="D1454" s="141" t="s">
        <v>548</v>
      </c>
      <c r="E1454" s="347">
        <f>G1454+H1454+I1454+J1454</f>
        <v>0</v>
      </c>
      <c r="F1454" s="333"/>
      <c r="G1454" s="333"/>
      <c r="H1454" s="333"/>
      <c r="I1454" s="333"/>
      <c r="J1454" s="330"/>
      <c r="K1454" s="75"/>
      <c r="L1454" s="76"/>
      <c r="M1454" s="76"/>
    </row>
    <row r="1455" spans="1:13" ht="29.25" customHeight="1">
      <c r="A1455" s="545" t="s">
        <v>577</v>
      </c>
      <c r="B1455" s="546"/>
      <c r="C1455" s="547"/>
      <c r="D1455" s="147" t="s">
        <v>578</v>
      </c>
      <c r="E1455" s="158">
        <f>G1455+H1455+I1455+J1455</f>
        <v>56196</v>
      </c>
      <c r="F1455" s="158">
        <f>F1522</f>
        <v>52.15</v>
      </c>
      <c r="G1455" s="158">
        <f t="shared" ref="G1455:I1455" si="336">G1522</f>
        <v>41839</v>
      </c>
      <c r="H1455" s="158">
        <f t="shared" si="336"/>
        <v>2940</v>
      </c>
      <c r="I1455" s="158">
        <f t="shared" si="336"/>
        <v>3335</v>
      </c>
      <c r="J1455" s="158">
        <f t="shared" ref="J1455:M1455" si="337">J1456</f>
        <v>8082</v>
      </c>
      <c r="K1455" s="158">
        <f t="shared" si="337"/>
        <v>0</v>
      </c>
      <c r="L1455" s="158">
        <f t="shared" si="337"/>
        <v>0</v>
      </c>
      <c r="M1455" s="158">
        <f t="shared" si="337"/>
        <v>0</v>
      </c>
    </row>
    <row r="1456" spans="1:13" s="12" customFormat="1" ht="18.75" customHeight="1">
      <c r="A1456" s="563" t="s">
        <v>303</v>
      </c>
      <c r="B1456" s="564"/>
      <c r="C1456" s="564"/>
      <c r="D1456" s="66"/>
      <c r="E1456" s="348">
        <f>G1456+H1456+I1456+J1456</f>
        <v>56196</v>
      </c>
      <c r="F1456" s="328">
        <f>F1501+F1505</f>
        <v>52.15</v>
      </c>
      <c r="G1456" s="328">
        <f>G1458+G1469+G1505+G1482+G1496+G1501</f>
        <v>41839</v>
      </c>
      <c r="H1456" s="328">
        <f t="shared" ref="H1456:J1456" si="338">H1458+H1469+H1505+H1482+H1496+H1501</f>
        <v>2940</v>
      </c>
      <c r="I1456" s="328">
        <f t="shared" si="338"/>
        <v>3335</v>
      </c>
      <c r="J1456" s="328">
        <f t="shared" si="338"/>
        <v>8082</v>
      </c>
      <c r="K1456" s="328">
        <f t="shared" ref="K1456:M1456" si="339">K1458+K1469+K1505+K1482+K1496</f>
        <v>0</v>
      </c>
      <c r="L1456" s="328">
        <f t="shared" si="339"/>
        <v>0</v>
      </c>
      <c r="M1456" s="328">
        <f t="shared" si="339"/>
        <v>0</v>
      </c>
    </row>
    <row r="1457" spans="1:13" s="12" customFormat="1" ht="18" hidden="1" customHeight="1">
      <c r="A1457" s="457"/>
      <c r="B1457" s="573" t="s">
        <v>429</v>
      </c>
      <c r="C1457" s="574"/>
      <c r="D1457" s="66"/>
      <c r="E1457" s="348">
        <f t="shared" ref="E1457:M1457" si="340">E1482</f>
        <v>0</v>
      </c>
      <c r="F1457" s="348">
        <f t="shared" si="340"/>
        <v>0</v>
      </c>
      <c r="G1457" s="348">
        <f t="shared" si="340"/>
        <v>0</v>
      </c>
      <c r="H1457" s="348">
        <f t="shared" si="340"/>
        <v>0</v>
      </c>
      <c r="I1457" s="348">
        <f t="shared" si="340"/>
        <v>0</v>
      </c>
      <c r="J1457" s="350">
        <f t="shared" si="340"/>
        <v>0</v>
      </c>
      <c r="K1457" s="351">
        <f t="shared" si="340"/>
        <v>0</v>
      </c>
      <c r="L1457" s="351">
        <f t="shared" si="340"/>
        <v>0</v>
      </c>
      <c r="M1457" s="351">
        <f t="shared" si="340"/>
        <v>0</v>
      </c>
    </row>
    <row r="1458" spans="1:13" s="2" customFormat="1" ht="12.75" hidden="1" customHeight="1">
      <c r="A1458" s="67"/>
      <c r="B1458" s="103" t="s">
        <v>430</v>
      </c>
      <c r="C1458" s="96"/>
      <c r="D1458" s="70" t="s">
        <v>431</v>
      </c>
      <c r="E1458" s="347">
        <f t="shared" ref="E1458:E1521" si="341">G1458+H1458+I1458+J1458</f>
        <v>0</v>
      </c>
      <c r="F1458" s="318">
        <f t="shared" ref="F1458:M1458" si="342">F1459</f>
        <v>0</v>
      </c>
      <c r="G1458" s="318">
        <f t="shared" si="342"/>
        <v>0</v>
      </c>
      <c r="H1458" s="318">
        <f t="shared" si="342"/>
        <v>0</v>
      </c>
      <c r="I1458" s="318">
        <f t="shared" si="342"/>
        <v>0</v>
      </c>
      <c r="J1458" s="329">
        <f t="shared" si="342"/>
        <v>0</v>
      </c>
      <c r="K1458" s="163">
        <f t="shared" si="342"/>
        <v>0</v>
      </c>
      <c r="L1458" s="163">
        <f t="shared" si="342"/>
        <v>0</v>
      </c>
      <c r="M1458" s="163">
        <f t="shared" si="342"/>
        <v>0</v>
      </c>
    </row>
    <row r="1459" spans="1:13" s="2" customFormat="1" ht="12.75" hidden="1" customHeight="1">
      <c r="A1459" s="67"/>
      <c r="B1459" s="78" t="s">
        <v>432</v>
      </c>
      <c r="C1459" s="82"/>
      <c r="D1459" s="80" t="s">
        <v>433</v>
      </c>
      <c r="E1459" s="347">
        <f t="shared" si="341"/>
        <v>0</v>
      </c>
      <c r="F1459" s="318">
        <f>F1460+F1461+F1462+F1463+F1464+F1465+F1466+F1467</f>
        <v>0</v>
      </c>
      <c r="G1459" s="318">
        <f>G1460+G1461+G1462+G1463+G1464+G1465+G1466+G1467</f>
        <v>0</v>
      </c>
      <c r="H1459" s="318">
        <f>H1460+H1461+H1462+H1463+H1464+H1465+H1466+H1467</f>
        <v>0</v>
      </c>
      <c r="I1459" s="318">
        <f>I1460+I1461+I1462+I1463+I1464+I1465+I1466+I1467</f>
        <v>0</v>
      </c>
      <c r="J1459" s="329">
        <f>J1460+J1461+J1462+J1463+J1464+J1465+J1466+J1467</f>
        <v>0</v>
      </c>
      <c r="K1459" s="163"/>
      <c r="L1459" s="76"/>
      <c r="M1459" s="76"/>
    </row>
    <row r="1460" spans="1:13" s="2" customFormat="1" ht="12.75" hidden="1" customHeight="1">
      <c r="A1460" s="67"/>
      <c r="B1460" s="96"/>
      <c r="C1460" s="104" t="s">
        <v>434</v>
      </c>
      <c r="D1460" s="70" t="s">
        <v>435</v>
      </c>
      <c r="E1460" s="347">
        <f t="shared" si="341"/>
        <v>0</v>
      </c>
      <c r="F1460" s="318"/>
      <c r="G1460" s="318"/>
      <c r="H1460" s="318"/>
      <c r="I1460" s="318"/>
      <c r="J1460" s="330"/>
      <c r="K1460" s="75"/>
      <c r="L1460" s="76"/>
      <c r="M1460" s="76"/>
    </row>
    <row r="1461" spans="1:13" s="2" customFormat="1" ht="29.25" hidden="1" customHeight="1">
      <c r="A1461" s="67"/>
      <c r="B1461" s="96"/>
      <c r="C1461" s="105" t="s">
        <v>436</v>
      </c>
      <c r="D1461" s="106" t="s">
        <v>437</v>
      </c>
      <c r="E1461" s="347">
        <f t="shared" si="341"/>
        <v>0</v>
      </c>
      <c r="F1461" s="318"/>
      <c r="G1461" s="318"/>
      <c r="H1461" s="318"/>
      <c r="I1461" s="318"/>
      <c r="J1461" s="330"/>
      <c r="K1461" s="75"/>
      <c r="L1461" s="76"/>
      <c r="M1461" s="76"/>
    </row>
    <row r="1462" spans="1:13" s="2" customFormat="1" ht="29.25" hidden="1" customHeight="1">
      <c r="A1462" s="67"/>
      <c r="B1462" s="96"/>
      <c r="C1462" s="105" t="s">
        <v>438</v>
      </c>
      <c r="D1462" s="106" t="s">
        <v>439</v>
      </c>
      <c r="E1462" s="347">
        <f t="shared" si="341"/>
        <v>0</v>
      </c>
      <c r="F1462" s="318"/>
      <c r="G1462" s="318"/>
      <c r="H1462" s="318"/>
      <c r="I1462" s="318"/>
      <c r="J1462" s="330"/>
      <c r="K1462" s="75"/>
      <c r="L1462" s="76"/>
      <c r="M1462" s="76"/>
    </row>
    <row r="1463" spans="1:13" s="2" customFormat="1" ht="28.5" hidden="1" customHeight="1">
      <c r="A1463" s="67"/>
      <c r="B1463" s="96"/>
      <c r="C1463" s="104" t="s">
        <v>440</v>
      </c>
      <c r="D1463" s="70" t="s">
        <v>441</v>
      </c>
      <c r="E1463" s="347">
        <f t="shared" si="341"/>
        <v>0</v>
      </c>
      <c r="F1463" s="318"/>
      <c r="G1463" s="318"/>
      <c r="H1463" s="318"/>
      <c r="I1463" s="318"/>
      <c r="J1463" s="330"/>
      <c r="K1463" s="75"/>
      <c r="L1463" s="76"/>
      <c r="M1463" s="76"/>
    </row>
    <row r="1464" spans="1:13" s="2" customFormat="1" ht="44.25" hidden="1" customHeight="1">
      <c r="A1464" s="67"/>
      <c r="B1464" s="92"/>
      <c r="C1464" s="107" t="s">
        <v>442</v>
      </c>
      <c r="D1464" s="95" t="s">
        <v>443</v>
      </c>
      <c r="E1464" s="347">
        <f t="shared" si="341"/>
        <v>0</v>
      </c>
      <c r="F1464" s="318"/>
      <c r="G1464" s="318"/>
      <c r="H1464" s="318"/>
      <c r="I1464" s="318"/>
      <c r="J1464" s="330"/>
      <c r="K1464" s="75"/>
      <c r="L1464" s="76"/>
      <c r="M1464" s="76"/>
    </row>
    <row r="1465" spans="1:13" s="2" customFormat="1" ht="29.25" hidden="1" customHeight="1">
      <c r="A1465" s="67"/>
      <c r="B1465" s="108"/>
      <c r="C1465" s="109" t="s">
        <v>444</v>
      </c>
      <c r="D1465" s="110" t="s">
        <v>445</v>
      </c>
      <c r="E1465" s="347">
        <f t="shared" si="341"/>
        <v>0</v>
      </c>
      <c r="F1465" s="318"/>
      <c r="G1465" s="318"/>
      <c r="H1465" s="318"/>
      <c r="I1465" s="318"/>
      <c r="J1465" s="330"/>
      <c r="K1465" s="75"/>
      <c r="L1465" s="76"/>
      <c r="M1465" s="76"/>
    </row>
    <row r="1466" spans="1:13" s="2" customFormat="1" ht="29.25" hidden="1" customHeight="1">
      <c r="A1466" s="67"/>
      <c r="B1466" s="111"/>
      <c r="C1466" s="112" t="s">
        <v>446</v>
      </c>
      <c r="D1466" s="113" t="s">
        <v>447</v>
      </c>
      <c r="E1466" s="347">
        <f t="shared" si="341"/>
        <v>0</v>
      </c>
      <c r="F1466" s="318"/>
      <c r="G1466" s="318"/>
      <c r="H1466" s="318"/>
      <c r="I1466" s="318"/>
      <c r="J1466" s="330"/>
      <c r="K1466" s="75"/>
      <c r="L1466" s="76"/>
      <c r="M1466" s="76"/>
    </row>
    <row r="1467" spans="1:13" s="2" customFormat="1" ht="18.75" hidden="1" customHeight="1">
      <c r="A1467" s="67"/>
      <c r="B1467" s="114"/>
      <c r="C1467" s="115" t="s">
        <v>448</v>
      </c>
      <c r="D1467" s="116" t="s">
        <v>449</v>
      </c>
      <c r="E1467" s="347">
        <f t="shared" si="341"/>
        <v>0</v>
      </c>
      <c r="F1467" s="318"/>
      <c r="G1467" s="318"/>
      <c r="H1467" s="318"/>
      <c r="I1467" s="318"/>
      <c r="J1467" s="330"/>
      <c r="K1467" s="75"/>
      <c r="L1467" s="76"/>
      <c r="M1467" s="76"/>
    </row>
    <row r="1468" spans="1:13" s="2" customFormat="1" ht="12.75" hidden="1" customHeight="1">
      <c r="A1468" s="67"/>
      <c r="B1468" s="117"/>
      <c r="C1468" s="118"/>
      <c r="D1468" s="119"/>
      <c r="E1468" s="347">
        <f t="shared" si="341"/>
        <v>0</v>
      </c>
      <c r="F1468" s="318"/>
      <c r="G1468" s="318"/>
      <c r="H1468" s="318"/>
      <c r="I1468" s="318"/>
      <c r="J1468" s="330"/>
      <c r="K1468" s="75"/>
      <c r="L1468" s="76"/>
      <c r="M1468" s="76"/>
    </row>
    <row r="1469" spans="1:13" s="2" customFormat="1" ht="15" hidden="1" customHeight="1">
      <c r="A1469" s="67"/>
      <c r="B1469" s="71" t="s">
        <v>450</v>
      </c>
      <c r="C1469" s="78"/>
      <c r="D1469" s="80" t="s">
        <v>451</v>
      </c>
      <c r="E1469" s="347">
        <f t="shared" si="341"/>
        <v>0</v>
      </c>
      <c r="F1469" s="318">
        <f t="shared" ref="F1469:M1469" si="343">F1470</f>
        <v>0</v>
      </c>
      <c r="G1469" s="318">
        <f t="shared" si="343"/>
        <v>0</v>
      </c>
      <c r="H1469" s="318">
        <f t="shared" si="343"/>
        <v>0</v>
      </c>
      <c r="I1469" s="318">
        <f t="shared" si="343"/>
        <v>0</v>
      </c>
      <c r="J1469" s="329">
        <f t="shared" si="343"/>
        <v>0</v>
      </c>
      <c r="K1469" s="163">
        <f t="shared" si="343"/>
        <v>0</v>
      </c>
      <c r="L1469" s="163">
        <f t="shared" si="343"/>
        <v>0</v>
      </c>
      <c r="M1469" s="163">
        <f t="shared" si="343"/>
        <v>0</v>
      </c>
    </row>
    <row r="1470" spans="1:13" s="2" customFormat="1" ht="12.75" hidden="1" customHeight="1">
      <c r="A1470" s="67"/>
      <c r="B1470" s="82" t="s">
        <v>452</v>
      </c>
      <c r="C1470" s="82"/>
      <c r="D1470" s="74" t="s">
        <v>371</v>
      </c>
      <c r="E1470" s="347">
        <f t="shared" si="341"/>
        <v>0</v>
      </c>
      <c r="F1470" s="318">
        <f>F1474+F1475+F1476+F1477+F1478+F1479+F1480</f>
        <v>0</v>
      </c>
      <c r="G1470" s="318">
        <f>G1474+G1475+G1476+G1477+G1478+G1479+G1480</f>
        <v>0</v>
      </c>
      <c r="H1470" s="318">
        <f>H1474+H1475+H1476+H1477+H1478+H1479+H1480</f>
        <v>0</v>
      </c>
      <c r="I1470" s="318">
        <f>I1474+I1475+I1476+I1477+I1478+I1479+I1480</f>
        <v>0</v>
      </c>
      <c r="J1470" s="329">
        <f>J1474+J1475+J1476+J1477+J1478+J1479+J1480</f>
        <v>0</v>
      </c>
      <c r="K1470" s="163"/>
      <c r="L1470" s="76"/>
      <c r="M1470" s="76"/>
    </row>
    <row r="1471" spans="1:13" s="2" customFormat="1" ht="12.75" hidden="1" customHeight="1">
      <c r="A1471" s="67"/>
      <c r="B1471" s="120"/>
      <c r="C1471" s="121" t="s">
        <v>453</v>
      </c>
      <c r="D1471" s="122" t="s">
        <v>454</v>
      </c>
      <c r="E1471" s="347">
        <f t="shared" si="341"/>
        <v>0</v>
      </c>
      <c r="F1471" s="318"/>
      <c r="G1471" s="318"/>
      <c r="H1471" s="318"/>
      <c r="I1471" s="318"/>
      <c r="J1471" s="330"/>
      <c r="K1471" s="75"/>
      <c r="L1471" s="76"/>
      <c r="M1471" s="76"/>
    </row>
    <row r="1472" spans="1:13" s="2" customFormat="1" ht="12.75" hidden="1" customHeight="1">
      <c r="A1472" s="67"/>
      <c r="B1472" s="120"/>
      <c r="C1472" s="121" t="s">
        <v>455</v>
      </c>
      <c r="D1472" s="122" t="s">
        <v>456</v>
      </c>
      <c r="E1472" s="347">
        <f t="shared" si="341"/>
        <v>0</v>
      </c>
      <c r="F1472" s="318"/>
      <c r="G1472" s="318"/>
      <c r="H1472" s="318"/>
      <c r="I1472" s="318"/>
      <c r="J1472" s="330"/>
      <c r="K1472" s="75"/>
      <c r="L1472" s="76"/>
      <c r="M1472" s="76"/>
    </row>
    <row r="1473" spans="1:13" s="2" customFormat="1" ht="12.75" hidden="1" customHeight="1">
      <c r="A1473" s="67"/>
      <c r="B1473" s="120"/>
      <c r="C1473" s="121" t="s">
        <v>457</v>
      </c>
      <c r="D1473" s="122" t="s">
        <v>458</v>
      </c>
      <c r="E1473" s="347">
        <f t="shared" si="341"/>
        <v>0</v>
      </c>
      <c r="F1473" s="318"/>
      <c r="G1473" s="318"/>
      <c r="H1473" s="318"/>
      <c r="I1473" s="318"/>
      <c r="J1473" s="330"/>
      <c r="K1473" s="75"/>
      <c r="L1473" s="76"/>
      <c r="M1473" s="76"/>
    </row>
    <row r="1474" spans="1:13" s="2" customFormat="1" ht="12.75" hidden="1" customHeight="1">
      <c r="A1474" s="67"/>
      <c r="B1474" s="79"/>
      <c r="C1474" s="82" t="s">
        <v>459</v>
      </c>
      <c r="D1474" s="74" t="s">
        <v>460</v>
      </c>
      <c r="E1474" s="347">
        <f t="shared" si="341"/>
        <v>0</v>
      </c>
      <c r="F1474" s="318"/>
      <c r="G1474" s="318"/>
      <c r="H1474" s="318"/>
      <c r="I1474" s="318"/>
      <c r="J1474" s="330"/>
      <c r="K1474" s="75"/>
      <c r="L1474" s="76"/>
      <c r="M1474" s="76"/>
    </row>
    <row r="1475" spans="1:13" s="2" customFormat="1" ht="12.75" hidden="1" customHeight="1">
      <c r="A1475" s="67"/>
      <c r="B1475" s="79"/>
      <c r="C1475" s="82" t="s">
        <v>461</v>
      </c>
      <c r="D1475" s="74" t="s">
        <v>462</v>
      </c>
      <c r="E1475" s="347">
        <f t="shared" si="341"/>
        <v>0</v>
      </c>
      <c r="F1475" s="318"/>
      <c r="G1475" s="318"/>
      <c r="H1475" s="318"/>
      <c r="I1475" s="318"/>
      <c r="J1475" s="330"/>
      <c r="K1475" s="75"/>
      <c r="L1475" s="76"/>
      <c r="M1475" s="76"/>
    </row>
    <row r="1476" spans="1:13" s="2" customFormat="1" ht="12.75" hidden="1" customHeight="1">
      <c r="A1476" s="67"/>
      <c r="B1476" s="79"/>
      <c r="C1476" s="82" t="s">
        <v>463</v>
      </c>
      <c r="D1476" s="74" t="s">
        <v>464</v>
      </c>
      <c r="E1476" s="347">
        <f t="shared" si="341"/>
        <v>0</v>
      </c>
      <c r="F1476" s="318"/>
      <c r="G1476" s="318"/>
      <c r="H1476" s="318"/>
      <c r="I1476" s="318"/>
      <c r="J1476" s="330"/>
      <c r="K1476" s="75"/>
      <c r="L1476" s="76"/>
      <c r="M1476" s="76"/>
    </row>
    <row r="1477" spans="1:13" s="2" customFormat="1" ht="12.75" hidden="1" customHeight="1">
      <c r="A1477" s="67"/>
      <c r="B1477" s="79"/>
      <c r="C1477" s="82" t="s">
        <v>465</v>
      </c>
      <c r="D1477" s="74" t="s">
        <v>466</v>
      </c>
      <c r="E1477" s="347">
        <f t="shared" si="341"/>
        <v>0</v>
      </c>
      <c r="F1477" s="318"/>
      <c r="G1477" s="318"/>
      <c r="H1477" s="318"/>
      <c r="I1477" s="318"/>
      <c r="J1477" s="330"/>
      <c r="K1477" s="75"/>
      <c r="L1477" s="76"/>
      <c r="M1477" s="76"/>
    </row>
    <row r="1478" spans="1:13" s="2" customFormat="1" ht="12.75" hidden="1" customHeight="1">
      <c r="A1478" s="67"/>
      <c r="B1478" s="79"/>
      <c r="C1478" s="82"/>
      <c r="D1478" s="74"/>
      <c r="E1478" s="347">
        <f t="shared" si="341"/>
        <v>0</v>
      </c>
      <c r="F1478" s="318"/>
      <c r="G1478" s="318"/>
      <c r="H1478" s="318"/>
      <c r="I1478" s="318"/>
      <c r="J1478" s="330"/>
      <c r="K1478" s="75"/>
      <c r="L1478" s="76"/>
      <c r="M1478" s="76"/>
    </row>
    <row r="1479" spans="1:13" s="2" customFormat="1" ht="12.75" hidden="1" customHeight="1">
      <c r="A1479" s="67"/>
      <c r="B1479" s="79"/>
      <c r="C1479" s="82" t="s">
        <v>467</v>
      </c>
      <c r="D1479" s="74" t="s">
        <v>468</v>
      </c>
      <c r="E1479" s="347">
        <f t="shared" si="341"/>
        <v>0</v>
      </c>
      <c r="F1479" s="318"/>
      <c r="G1479" s="318"/>
      <c r="H1479" s="318"/>
      <c r="I1479" s="318"/>
      <c r="J1479" s="330"/>
      <c r="K1479" s="75"/>
      <c r="L1479" s="76"/>
      <c r="M1479" s="76"/>
    </row>
    <row r="1480" spans="1:13" s="2" customFormat="1" ht="12.75" hidden="1" customHeight="1">
      <c r="A1480" s="67"/>
      <c r="B1480" s="79"/>
      <c r="C1480" s="82" t="s">
        <v>469</v>
      </c>
      <c r="D1480" s="74" t="s">
        <v>470</v>
      </c>
      <c r="E1480" s="347">
        <f t="shared" si="341"/>
        <v>0</v>
      </c>
      <c r="F1480" s="318"/>
      <c r="G1480" s="318"/>
      <c r="H1480" s="318"/>
      <c r="I1480" s="318"/>
      <c r="J1480" s="330"/>
      <c r="K1480" s="75"/>
      <c r="L1480" s="76"/>
      <c r="M1480" s="76"/>
    </row>
    <row r="1481" spans="1:13" s="2" customFormat="1" ht="2.25" hidden="1" customHeight="1">
      <c r="A1481" s="67"/>
      <c r="B1481" s="78"/>
      <c r="C1481" s="71"/>
      <c r="D1481" s="74"/>
      <c r="E1481" s="347">
        <f t="shared" si="341"/>
        <v>0</v>
      </c>
      <c r="F1481" s="318"/>
      <c r="G1481" s="318"/>
      <c r="H1481" s="318"/>
      <c r="I1481" s="318"/>
      <c r="J1481" s="330"/>
      <c r="K1481" s="75"/>
      <c r="L1481" s="76"/>
      <c r="M1481" s="76"/>
    </row>
    <row r="1482" spans="1:13" s="2" customFormat="1" ht="15" hidden="1" customHeight="1">
      <c r="A1482" s="67"/>
      <c r="B1482" s="71" t="s">
        <v>471</v>
      </c>
      <c r="C1482" s="71"/>
      <c r="D1482" s="74" t="s">
        <v>305</v>
      </c>
      <c r="E1482" s="347">
        <f t="shared" si="341"/>
        <v>0</v>
      </c>
      <c r="F1482" s="318">
        <f>F1483+F1484+F1485+F1486+F1487+F1488+F1489+F1490+F1491+F1492+F1493</f>
        <v>0</v>
      </c>
      <c r="G1482" s="318">
        <f>G1483+G1484+G1485+G1486+G1487+G1488+G1489+G1490+G1491+G1492+G1493</f>
        <v>0</v>
      </c>
      <c r="H1482" s="318">
        <f t="shared" ref="H1482:M1482" si="344">H1495</f>
        <v>0</v>
      </c>
      <c r="I1482" s="318">
        <f t="shared" si="344"/>
        <v>0</v>
      </c>
      <c r="J1482" s="329">
        <f t="shared" si="344"/>
        <v>0</v>
      </c>
      <c r="K1482" s="163">
        <f t="shared" si="344"/>
        <v>0</v>
      </c>
      <c r="L1482" s="163">
        <f t="shared" si="344"/>
        <v>0</v>
      </c>
      <c r="M1482" s="163">
        <f t="shared" si="344"/>
        <v>0</v>
      </c>
    </row>
    <row r="1483" spans="1:13" s="2" customFormat="1" ht="12.75" hidden="1" customHeight="1">
      <c r="A1483" s="67"/>
      <c r="B1483" s="78" t="s">
        <v>472</v>
      </c>
      <c r="C1483" s="71"/>
      <c r="D1483" s="74" t="s">
        <v>473</v>
      </c>
      <c r="E1483" s="347">
        <f t="shared" si="341"/>
        <v>0</v>
      </c>
      <c r="F1483" s="318"/>
      <c r="G1483" s="318"/>
      <c r="H1483" s="318"/>
      <c r="I1483" s="318"/>
      <c r="J1483" s="330"/>
      <c r="K1483" s="75"/>
      <c r="L1483" s="76"/>
      <c r="M1483" s="76"/>
    </row>
    <row r="1484" spans="1:13" s="2" customFormat="1" ht="12.75" hidden="1" customHeight="1">
      <c r="A1484" s="67"/>
      <c r="B1484" s="78" t="s">
        <v>474</v>
      </c>
      <c r="C1484" s="82"/>
      <c r="D1484" s="74" t="s">
        <v>475</v>
      </c>
      <c r="E1484" s="347">
        <f t="shared" si="341"/>
        <v>0</v>
      </c>
      <c r="F1484" s="318"/>
      <c r="G1484" s="318"/>
      <c r="H1484" s="318"/>
      <c r="I1484" s="318"/>
      <c r="J1484" s="330"/>
      <c r="K1484" s="75"/>
      <c r="L1484" s="76"/>
      <c r="M1484" s="76"/>
    </row>
    <row r="1485" spans="1:13" s="2" customFormat="1" ht="12.75" hidden="1" customHeight="1">
      <c r="A1485" s="67"/>
      <c r="B1485" s="78" t="s">
        <v>476</v>
      </c>
      <c r="C1485" s="71"/>
      <c r="D1485" s="74" t="s">
        <v>477</v>
      </c>
      <c r="E1485" s="347">
        <f t="shared" si="341"/>
        <v>0</v>
      </c>
      <c r="F1485" s="318"/>
      <c r="G1485" s="318"/>
      <c r="H1485" s="318"/>
      <c r="I1485" s="318"/>
      <c r="J1485" s="330"/>
      <c r="K1485" s="75"/>
      <c r="L1485" s="76"/>
      <c r="M1485" s="76"/>
    </row>
    <row r="1486" spans="1:13" s="2" customFormat="1" ht="12.75" hidden="1" customHeight="1">
      <c r="A1486" s="67"/>
      <c r="B1486" s="78" t="s">
        <v>478</v>
      </c>
      <c r="C1486" s="73"/>
      <c r="D1486" s="74" t="s">
        <v>479</v>
      </c>
      <c r="E1486" s="347">
        <f t="shared" si="341"/>
        <v>0</v>
      </c>
      <c r="F1486" s="318"/>
      <c r="G1486" s="318"/>
      <c r="H1486" s="318"/>
      <c r="I1486" s="318"/>
      <c r="J1486" s="330"/>
      <c r="K1486" s="75"/>
      <c r="L1486" s="76"/>
      <c r="M1486" s="76"/>
    </row>
    <row r="1487" spans="1:13" s="2" customFormat="1" ht="12.75" hidden="1" customHeight="1">
      <c r="A1487" s="67"/>
      <c r="B1487" s="77" t="s">
        <v>480</v>
      </c>
      <c r="C1487" s="467"/>
      <c r="D1487" s="74" t="s">
        <v>481</v>
      </c>
      <c r="E1487" s="347">
        <f t="shared" si="341"/>
        <v>0</v>
      </c>
      <c r="F1487" s="318"/>
      <c r="G1487" s="318"/>
      <c r="H1487" s="318"/>
      <c r="I1487" s="318"/>
      <c r="J1487" s="330"/>
      <c r="K1487" s="75"/>
      <c r="L1487" s="76"/>
      <c r="M1487" s="76"/>
    </row>
    <row r="1488" spans="1:13" s="2" customFormat="1" ht="12.75" hidden="1" customHeight="1">
      <c r="A1488" s="67"/>
      <c r="B1488" s="123" t="s">
        <v>482</v>
      </c>
      <c r="C1488" s="82"/>
      <c r="D1488" s="80" t="s">
        <v>483</v>
      </c>
      <c r="E1488" s="347">
        <f t="shared" si="341"/>
        <v>0</v>
      </c>
      <c r="F1488" s="318"/>
      <c r="G1488" s="318"/>
      <c r="H1488" s="318"/>
      <c r="I1488" s="318"/>
      <c r="J1488" s="330"/>
      <c r="K1488" s="75"/>
      <c r="L1488" s="76"/>
      <c r="M1488" s="76"/>
    </row>
    <row r="1489" spans="1:13" s="2" customFormat="1" ht="12.75" hidden="1" customHeight="1">
      <c r="A1489" s="67"/>
      <c r="B1489" s="77" t="s">
        <v>484</v>
      </c>
      <c r="C1489" s="71"/>
      <c r="D1489" s="74" t="s">
        <v>485</v>
      </c>
      <c r="E1489" s="347">
        <f t="shared" si="341"/>
        <v>0</v>
      </c>
      <c r="F1489" s="318"/>
      <c r="G1489" s="318"/>
      <c r="H1489" s="318"/>
      <c r="I1489" s="318"/>
      <c r="J1489" s="330"/>
      <c r="K1489" s="75"/>
      <c r="L1489" s="76"/>
      <c r="M1489" s="76"/>
    </row>
    <row r="1490" spans="1:13" s="2" customFormat="1" ht="12.75" hidden="1" customHeight="1">
      <c r="A1490" s="67"/>
      <c r="B1490" s="77" t="s">
        <v>486</v>
      </c>
      <c r="C1490" s="71"/>
      <c r="D1490" s="74" t="s">
        <v>487</v>
      </c>
      <c r="E1490" s="347">
        <f t="shared" si="341"/>
        <v>0</v>
      </c>
      <c r="F1490" s="318"/>
      <c r="G1490" s="318"/>
      <c r="H1490" s="318"/>
      <c r="I1490" s="318"/>
      <c r="J1490" s="330"/>
      <c r="K1490" s="75"/>
      <c r="L1490" s="76"/>
      <c r="M1490" s="76"/>
    </row>
    <row r="1491" spans="1:13" s="2" customFormat="1" ht="12.75" hidden="1" customHeight="1">
      <c r="A1491" s="67"/>
      <c r="B1491" s="78" t="s">
        <v>488</v>
      </c>
      <c r="C1491" s="79"/>
      <c r="D1491" s="80" t="s">
        <v>489</v>
      </c>
      <c r="E1491" s="347">
        <f t="shared" si="341"/>
        <v>0</v>
      </c>
      <c r="F1491" s="318"/>
      <c r="G1491" s="318"/>
      <c r="H1491" s="318"/>
      <c r="I1491" s="318"/>
      <c r="J1491" s="330"/>
      <c r="K1491" s="75"/>
      <c r="L1491" s="76"/>
      <c r="M1491" s="76"/>
    </row>
    <row r="1492" spans="1:13" s="2" customFormat="1" ht="12.75" hidden="1" customHeight="1">
      <c r="A1492" s="67"/>
      <c r="B1492" s="77" t="s">
        <v>490</v>
      </c>
      <c r="C1492" s="71"/>
      <c r="D1492" s="74" t="s">
        <v>491</v>
      </c>
      <c r="E1492" s="347">
        <f t="shared" si="341"/>
        <v>0</v>
      </c>
      <c r="F1492" s="318"/>
      <c r="G1492" s="318"/>
      <c r="H1492" s="318"/>
      <c r="I1492" s="318"/>
      <c r="J1492" s="330"/>
      <c r="K1492" s="75"/>
      <c r="L1492" s="76"/>
      <c r="M1492" s="76"/>
    </row>
    <row r="1493" spans="1:13" s="2" customFormat="1" ht="12.75" hidden="1" customHeight="1">
      <c r="A1493" s="67"/>
      <c r="B1493" s="124" t="s">
        <v>492</v>
      </c>
      <c r="C1493" s="79"/>
      <c r="D1493" s="80" t="s">
        <v>493</v>
      </c>
      <c r="E1493" s="347">
        <f t="shared" si="341"/>
        <v>0</v>
      </c>
      <c r="F1493" s="318"/>
      <c r="G1493" s="318"/>
      <c r="H1493" s="318"/>
      <c r="I1493" s="318"/>
      <c r="J1493" s="330"/>
      <c r="K1493" s="75"/>
      <c r="L1493" s="76"/>
      <c r="M1493" s="76"/>
    </row>
    <row r="1494" spans="1:13" s="2" customFormat="1" ht="12.75" hidden="1" customHeight="1">
      <c r="A1494" s="67"/>
      <c r="B1494" s="77"/>
      <c r="C1494" s="71"/>
      <c r="D1494" s="74"/>
      <c r="E1494" s="347">
        <f t="shared" si="341"/>
        <v>0</v>
      </c>
      <c r="F1494" s="318"/>
      <c r="G1494" s="318"/>
      <c r="H1494" s="318"/>
      <c r="I1494" s="318"/>
      <c r="J1494" s="330"/>
      <c r="K1494" s="75"/>
      <c r="L1494" s="76"/>
      <c r="M1494" s="76"/>
    </row>
    <row r="1495" spans="1:13" s="2" customFormat="1" ht="12.75" hidden="1" customHeight="1">
      <c r="A1495" s="67"/>
      <c r="B1495" s="78" t="s">
        <v>741</v>
      </c>
      <c r="C1495" s="71"/>
      <c r="D1495" s="74" t="s">
        <v>473</v>
      </c>
      <c r="E1495" s="347">
        <f t="shared" si="341"/>
        <v>0</v>
      </c>
      <c r="F1495" s="318"/>
      <c r="G1495" s="318"/>
      <c r="H1495" s="318"/>
      <c r="I1495" s="318"/>
      <c r="J1495" s="330"/>
      <c r="K1495" s="75"/>
      <c r="L1495" s="76"/>
      <c r="M1495" s="76"/>
    </row>
    <row r="1496" spans="1:13" s="2" customFormat="1" ht="67.5" customHeight="1">
      <c r="A1496" s="67"/>
      <c r="B1496" s="641" t="s">
        <v>582</v>
      </c>
      <c r="C1496" s="642"/>
      <c r="D1496" s="150" t="s">
        <v>307</v>
      </c>
      <c r="E1496" s="347">
        <f t="shared" ref="E1496:M1496" si="345">E1497</f>
        <v>0</v>
      </c>
      <c r="F1496" s="318">
        <f t="shared" si="345"/>
        <v>0</v>
      </c>
      <c r="G1496" s="318">
        <f t="shared" si="345"/>
        <v>0</v>
      </c>
      <c r="H1496" s="318">
        <f t="shared" si="345"/>
        <v>0</v>
      </c>
      <c r="I1496" s="318">
        <f t="shared" si="345"/>
        <v>0</v>
      </c>
      <c r="J1496" s="318">
        <f t="shared" si="345"/>
        <v>0</v>
      </c>
      <c r="K1496" s="318">
        <f t="shared" si="345"/>
        <v>0</v>
      </c>
      <c r="L1496" s="318">
        <f t="shared" si="345"/>
        <v>0</v>
      </c>
      <c r="M1496" s="318">
        <f t="shared" si="345"/>
        <v>0</v>
      </c>
    </row>
    <row r="1497" spans="1:13" s="2" customFormat="1" ht="39.75" customHeight="1">
      <c r="A1497" s="67"/>
      <c r="B1497" s="151"/>
      <c r="C1497" s="152" t="s">
        <v>583</v>
      </c>
      <c r="D1497" s="150" t="s">
        <v>584</v>
      </c>
      <c r="E1497" s="347">
        <f>G1497+H1497+I1497+J1497</f>
        <v>0</v>
      </c>
      <c r="F1497" s="318">
        <f>F1499</f>
        <v>0</v>
      </c>
      <c r="G1497" s="318">
        <f t="shared" ref="G1497:M1497" si="346">G1498+G1499+G1500</f>
        <v>0</v>
      </c>
      <c r="H1497" s="318">
        <f t="shared" si="346"/>
        <v>0</v>
      </c>
      <c r="I1497" s="318">
        <f t="shared" si="346"/>
        <v>0</v>
      </c>
      <c r="J1497" s="318">
        <f t="shared" si="346"/>
        <v>0</v>
      </c>
      <c r="K1497" s="318">
        <f t="shared" si="346"/>
        <v>0</v>
      </c>
      <c r="L1497" s="318">
        <f t="shared" si="346"/>
        <v>0</v>
      </c>
      <c r="M1497" s="318">
        <f t="shared" si="346"/>
        <v>0</v>
      </c>
    </row>
    <row r="1498" spans="1:13" s="2" customFormat="1" ht="18" customHeight="1">
      <c r="A1498" s="67"/>
      <c r="B1498" s="151"/>
      <c r="C1498" s="153" t="s">
        <v>585</v>
      </c>
      <c r="D1498" s="150" t="s">
        <v>586</v>
      </c>
      <c r="E1498" s="347">
        <f>G1498+H1498+I1498+J1498</f>
        <v>0</v>
      </c>
      <c r="F1498" s="318"/>
      <c r="G1498" s="318"/>
      <c r="H1498" s="318"/>
      <c r="I1498" s="318"/>
      <c r="J1498" s="330"/>
      <c r="K1498" s="75"/>
      <c r="L1498" s="76"/>
      <c r="M1498" s="76"/>
    </row>
    <row r="1499" spans="1:13" s="2" customFormat="1" ht="18" customHeight="1">
      <c r="A1499" s="67"/>
      <c r="B1499" s="151"/>
      <c r="C1499" s="153" t="s">
        <v>587</v>
      </c>
      <c r="D1499" s="150" t="s">
        <v>588</v>
      </c>
      <c r="E1499" s="347">
        <f>G1499+H1499+I1499+J1499</f>
        <v>0</v>
      </c>
      <c r="F1499" s="318"/>
      <c r="G1499" s="318"/>
      <c r="H1499" s="318"/>
      <c r="I1499" s="318"/>
      <c r="J1499" s="330"/>
      <c r="K1499" s="75"/>
      <c r="L1499" s="76"/>
      <c r="M1499" s="76"/>
    </row>
    <row r="1500" spans="1:13" s="2" customFormat="1" ht="18" customHeight="1">
      <c r="A1500" s="67"/>
      <c r="B1500" s="151"/>
      <c r="C1500" s="153" t="s">
        <v>590</v>
      </c>
      <c r="D1500" s="150" t="s">
        <v>591</v>
      </c>
      <c r="E1500" s="347">
        <f>G1500+H1500+I1500+J1500</f>
        <v>0</v>
      </c>
      <c r="F1500" s="318"/>
      <c r="G1500" s="318"/>
      <c r="H1500" s="318"/>
      <c r="I1500" s="318"/>
      <c r="J1500" s="330"/>
      <c r="K1500" s="75"/>
      <c r="L1500" s="76"/>
      <c r="M1500" s="76"/>
    </row>
    <row r="1501" spans="1:13" s="2" customFormat="1" ht="54" customHeight="1">
      <c r="A1501" s="67"/>
      <c r="B1501" s="641" t="s">
        <v>592</v>
      </c>
      <c r="C1501" s="642"/>
      <c r="D1501" s="150" t="s">
        <v>309</v>
      </c>
      <c r="E1501" s="347">
        <f t="shared" ref="E1501:E1504" si="347">G1501+H1501+I1501+J1501</f>
        <v>10270</v>
      </c>
      <c r="F1501" s="333">
        <f>F1502+F1504</f>
        <v>40.46</v>
      </c>
      <c r="G1501" s="347">
        <f>G1502+G1503+G1504</f>
        <v>7359</v>
      </c>
      <c r="H1501" s="347">
        <f t="shared" ref="H1501:J1501" si="348">H1502+H1503+H1504</f>
        <v>2911</v>
      </c>
      <c r="I1501" s="347">
        <f t="shared" si="348"/>
        <v>0</v>
      </c>
      <c r="J1501" s="347">
        <f t="shared" si="348"/>
        <v>0</v>
      </c>
      <c r="K1501" s="75"/>
      <c r="L1501" s="76"/>
      <c r="M1501" s="76"/>
    </row>
    <row r="1502" spans="1:13" s="2" customFormat="1" ht="18" customHeight="1">
      <c r="A1502" s="67"/>
      <c r="B1502" s="151"/>
      <c r="C1502" s="153" t="s">
        <v>141</v>
      </c>
      <c r="D1502" s="203" t="s">
        <v>593</v>
      </c>
      <c r="E1502" s="347">
        <f t="shared" si="347"/>
        <v>8630</v>
      </c>
      <c r="F1502" s="318">
        <v>34</v>
      </c>
      <c r="G1502" s="318">
        <v>6184</v>
      </c>
      <c r="H1502" s="318">
        <v>2446</v>
      </c>
      <c r="I1502" s="318"/>
      <c r="J1502" s="330"/>
      <c r="K1502" s="75"/>
      <c r="L1502" s="76"/>
      <c r="M1502" s="76"/>
    </row>
    <row r="1503" spans="1:13" s="2" customFormat="1" ht="18" customHeight="1">
      <c r="A1503" s="67"/>
      <c r="B1503" s="151"/>
      <c r="C1503" s="153" t="s">
        <v>143</v>
      </c>
      <c r="D1503" s="203" t="s">
        <v>594</v>
      </c>
      <c r="E1503" s="347">
        <f t="shared" si="347"/>
        <v>0</v>
      </c>
      <c r="F1503" s="318"/>
      <c r="G1503" s="318"/>
      <c r="H1503" s="318"/>
      <c r="I1503" s="318"/>
      <c r="J1503" s="330"/>
      <c r="K1503" s="75"/>
      <c r="L1503" s="76"/>
      <c r="M1503" s="76"/>
    </row>
    <row r="1504" spans="1:13" s="2" customFormat="1" ht="18" customHeight="1">
      <c r="A1504" s="67"/>
      <c r="B1504" s="151"/>
      <c r="C1504" s="153" t="s">
        <v>145</v>
      </c>
      <c r="D1504" s="203" t="s">
        <v>595</v>
      </c>
      <c r="E1504" s="347">
        <f t="shared" si="347"/>
        <v>1640</v>
      </c>
      <c r="F1504" s="318">
        <v>6.46</v>
      </c>
      <c r="G1504" s="318">
        <v>1175</v>
      </c>
      <c r="H1504" s="318">
        <v>465</v>
      </c>
      <c r="I1504" s="318"/>
      <c r="J1504" s="330"/>
      <c r="K1504" s="75"/>
      <c r="L1504" s="76"/>
      <c r="M1504" s="76"/>
    </row>
    <row r="1505" spans="1:13" s="2" customFormat="1" ht="12.75" customHeight="1">
      <c r="A1505" s="67"/>
      <c r="B1505" s="79" t="s">
        <v>494</v>
      </c>
      <c r="C1505" s="79"/>
      <c r="D1505" s="80" t="s">
        <v>311</v>
      </c>
      <c r="E1505" s="347">
        <f t="shared" si="341"/>
        <v>45926</v>
      </c>
      <c r="F1505" s="318">
        <f t="shared" ref="F1505:M1505" si="349">F1506+F1516</f>
        <v>11.69</v>
      </c>
      <c r="G1505" s="318">
        <f t="shared" si="349"/>
        <v>34480</v>
      </c>
      <c r="H1505" s="318">
        <f t="shared" si="349"/>
        <v>29</v>
      </c>
      <c r="I1505" s="318">
        <f t="shared" si="349"/>
        <v>3335</v>
      </c>
      <c r="J1505" s="329">
        <f t="shared" si="349"/>
        <v>8082</v>
      </c>
      <c r="K1505" s="163">
        <f t="shared" si="349"/>
        <v>0</v>
      </c>
      <c r="L1505" s="163">
        <f t="shared" si="349"/>
        <v>0</v>
      </c>
      <c r="M1505" s="163">
        <f t="shared" si="349"/>
        <v>0</v>
      </c>
    </row>
    <row r="1506" spans="1:13" s="2" customFormat="1" ht="12.75" customHeight="1">
      <c r="A1506" s="67"/>
      <c r="B1506" s="73" t="s">
        <v>495</v>
      </c>
      <c r="C1506" s="71"/>
      <c r="D1506" s="74" t="s">
        <v>496</v>
      </c>
      <c r="E1506" s="347">
        <f t="shared" si="341"/>
        <v>45926</v>
      </c>
      <c r="F1506" s="318">
        <f>F1507+F1512+F1514</f>
        <v>11.69</v>
      </c>
      <c r="G1506" s="318">
        <f>G1507+G1512+G1514</f>
        <v>34480</v>
      </c>
      <c r="H1506" s="318">
        <f>H1507+H1512+H1514</f>
        <v>29</v>
      </c>
      <c r="I1506" s="318">
        <f>I1507+I1512+I1514</f>
        <v>3335</v>
      </c>
      <c r="J1506" s="329">
        <f>J1507+J1512+J1514</f>
        <v>8082</v>
      </c>
      <c r="K1506" s="163"/>
      <c r="L1506" s="163"/>
      <c r="M1506" s="163"/>
    </row>
    <row r="1507" spans="1:13" s="2" customFormat="1" ht="12.75" customHeight="1">
      <c r="A1507" s="67"/>
      <c r="B1507" s="77" t="s">
        <v>497</v>
      </c>
      <c r="C1507" s="71"/>
      <c r="D1507" s="74" t="s">
        <v>498</v>
      </c>
      <c r="E1507" s="347">
        <f t="shared" si="341"/>
        <v>36318</v>
      </c>
      <c r="F1507" s="318">
        <f t="shared" ref="F1507:M1507" si="350">F1508+F1509+F1510+F1511</f>
        <v>11.69</v>
      </c>
      <c r="G1507" s="318">
        <f t="shared" si="350"/>
        <v>24872</v>
      </c>
      <c r="H1507" s="318">
        <f t="shared" si="350"/>
        <v>29</v>
      </c>
      <c r="I1507" s="318">
        <f t="shared" si="350"/>
        <v>3335</v>
      </c>
      <c r="J1507" s="329">
        <f t="shared" si="350"/>
        <v>8082</v>
      </c>
      <c r="K1507" s="163">
        <f t="shared" si="350"/>
        <v>0</v>
      </c>
      <c r="L1507" s="163">
        <f t="shared" si="350"/>
        <v>0</v>
      </c>
      <c r="M1507" s="163">
        <f t="shared" si="350"/>
        <v>0</v>
      </c>
    </row>
    <row r="1508" spans="1:13" s="2" customFormat="1" ht="12.75" customHeight="1">
      <c r="A1508" s="67"/>
      <c r="B1508" s="78"/>
      <c r="C1508" s="78" t="s">
        <v>499</v>
      </c>
      <c r="D1508" s="80" t="s">
        <v>500</v>
      </c>
      <c r="E1508" s="347">
        <f t="shared" si="341"/>
        <v>10245</v>
      </c>
      <c r="F1508" s="318">
        <v>11.69</v>
      </c>
      <c r="G1508" s="318">
        <v>10245</v>
      </c>
      <c r="H1508" s="318"/>
      <c r="I1508" s="318"/>
      <c r="J1508" s="330"/>
      <c r="K1508" s="75"/>
      <c r="L1508" s="76"/>
      <c r="M1508" s="76"/>
    </row>
    <row r="1509" spans="1:13" s="2" customFormat="1" ht="12.75" customHeight="1">
      <c r="A1509" s="67"/>
      <c r="B1509" s="78"/>
      <c r="C1509" s="78" t="s">
        <v>501</v>
      </c>
      <c r="D1509" s="80" t="s">
        <v>502</v>
      </c>
      <c r="E1509" s="347">
        <f t="shared" si="341"/>
        <v>19807</v>
      </c>
      <c r="F1509" s="318"/>
      <c r="G1509" s="318">
        <v>8361</v>
      </c>
      <c r="H1509" s="318">
        <v>29</v>
      </c>
      <c r="I1509" s="318">
        <v>3335</v>
      </c>
      <c r="J1509" s="330">
        <v>8082</v>
      </c>
      <c r="K1509" s="75"/>
      <c r="L1509" s="76"/>
      <c r="M1509" s="76"/>
    </row>
    <row r="1510" spans="1:13" s="2" customFormat="1" ht="12.75" customHeight="1">
      <c r="A1510" s="67"/>
      <c r="B1510" s="78"/>
      <c r="C1510" s="79" t="s">
        <v>503</v>
      </c>
      <c r="D1510" s="80" t="s">
        <v>504</v>
      </c>
      <c r="E1510" s="347">
        <f t="shared" si="341"/>
        <v>0</v>
      </c>
      <c r="F1510" s="318"/>
      <c r="G1510" s="318"/>
      <c r="H1510" s="318"/>
      <c r="I1510" s="318"/>
      <c r="J1510" s="330"/>
      <c r="K1510" s="75"/>
      <c r="L1510" s="76"/>
      <c r="M1510" s="76"/>
    </row>
    <row r="1511" spans="1:13" s="2" customFormat="1" ht="12.75" customHeight="1">
      <c r="A1511" s="67"/>
      <c r="B1511" s="78"/>
      <c r="C1511" s="79" t="s">
        <v>505</v>
      </c>
      <c r="D1511" s="80" t="s">
        <v>506</v>
      </c>
      <c r="E1511" s="347">
        <f t="shared" si="341"/>
        <v>6266</v>
      </c>
      <c r="F1511" s="318"/>
      <c r="G1511" s="318">
        <v>6266</v>
      </c>
      <c r="H1511" s="318"/>
      <c r="I1511" s="318"/>
      <c r="J1511" s="352"/>
      <c r="K1511" s="353"/>
      <c r="L1511" s="76"/>
      <c r="M1511" s="76"/>
    </row>
    <row r="1512" spans="1:13" s="2" customFormat="1" ht="12.75" customHeight="1">
      <c r="A1512" s="67"/>
      <c r="B1512" s="78" t="s">
        <v>507</v>
      </c>
      <c r="C1512" s="79"/>
      <c r="D1512" s="80" t="s">
        <v>508</v>
      </c>
      <c r="E1512" s="347">
        <f t="shared" si="341"/>
        <v>0</v>
      </c>
      <c r="F1512" s="318">
        <f t="shared" ref="F1512:M1512" si="351">F1513</f>
        <v>0</v>
      </c>
      <c r="G1512" s="318"/>
      <c r="H1512" s="318"/>
      <c r="I1512" s="318"/>
      <c r="J1512" s="329"/>
      <c r="K1512" s="163">
        <f t="shared" si="351"/>
        <v>0</v>
      </c>
      <c r="L1512" s="163">
        <f t="shared" si="351"/>
        <v>0</v>
      </c>
      <c r="M1512" s="163">
        <f t="shared" si="351"/>
        <v>0</v>
      </c>
    </row>
    <row r="1513" spans="1:13" s="2" customFormat="1" ht="12.75" customHeight="1">
      <c r="A1513" s="67"/>
      <c r="B1513" s="78"/>
      <c r="C1513" s="79" t="s">
        <v>509</v>
      </c>
      <c r="D1513" s="80" t="s">
        <v>510</v>
      </c>
      <c r="E1513" s="347">
        <f t="shared" si="341"/>
        <v>0</v>
      </c>
      <c r="F1513" s="318"/>
      <c r="G1513" s="318"/>
      <c r="H1513" s="318"/>
      <c r="I1513" s="318"/>
      <c r="J1513" s="330"/>
      <c r="K1513" s="75"/>
      <c r="L1513" s="76"/>
      <c r="M1513" s="76"/>
    </row>
    <row r="1514" spans="1:13" s="2" customFormat="1" ht="12.75" customHeight="1">
      <c r="A1514" s="67"/>
      <c r="B1514" s="78" t="s">
        <v>511</v>
      </c>
      <c r="C1514" s="79"/>
      <c r="D1514" s="80" t="s">
        <v>512</v>
      </c>
      <c r="E1514" s="347">
        <f t="shared" si="341"/>
        <v>9608</v>
      </c>
      <c r="F1514" s="318"/>
      <c r="G1514" s="318">
        <v>9608</v>
      </c>
      <c r="H1514" s="318"/>
      <c r="I1514" s="318"/>
      <c r="J1514" s="330"/>
      <c r="K1514" s="75"/>
      <c r="L1514" s="76"/>
      <c r="M1514" s="76"/>
    </row>
    <row r="1515" spans="1:13" s="2" customFormat="1" ht="12.75" customHeight="1">
      <c r="A1515" s="67"/>
      <c r="B1515" s="78"/>
      <c r="C1515" s="79"/>
      <c r="D1515" s="80"/>
      <c r="E1515" s="347">
        <f t="shared" si="341"/>
        <v>0</v>
      </c>
      <c r="F1515" s="318"/>
      <c r="G1515" s="318"/>
      <c r="H1515" s="318"/>
      <c r="I1515" s="318"/>
      <c r="J1515" s="330"/>
      <c r="K1515" s="75"/>
      <c r="L1515" s="76"/>
      <c r="M1515" s="76"/>
    </row>
    <row r="1516" spans="1:13" s="2" customFormat="1" ht="12" hidden="1" customHeight="1">
      <c r="A1516" s="67"/>
      <c r="B1516" s="71" t="s">
        <v>513</v>
      </c>
      <c r="C1516" s="79"/>
      <c r="D1516" s="80" t="s">
        <v>514</v>
      </c>
      <c r="E1516" s="347">
        <f t="shared" si="341"/>
        <v>0</v>
      </c>
      <c r="F1516" s="318">
        <f t="shared" ref="F1516:M1517" si="352">F1517</f>
        <v>0</v>
      </c>
      <c r="G1516" s="318">
        <f t="shared" si="352"/>
        <v>0</v>
      </c>
      <c r="H1516" s="318">
        <f t="shared" si="352"/>
        <v>0</v>
      </c>
      <c r="I1516" s="318">
        <f t="shared" si="352"/>
        <v>0</v>
      </c>
      <c r="J1516" s="329">
        <f t="shared" si="352"/>
        <v>0</v>
      </c>
      <c r="K1516" s="163">
        <f t="shared" si="352"/>
        <v>0</v>
      </c>
      <c r="L1516" s="163">
        <f t="shared" si="352"/>
        <v>0</v>
      </c>
      <c r="M1516" s="163">
        <f t="shared" si="352"/>
        <v>0</v>
      </c>
    </row>
    <row r="1517" spans="1:13" s="2" customFormat="1" ht="12.75" hidden="1" customHeight="1">
      <c r="A1517" s="67"/>
      <c r="B1517" s="125" t="s">
        <v>515</v>
      </c>
      <c r="C1517" s="126"/>
      <c r="D1517" s="80" t="s">
        <v>516</v>
      </c>
      <c r="E1517" s="347">
        <f t="shared" si="341"/>
        <v>0</v>
      </c>
      <c r="F1517" s="318">
        <f t="shared" si="352"/>
        <v>0</v>
      </c>
      <c r="G1517" s="318">
        <f t="shared" si="352"/>
        <v>0</v>
      </c>
      <c r="H1517" s="318">
        <f t="shared" si="352"/>
        <v>0</v>
      </c>
      <c r="I1517" s="318">
        <f t="shared" si="352"/>
        <v>0</v>
      </c>
      <c r="J1517" s="329">
        <f t="shared" si="352"/>
        <v>0</v>
      </c>
      <c r="K1517" s="163">
        <f t="shared" si="352"/>
        <v>0</v>
      </c>
      <c r="L1517" s="163">
        <f t="shared" si="352"/>
        <v>0</v>
      </c>
      <c r="M1517" s="163">
        <f t="shared" si="352"/>
        <v>0</v>
      </c>
    </row>
    <row r="1518" spans="1:13" s="2" customFormat="1" ht="12.75" hidden="1" customHeight="1">
      <c r="A1518" s="67"/>
      <c r="B1518" s="78"/>
      <c r="C1518" s="79" t="s">
        <v>517</v>
      </c>
      <c r="D1518" s="80" t="s">
        <v>518</v>
      </c>
      <c r="E1518" s="347">
        <f t="shared" si="341"/>
        <v>0</v>
      </c>
      <c r="F1518" s="318"/>
      <c r="G1518" s="318"/>
      <c r="H1518" s="318"/>
      <c r="I1518" s="318"/>
      <c r="J1518" s="330"/>
      <c r="K1518" s="75"/>
      <c r="L1518" s="76"/>
      <c r="M1518" s="76"/>
    </row>
    <row r="1519" spans="1:13" s="2" customFormat="1" ht="12.75" hidden="1" customHeight="1">
      <c r="A1519" s="67"/>
      <c r="B1519" s="78"/>
      <c r="C1519" s="79"/>
      <c r="D1519" s="80"/>
      <c r="E1519" s="347">
        <f t="shared" si="341"/>
        <v>0</v>
      </c>
      <c r="F1519" s="318"/>
      <c r="G1519" s="318"/>
      <c r="H1519" s="318"/>
      <c r="I1519" s="318"/>
      <c r="J1519" s="330"/>
      <c r="K1519" s="75"/>
      <c r="L1519" s="76"/>
      <c r="M1519" s="76"/>
    </row>
    <row r="1520" spans="1:13" s="2" customFormat="1" ht="12.75" hidden="1" customHeight="1">
      <c r="A1520" s="67"/>
      <c r="B1520" s="71" t="s">
        <v>519</v>
      </c>
      <c r="C1520" s="79"/>
      <c r="D1520" s="80" t="s">
        <v>426</v>
      </c>
      <c r="E1520" s="347">
        <f t="shared" si="341"/>
        <v>0</v>
      </c>
      <c r="F1520" s="318">
        <f t="shared" ref="F1520:M1520" si="353">F1521</f>
        <v>0</v>
      </c>
      <c r="G1520" s="318">
        <f t="shared" si="353"/>
        <v>0</v>
      </c>
      <c r="H1520" s="318">
        <f t="shared" si="353"/>
        <v>0</v>
      </c>
      <c r="I1520" s="318">
        <f t="shared" si="353"/>
        <v>0</v>
      </c>
      <c r="J1520" s="329">
        <f t="shared" si="353"/>
        <v>0</v>
      </c>
      <c r="K1520" s="163">
        <f t="shared" si="353"/>
        <v>0</v>
      </c>
      <c r="L1520" s="163">
        <f t="shared" si="353"/>
        <v>0</v>
      </c>
      <c r="M1520" s="163">
        <f t="shared" si="353"/>
        <v>0</v>
      </c>
    </row>
    <row r="1521" spans="1:13" s="2" customFormat="1" ht="12.75" hidden="1" customHeight="1">
      <c r="A1521" s="67"/>
      <c r="B1521" s="78" t="s">
        <v>427</v>
      </c>
      <c r="C1521" s="79"/>
      <c r="D1521" s="80" t="s">
        <v>428</v>
      </c>
      <c r="E1521" s="347">
        <f t="shared" si="341"/>
        <v>0</v>
      </c>
      <c r="F1521" s="318"/>
      <c r="G1521" s="318"/>
      <c r="H1521" s="318"/>
      <c r="I1521" s="318"/>
      <c r="J1521" s="330"/>
      <c r="K1521" s="75"/>
      <c r="L1521" s="76"/>
      <c r="M1521" s="76"/>
    </row>
    <row r="1522" spans="1:13" s="2" customFormat="1" ht="27.75" customHeight="1">
      <c r="A1522" s="127" t="s">
        <v>520</v>
      </c>
      <c r="B1522" s="127"/>
      <c r="C1522" s="127"/>
      <c r="D1522" s="142"/>
      <c r="E1522" s="347">
        <f>E1523++E1527</f>
        <v>56196</v>
      </c>
      <c r="F1522" s="347">
        <f t="shared" ref="F1522:J1522" si="354">F1523++F1527</f>
        <v>52.15</v>
      </c>
      <c r="G1522" s="347">
        <f t="shared" si="354"/>
        <v>41839</v>
      </c>
      <c r="H1522" s="347">
        <f t="shared" si="354"/>
        <v>2940</v>
      </c>
      <c r="I1522" s="347">
        <f t="shared" si="354"/>
        <v>3335</v>
      </c>
      <c r="J1522" s="347">
        <f t="shared" si="354"/>
        <v>8082</v>
      </c>
      <c r="K1522" s="75"/>
      <c r="L1522" s="76"/>
      <c r="M1522" s="76"/>
    </row>
    <row r="1523" spans="1:13" s="2" customFormat="1" ht="25.5" customHeight="1">
      <c r="A1523" s="127"/>
      <c r="B1523" s="575" t="s">
        <v>724</v>
      </c>
      <c r="C1523" s="576"/>
      <c r="D1523" s="142" t="s">
        <v>597</v>
      </c>
      <c r="E1523" s="347">
        <f>G1523+H1523+I1523+J1523</f>
        <v>56196</v>
      </c>
      <c r="F1523" s="318">
        <f>F1524+F1525</f>
        <v>52.15</v>
      </c>
      <c r="G1523" s="318">
        <f t="shared" ref="G1523:M1523" si="355">G1524+G1525</f>
        <v>41839</v>
      </c>
      <c r="H1523" s="318">
        <f t="shared" si="355"/>
        <v>2940</v>
      </c>
      <c r="I1523" s="318">
        <f t="shared" si="355"/>
        <v>3335</v>
      </c>
      <c r="J1523" s="318">
        <f t="shared" si="355"/>
        <v>8082</v>
      </c>
      <c r="K1523" s="318">
        <f t="shared" si="355"/>
        <v>0</v>
      </c>
      <c r="L1523" s="318">
        <f t="shared" si="355"/>
        <v>0</v>
      </c>
      <c r="M1523" s="318">
        <f t="shared" si="355"/>
        <v>0</v>
      </c>
    </row>
    <row r="1524" spans="1:13" s="2" customFormat="1" ht="12.75" customHeight="1">
      <c r="A1524" s="127"/>
      <c r="B1524" s="127"/>
      <c r="C1524" s="48" t="s">
        <v>598</v>
      </c>
      <c r="D1524" s="156" t="s">
        <v>599</v>
      </c>
      <c r="E1524" s="347">
        <f>G1524+H1524+I1524+J1524</f>
        <v>56196</v>
      </c>
      <c r="F1524" s="318">
        <v>52.15</v>
      </c>
      <c r="G1524" s="318">
        <v>41839</v>
      </c>
      <c r="H1524" s="318">
        <v>2940</v>
      </c>
      <c r="I1524" s="318">
        <v>3335</v>
      </c>
      <c r="J1524" s="330">
        <v>8082</v>
      </c>
      <c r="K1524" s="75"/>
      <c r="L1524" s="76"/>
      <c r="M1524" s="76"/>
    </row>
    <row r="1525" spans="1:13" s="2" customFormat="1" ht="12.75" customHeight="1">
      <c r="A1525" s="127"/>
      <c r="B1525" s="157"/>
      <c r="C1525" s="48" t="s">
        <v>660</v>
      </c>
      <c r="D1525" s="142" t="s">
        <v>601</v>
      </c>
      <c r="E1525" s="347">
        <f>G1525+H1525+I1525+J1525</f>
        <v>0</v>
      </c>
      <c r="F1525" s="318"/>
      <c r="G1525" s="318"/>
      <c r="H1525" s="318"/>
      <c r="I1525" s="318"/>
      <c r="J1525" s="330"/>
      <c r="K1525" s="75"/>
      <c r="L1525" s="76"/>
      <c r="M1525" s="76"/>
    </row>
    <row r="1526" spans="1:13" s="2" customFormat="1" ht="12.75" customHeight="1">
      <c r="A1526" s="127"/>
      <c r="B1526" s="603" t="s">
        <v>602</v>
      </c>
      <c r="C1526" s="604"/>
      <c r="D1526" s="142" t="s">
        <v>603</v>
      </c>
      <c r="E1526" s="347">
        <f t="shared" ref="E1526:E1528" si="356">G1526+H1526+I1526+J1526</f>
        <v>0</v>
      </c>
      <c r="F1526" s="318"/>
      <c r="G1526" s="318"/>
      <c r="H1526" s="318"/>
      <c r="I1526" s="318"/>
      <c r="J1526" s="330"/>
      <c r="K1526" s="75"/>
      <c r="L1526" s="76"/>
      <c r="M1526" s="76"/>
    </row>
    <row r="1527" spans="1:13" s="2" customFormat="1" ht="26.25" customHeight="1">
      <c r="A1527" s="130"/>
      <c r="B1527" s="575" t="s">
        <v>604</v>
      </c>
      <c r="C1527" s="576"/>
      <c r="D1527" s="142" t="s">
        <v>605</v>
      </c>
      <c r="E1527" s="347">
        <f t="shared" si="356"/>
        <v>0</v>
      </c>
      <c r="F1527" s="318"/>
      <c r="G1527" s="318"/>
      <c r="H1527" s="318"/>
      <c r="I1527" s="318"/>
      <c r="J1527" s="330"/>
      <c r="K1527" s="75"/>
      <c r="L1527" s="76"/>
      <c r="M1527" s="76"/>
    </row>
    <row r="1528" spans="1:13" s="2" customFormat="1" ht="12.75" customHeight="1">
      <c r="A1528" s="130"/>
      <c r="B1528" s="137"/>
      <c r="C1528" s="48" t="s">
        <v>606</v>
      </c>
      <c r="D1528" s="156" t="s">
        <v>607</v>
      </c>
      <c r="E1528" s="347">
        <f t="shared" si="356"/>
        <v>0</v>
      </c>
      <c r="F1528" s="318"/>
      <c r="G1528" s="318"/>
      <c r="H1528" s="318"/>
      <c r="I1528" s="318"/>
      <c r="J1528" s="330"/>
      <c r="K1528" s="75"/>
      <c r="L1528" s="76"/>
      <c r="M1528" s="76"/>
    </row>
    <row r="1529" spans="1:13" ht="31.5" customHeight="1">
      <c r="A1529" s="556" t="s">
        <v>725</v>
      </c>
      <c r="B1529" s="557"/>
      <c r="C1529" s="558"/>
      <c r="D1529" s="147" t="s">
        <v>609</v>
      </c>
      <c r="E1529" s="158">
        <f>G1529+H1529+I1529+J1529</f>
        <v>65293</v>
      </c>
      <c r="F1529" s="158"/>
      <c r="G1529" s="158">
        <f>G1594</f>
        <v>63374</v>
      </c>
      <c r="H1529" s="158">
        <f t="shared" ref="H1529:J1529" si="357">H1594</f>
        <v>31</v>
      </c>
      <c r="I1529" s="158">
        <f t="shared" si="357"/>
        <v>1188</v>
      </c>
      <c r="J1529" s="158">
        <f t="shared" si="357"/>
        <v>700</v>
      </c>
      <c r="K1529" s="158">
        <f t="shared" ref="K1529:M1529" si="358">K1530</f>
        <v>180</v>
      </c>
      <c r="L1529" s="158">
        <f t="shared" si="358"/>
        <v>180</v>
      </c>
      <c r="M1529" s="158">
        <f t="shared" si="358"/>
        <v>180</v>
      </c>
    </row>
    <row r="1530" spans="1:13" s="12" customFormat="1" ht="18.75" customHeight="1">
      <c r="A1530" s="563" t="s">
        <v>303</v>
      </c>
      <c r="B1530" s="564"/>
      <c r="C1530" s="564"/>
      <c r="D1530" s="66"/>
      <c r="E1530" s="348">
        <f t="shared" ref="E1530:M1530" si="359">E1531+E1577</f>
        <v>65293.000000000007</v>
      </c>
      <c r="F1530" s="348">
        <f t="shared" si="359"/>
        <v>0</v>
      </c>
      <c r="G1530" s="348">
        <f t="shared" si="359"/>
        <v>63374.000000000007</v>
      </c>
      <c r="H1530" s="348">
        <f t="shared" si="359"/>
        <v>31</v>
      </c>
      <c r="I1530" s="348">
        <f t="shared" si="359"/>
        <v>1188</v>
      </c>
      <c r="J1530" s="348">
        <f t="shared" si="359"/>
        <v>700</v>
      </c>
      <c r="K1530" s="348">
        <f t="shared" si="359"/>
        <v>180</v>
      </c>
      <c r="L1530" s="348">
        <f t="shared" si="359"/>
        <v>180</v>
      </c>
      <c r="M1530" s="348">
        <f t="shared" si="359"/>
        <v>180</v>
      </c>
    </row>
    <row r="1531" spans="1:13" s="12" customFormat="1">
      <c r="A1531" s="457"/>
      <c r="B1531" s="573" t="s">
        <v>429</v>
      </c>
      <c r="C1531" s="574"/>
      <c r="D1531" s="66"/>
      <c r="E1531" s="348">
        <f t="shared" ref="E1531:M1531" si="360">E1556+E1573</f>
        <v>0</v>
      </c>
      <c r="F1531" s="348">
        <f t="shared" si="360"/>
        <v>0</v>
      </c>
      <c r="G1531" s="348">
        <f t="shared" si="360"/>
        <v>0</v>
      </c>
      <c r="H1531" s="348">
        <f t="shared" si="360"/>
        <v>0</v>
      </c>
      <c r="I1531" s="348">
        <f t="shared" si="360"/>
        <v>0</v>
      </c>
      <c r="J1531" s="348">
        <f t="shared" si="360"/>
        <v>0</v>
      </c>
      <c r="K1531" s="348">
        <f t="shared" si="360"/>
        <v>0</v>
      </c>
      <c r="L1531" s="348">
        <f t="shared" si="360"/>
        <v>0</v>
      </c>
      <c r="M1531" s="348">
        <f t="shared" si="360"/>
        <v>0</v>
      </c>
    </row>
    <row r="1532" spans="1:13" s="2" customFormat="1" ht="12.75" customHeight="1">
      <c r="A1532" s="67"/>
      <c r="B1532" s="103" t="s">
        <v>430</v>
      </c>
      <c r="C1532" s="96"/>
      <c r="D1532" s="70" t="s">
        <v>431</v>
      </c>
      <c r="E1532" s="347">
        <f t="shared" ref="E1532:E1567" si="361">G1532+H1532+I1532+J1532</f>
        <v>0</v>
      </c>
      <c r="F1532" s="318">
        <f t="shared" ref="F1532:M1532" si="362">F1533</f>
        <v>0</v>
      </c>
      <c r="G1532" s="318">
        <f t="shared" si="362"/>
        <v>0</v>
      </c>
      <c r="H1532" s="318">
        <f t="shared" si="362"/>
        <v>0</v>
      </c>
      <c r="I1532" s="318">
        <f t="shared" si="362"/>
        <v>0</v>
      </c>
      <c r="J1532" s="329">
        <f t="shared" si="362"/>
        <v>0</v>
      </c>
      <c r="K1532" s="163">
        <f t="shared" si="362"/>
        <v>0</v>
      </c>
      <c r="L1532" s="163">
        <f t="shared" si="362"/>
        <v>0</v>
      </c>
      <c r="M1532" s="163">
        <f t="shared" si="362"/>
        <v>0</v>
      </c>
    </row>
    <row r="1533" spans="1:13" s="2" customFormat="1" ht="12.75" hidden="1" customHeight="1">
      <c r="A1533" s="67"/>
      <c r="B1533" s="78" t="s">
        <v>432</v>
      </c>
      <c r="C1533" s="82"/>
      <c r="D1533" s="80" t="s">
        <v>433</v>
      </c>
      <c r="E1533" s="347">
        <f t="shared" si="361"/>
        <v>0</v>
      </c>
      <c r="F1533" s="318">
        <f>F1534+F1535+F1536+F1537+F1538+F1539+F1540+F1541</f>
        <v>0</v>
      </c>
      <c r="G1533" s="318">
        <f>G1534+G1535+G1536+G1537+G1538+G1539+G1540+G1541</f>
        <v>0</v>
      </c>
      <c r="H1533" s="318">
        <f>H1534+H1535+H1536+H1537+H1538+H1539+H1540+H1541</f>
        <v>0</v>
      </c>
      <c r="I1533" s="318">
        <f>I1534+I1535+I1536+I1537+I1538+I1539+I1540+I1541</f>
        <v>0</v>
      </c>
      <c r="J1533" s="329">
        <f>J1534+J1535+J1536+J1537+J1538+J1539+J1540+J1541</f>
        <v>0</v>
      </c>
      <c r="K1533" s="163"/>
      <c r="L1533" s="76"/>
      <c r="M1533" s="76"/>
    </row>
    <row r="1534" spans="1:13" s="2" customFormat="1" ht="12.75" hidden="1" customHeight="1">
      <c r="A1534" s="67"/>
      <c r="B1534" s="96"/>
      <c r="C1534" s="104" t="s">
        <v>434</v>
      </c>
      <c r="D1534" s="70" t="s">
        <v>435</v>
      </c>
      <c r="E1534" s="347">
        <f t="shared" si="361"/>
        <v>0</v>
      </c>
      <c r="F1534" s="318"/>
      <c r="G1534" s="318"/>
      <c r="H1534" s="318"/>
      <c r="I1534" s="318"/>
      <c r="J1534" s="330"/>
      <c r="K1534" s="75"/>
      <c r="L1534" s="76"/>
      <c r="M1534" s="76"/>
    </row>
    <row r="1535" spans="1:13" s="2" customFormat="1" ht="29.25" hidden="1" customHeight="1">
      <c r="A1535" s="67"/>
      <c r="B1535" s="96"/>
      <c r="C1535" s="105" t="s">
        <v>436</v>
      </c>
      <c r="D1535" s="106" t="s">
        <v>437</v>
      </c>
      <c r="E1535" s="347">
        <f t="shared" si="361"/>
        <v>0</v>
      </c>
      <c r="F1535" s="318"/>
      <c r="G1535" s="318"/>
      <c r="H1535" s="318"/>
      <c r="I1535" s="318"/>
      <c r="J1535" s="330"/>
      <c r="K1535" s="75"/>
      <c r="L1535" s="76"/>
      <c r="M1535" s="76"/>
    </row>
    <row r="1536" spans="1:13" s="2" customFormat="1" ht="29.25" hidden="1" customHeight="1">
      <c r="A1536" s="67"/>
      <c r="B1536" s="96"/>
      <c r="C1536" s="105" t="s">
        <v>438</v>
      </c>
      <c r="D1536" s="106" t="s">
        <v>439</v>
      </c>
      <c r="E1536" s="347">
        <f t="shared" si="361"/>
        <v>0</v>
      </c>
      <c r="F1536" s="318"/>
      <c r="G1536" s="318"/>
      <c r="H1536" s="318"/>
      <c r="I1536" s="318"/>
      <c r="J1536" s="330"/>
      <c r="K1536" s="75"/>
      <c r="L1536" s="76"/>
      <c r="M1536" s="76"/>
    </row>
    <row r="1537" spans="1:13" s="2" customFormat="1" ht="28.5" hidden="1" customHeight="1">
      <c r="A1537" s="67"/>
      <c r="B1537" s="96"/>
      <c r="C1537" s="104" t="s">
        <v>440</v>
      </c>
      <c r="D1537" s="70" t="s">
        <v>441</v>
      </c>
      <c r="E1537" s="347">
        <f t="shared" si="361"/>
        <v>0</v>
      </c>
      <c r="F1537" s="318"/>
      <c r="G1537" s="318"/>
      <c r="H1537" s="318"/>
      <c r="I1537" s="318"/>
      <c r="J1537" s="330"/>
      <c r="K1537" s="75"/>
      <c r="L1537" s="76"/>
      <c r="M1537" s="76"/>
    </row>
    <row r="1538" spans="1:13" s="2" customFormat="1" ht="44.25" hidden="1" customHeight="1">
      <c r="A1538" s="67"/>
      <c r="B1538" s="92"/>
      <c r="C1538" s="107" t="s">
        <v>442</v>
      </c>
      <c r="D1538" s="95" t="s">
        <v>443</v>
      </c>
      <c r="E1538" s="347">
        <f t="shared" si="361"/>
        <v>0</v>
      </c>
      <c r="F1538" s="318"/>
      <c r="G1538" s="318"/>
      <c r="H1538" s="318"/>
      <c r="I1538" s="318"/>
      <c r="J1538" s="330"/>
      <c r="K1538" s="75"/>
      <c r="L1538" s="76"/>
      <c r="M1538" s="76"/>
    </row>
    <row r="1539" spans="1:13" s="2" customFormat="1" ht="29.25" hidden="1" customHeight="1">
      <c r="A1539" s="67"/>
      <c r="B1539" s="108"/>
      <c r="C1539" s="109" t="s">
        <v>444</v>
      </c>
      <c r="D1539" s="110" t="s">
        <v>445</v>
      </c>
      <c r="E1539" s="347">
        <f t="shared" si="361"/>
        <v>0</v>
      </c>
      <c r="F1539" s="318"/>
      <c r="G1539" s="318"/>
      <c r="H1539" s="318"/>
      <c r="I1539" s="318"/>
      <c r="J1539" s="330"/>
      <c r="K1539" s="75"/>
      <c r="L1539" s="76"/>
      <c r="M1539" s="76"/>
    </row>
    <row r="1540" spans="1:13" s="2" customFormat="1" ht="29.25" hidden="1" customHeight="1">
      <c r="A1540" s="67"/>
      <c r="B1540" s="111"/>
      <c r="C1540" s="112" t="s">
        <v>446</v>
      </c>
      <c r="D1540" s="113" t="s">
        <v>447</v>
      </c>
      <c r="E1540" s="347">
        <f t="shared" si="361"/>
        <v>0</v>
      </c>
      <c r="F1540" s="318"/>
      <c r="G1540" s="318"/>
      <c r="H1540" s="318"/>
      <c r="I1540" s="318"/>
      <c r="J1540" s="330"/>
      <c r="K1540" s="75"/>
      <c r="L1540" s="76"/>
      <c r="M1540" s="76"/>
    </row>
    <row r="1541" spans="1:13" s="2" customFormat="1" ht="18.75" hidden="1" customHeight="1">
      <c r="A1541" s="67"/>
      <c r="B1541" s="114"/>
      <c r="C1541" s="115" t="s">
        <v>448</v>
      </c>
      <c r="D1541" s="116" t="s">
        <v>449</v>
      </c>
      <c r="E1541" s="347">
        <f t="shared" si="361"/>
        <v>0</v>
      </c>
      <c r="F1541" s="318"/>
      <c r="G1541" s="318"/>
      <c r="H1541" s="318"/>
      <c r="I1541" s="318"/>
      <c r="J1541" s="330"/>
      <c r="K1541" s="75"/>
      <c r="L1541" s="76"/>
      <c r="M1541" s="76"/>
    </row>
    <row r="1542" spans="1:13" s="2" customFormat="1" ht="12.75" hidden="1" customHeight="1">
      <c r="A1542" s="67"/>
      <c r="B1542" s="117"/>
      <c r="C1542" s="118"/>
      <c r="D1542" s="119"/>
      <c r="E1542" s="347">
        <f t="shared" si="361"/>
        <v>0</v>
      </c>
      <c r="F1542" s="318"/>
      <c r="G1542" s="318"/>
      <c r="H1542" s="318"/>
      <c r="I1542" s="318"/>
      <c r="J1542" s="330"/>
      <c r="K1542" s="75"/>
      <c r="L1542" s="76"/>
      <c r="M1542" s="76"/>
    </row>
    <row r="1543" spans="1:13" s="2" customFormat="1" ht="15.75" hidden="1" customHeight="1">
      <c r="A1543" s="67"/>
      <c r="B1543" s="71" t="s">
        <v>450</v>
      </c>
      <c r="C1543" s="78"/>
      <c r="D1543" s="80" t="s">
        <v>451</v>
      </c>
      <c r="E1543" s="347">
        <f t="shared" si="361"/>
        <v>0</v>
      </c>
      <c r="F1543" s="318">
        <f t="shared" ref="F1543:M1543" si="363">F1544</f>
        <v>0</v>
      </c>
      <c r="G1543" s="318">
        <f t="shared" si="363"/>
        <v>0</v>
      </c>
      <c r="H1543" s="318">
        <f t="shared" si="363"/>
        <v>0</v>
      </c>
      <c r="I1543" s="318">
        <f t="shared" si="363"/>
        <v>0</v>
      </c>
      <c r="J1543" s="329">
        <f t="shared" si="363"/>
        <v>0</v>
      </c>
      <c r="K1543" s="163">
        <f t="shared" si="363"/>
        <v>0</v>
      </c>
      <c r="L1543" s="163">
        <f t="shared" si="363"/>
        <v>0</v>
      </c>
      <c r="M1543" s="163">
        <f t="shared" si="363"/>
        <v>0</v>
      </c>
    </row>
    <row r="1544" spans="1:13" s="2" customFormat="1" ht="12.75" hidden="1" customHeight="1">
      <c r="A1544" s="67"/>
      <c r="B1544" s="82" t="s">
        <v>452</v>
      </c>
      <c r="C1544" s="82"/>
      <c r="D1544" s="74" t="s">
        <v>371</v>
      </c>
      <c r="E1544" s="347">
        <f t="shared" si="361"/>
        <v>0</v>
      </c>
      <c r="F1544" s="318">
        <f>F1548+F1549+F1550+F1551+F1552+F1553+F1554</f>
        <v>0</v>
      </c>
      <c r="G1544" s="318">
        <f>G1548+G1549+G1550+G1551+G1552+G1553+G1554</f>
        <v>0</v>
      </c>
      <c r="H1544" s="318">
        <f>H1548+H1549+H1550+H1551+H1552+H1553+H1554</f>
        <v>0</v>
      </c>
      <c r="I1544" s="318">
        <f>I1548+I1549+I1550+I1551+I1552+I1553+I1554</f>
        <v>0</v>
      </c>
      <c r="J1544" s="329">
        <f>J1548+J1549+J1550+J1551+J1552+J1553+J1554</f>
        <v>0</v>
      </c>
      <c r="K1544" s="163"/>
      <c r="L1544" s="76"/>
      <c r="M1544" s="76"/>
    </row>
    <row r="1545" spans="1:13" s="2" customFormat="1" ht="12.75" hidden="1" customHeight="1">
      <c r="A1545" s="67"/>
      <c r="B1545" s="120"/>
      <c r="C1545" s="121" t="s">
        <v>453</v>
      </c>
      <c r="D1545" s="122" t="s">
        <v>454</v>
      </c>
      <c r="E1545" s="347">
        <f t="shared" si="361"/>
        <v>0</v>
      </c>
      <c r="F1545" s="318"/>
      <c r="G1545" s="318"/>
      <c r="H1545" s="318"/>
      <c r="I1545" s="318"/>
      <c r="J1545" s="330"/>
      <c r="K1545" s="75"/>
      <c r="L1545" s="76"/>
      <c r="M1545" s="76"/>
    </row>
    <row r="1546" spans="1:13" s="2" customFormat="1" ht="12.75" hidden="1" customHeight="1">
      <c r="A1546" s="67"/>
      <c r="B1546" s="120"/>
      <c r="C1546" s="121" t="s">
        <v>455</v>
      </c>
      <c r="D1546" s="122" t="s">
        <v>456</v>
      </c>
      <c r="E1546" s="347">
        <f t="shared" si="361"/>
        <v>0</v>
      </c>
      <c r="F1546" s="318"/>
      <c r="G1546" s="318"/>
      <c r="H1546" s="318"/>
      <c r="I1546" s="318"/>
      <c r="J1546" s="330"/>
      <c r="K1546" s="75"/>
      <c r="L1546" s="76"/>
      <c r="M1546" s="76"/>
    </row>
    <row r="1547" spans="1:13" s="2" customFormat="1" ht="12.75" hidden="1" customHeight="1">
      <c r="A1547" s="67"/>
      <c r="B1547" s="120"/>
      <c r="C1547" s="121" t="s">
        <v>457</v>
      </c>
      <c r="D1547" s="122" t="s">
        <v>458</v>
      </c>
      <c r="E1547" s="347">
        <f t="shared" si="361"/>
        <v>0</v>
      </c>
      <c r="F1547" s="318"/>
      <c r="G1547" s="318"/>
      <c r="H1547" s="318"/>
      <c r="I1547" s="318"/>
      <c r="J1547" s="330"/>
      <c r="K1547" s="75"/>
      <c r="L1547" s="76"/>
      <c r="M1547" s="76"/>
    </row>
    <row r="1548" spans="1:13" s="2" customFormat="1" ht="12.75" hidden="1" customHeight="1">
      <c r="A1548" s="67"/>
      <c r="B1548" s="79"/>
      <c r="C1548" s="82" t="s">
        <v>459</v>
      </c>
      <c r="D1548" s="74" t="s">
        <v>460</v>
      </c>
      <c r="E1548" s="347">
        <f t="shared" si="361"/>
        <v>0</v>
      </c>
      <c r="F1548" s="318"/>
      <c r="G1548" s="318"/>
      <c r="H1548" s="318"/>
      <c r="I1548" s="318"/>
      <c r="J1548" s="330"/>
      <c r="K1548" s="75"/>
      <c r="L1548" s="76"/>
      <c r="M1548" s="76"/>
    </row>
    <row r="1549" spans="1:13" s="2" customFormat="1" ht="12.75" hidden="1" customHeight="1">
      <c r="A1549" s="67"/>
      <c r="B1549" s="79"/>
      <c r="C1549" s="82" t="s">
        <v>461</v>
      </c>
      <c r="D1549" s="74" t="s">
        <v>462</v>
      </c>
      <c r="E1549" s="347">
        <f t="shared" si="361"/>
        <v>0</v>
      </c>
      <c r="F1549" s="318"/>
      <c r="G1549" s="318"/>
      <c r="H1549" s="318"/>
      <c r="I1549" s="318"/>
      <c r="J1549" s="330"/>
      <c r="K1549" s="75"/>
      <c r="L1549" s="76"/>
      <c r="M1549" s="76"/>
    </row>
    <row r="1550" spans="1:13" s="2" customFormat="1" ht="12.75" hidden="1" customHeight="1">
      <c r="A1550" s="67"/>
      <c r="B1550" s="79"/>
      <c r="C1550" s="82" t="s">
        <v>463</v>
      </c>
      <c r="D1550" s="74" t="s">
        <v>464</v>
      </c>
      <c r="E1550" s="347">
        <f t="shared" si="361"/>
        <v>0</v>
      </c>
      <c r="F1550" s="318"/>
      <c r="G1550" s="318"/>
      <c r="H1550" s="318"/>
      <c r="I1550" s="318"/>
      <c r="J1550" s="330"/>
      <c r="K1550" s="75"/>
      <c r="L1550" s="76"/>
      <c r="M1550" s="76"/>
    </row>
    <row r="1551" spans="1:13" s="2" customFormat="1" ht="12.75" hidden="1" customHeight="1">
      <c r="A1551" s="67"/>
      <c r="B1551" s="79"/>
      <c r="C1551" s="82" t="s">
        <v>465</v>
      </c>
      <c r="D1551" s="74" t="s">
        <v>466</v>
      </c>
      <c r="E1551" s="347">
        <f t="shared" si="361"/>
        <v>0</v>
      </c>
      <c r="F1551" s="318"/>
      <c r="G1551" s="318"/>
      <c r="H1551" s="318"/>
      <c r="I1551" s="318"/>
      <c r="J1551" s="330"/>
      <c r="K1551" s="75"/>
      <c r="L1551" s="76"/>
      <c r="M1551" s="76"/>
    </row>
    <row r="1552" spans="1:13" s="2" customFormat="1" ht="12.75" hidden="1" customHeight="1">
      <c r="A1552" s="67"/>
      <c r="B1552" s="79"/>
      <c r="C1552" s="82"/>
      <c r="D1552" s="74"/>
      <c r="E1552" s="347">
        <f t="shared" si="361"/>
        <v>0</v>
      </c>
      <c r="F1552" s="318"/>
      <c r="G1552" s="318"/>
      <c r="H1552" s="318"/>
      <c r="I1552" s="318"/>
      <c r="J1552" s="330"/>
      <c r="K1552" s="75"/>
      <c r="L1552" s="76"/>
      <c r="M1552" s="76"/>
    </row>
    <row r="1553" spans="1:13" s="2" customFormat="1" ht="12.75" hidden="1" customHeight="1">
      <c r="A1553" s="67"/>
      <c r="B1553" s="79"/>
      <c r="C1553" s="82" t="s">
        <v>467</v>
      </c>
      <c r="D1553" s="74" t="s">
        <v>468</v>
      </c>
      <c r="E1553" s="347">
        <f t="shared" si="361"/>
        <v>0</v>
      </c>
      <c r="F1553" s="318"/>
      <c r="G1553" s="318"/>
      <c r="H1553" s="318"/>
      <c r="I1553" s="318"/>
      <c r="J1553" s="330"/>
      <c r="K1553" s="75"/>
      <c r="L1553" s="76"/>
      <c r="M1553" s="76"/>
    </row>
    <row r="1554" spans="1:13" s="2" customFormat="1" ht="12.75" hidden="1" customHeight="1">
      <c r="A1554" s="67"/>
      <c r="B1554" s="79"/>
      <c r="C1554" s="82" t="s">
        <v>469</v>
      </c>
      <c r="D1554" s="74" t="s">
        <v>470</v>
      </c>
      <c r="E1554" s="347">
        <f t="shared" si="361"/>
        <v>0</v>
      </c>
      <c r="F1554" s="318"/>
      <c r="G1554" s="318"/>
      <c r="H1554" s="318"/>
      <c r="I1554" s="318"/>
      <c r="J1554" s="330"/>
      <c r="K1554" s="75"/>
      <c r="L1554" s="76"/>
      <c r="M1554" s="76"/>
    </row>
    <row r="1555" spans="1:13" s="2" customFormat="1" ht="12.75" hidden="1" customHeight="1">
      <c r="A1555" s="67"/>
      <c r="B1555" s="78"/>
      <c r="C1555" s="71"/>
      <c r="D1555" s="74"/>
      <c r="E1555" s="347">
        <f t="shared" si="361"/>
        <v>0</v>
      </c>
      <c r="F1555" s="318"/>
      <c r="G1555" s="318"/>
      <c r="H1555" s="318"/>
      <c r="I1555" s="318"/>
      <c r="J1555" s="330"/>
      <c r="K1555" s="75"/>
      <c r="L1555" s="76"/>
      <c r="M1555" s="76"/>
    </row>
    <row r="1556" spans="1:13" s="2" customFormat="1" ht="58.5" hidden="1" customHeight="1">
      <c r="A1556" s="67"/>
      <c r="B1556" s="643" t="s">
        <v>471</v>
      </c>
      <c r="C1556" s="644"/>
      <c r="D1556" s="204" t="s">
        <v>305</v>
      </c>
      <c r="E1556" s="347">
        <f t="shared" ref="E1556:M1556" si="364">E1568+E1571</f>
        <v>0</v>
      </c>
      <c r="F1556" s="347">
        <f t="shared" si="364"/>
        <v>0</v>
      </c>
      <c r="G1556" s="347">
        <f t="shared" si="364"/>
        <v>0</v>
      </c>
      <c r="H1556" s="347">
        <f t="shared" si="364"/>
        <v>0</v>
      </c>
      <c r="I1556" s="347">
        <f t="shared" si="364"/>
        <v>0</v>
      </c>
      <c r="J1556" s="347">
        <f t="shared" si="364"/>
        <v>0</v>
      </c>
      <c r="K1556" s="347">
        <f t="shared" si="364"/>
        <v>0</v>
      </c>
      <c r="L1556" s="347">
        <f t="shared" si="364"/>
        <v>0</v>
      </c>
      <c r="M1556" s="347">
        <f t="shared" si="364"/>
        <v>0</v>
      </c>
    </row>
    <row r="1557" spans="1:13" s="2" customFormat="1" ht="12.75" hidden="1" customHeight="1">
      <c r="A1557" s="67"/>
      <c r="B1557" s="78" t="s">
        <v>472</v>
      </c>
      <c r="C1557" s="71"/>
      <c r="D1557" s="74" t="s">
        <v>473</v>
      </c>
      <c r="E1557" s="347">
        <f t="shared" si="361"/>
        <v>0</v>
      </c>
      <c r="F1557" s="318"/>
      <c r="G1557" s="318"/>
      <c r="H1557" s="318"/>
      <c r="I1557" s="318"/>
      <c r="J1557" s="330"/>
      <c r="K1557" s="75"/>
      <c r="L1557" s="76"/>
      <c r="M1557" s="76"/>
    </row>
    <row r="1558" spans="1:13" s="2" customFormat="1" ht="12.75" hidden="1" customHeight="1">
      <c r="A1558" s="67"/>
      <c r="B1558" s="78" t="s">
        <v>474</v>
      </c>
      <c r="C1558" s="82"/>
      <c r="D1558" s="74" t="s">
        <v>475</v>
      </c>
      <c r="E1558" s="347">
        <f t="shared" si="361"/>
        <v>0</v>
      </c>
      <c r="F1558" s="318"/>
      <c r="G1558" s="318"/>
      <c r="H1558" s="318"/>
      <c r="I1558" s="318"/>
      <c r="J1558" s="330"/>
      <c r="K1558" s="75"/>
      <c r="L1558" s="76"/>
      <c r="M1558" s="76"/>
    </row>
    <row r="1559" spans="1:13" s="2" customFormat="1" ht="12.75" hidden="1" customHeight="1">
      <c r="A1559" s="67"/>
      <c r="B1559" s="78" t="s">
        <v>476</v>
      </c>
      <c r="C1559" s="71"/>
      <c r="D1559" s="74" t="s">
        <v>477</v>
      </c>
      <c r="E1559" s="347">
        <f t="shared" si="361"/>
        <v>0</v>
      </c>
      <c r="F1559" s="318"/>
      <c r="G1559" s="318"/>
      <c r="H1559" s="318"/>
      <c r="I1559" s="318"/>
      <c r="J1559" s="330"/>
      <c r="K1559" s="75"/>
      <c r="L1559" s="76"/>
      <c r="M1559" s="76"/>
    </row>
    <row r="1560" spans="1:13" s="2" customFormat="1" ht="12.75" hidden="1" customHeight="1">
      <c r="A1560" s="67"/>
      <c r="B1560" s="78" t="s">
        <v>478</v>
      </c>
      <c r="C1560" s="73"/>
      <c r="D1560" s="74" t="s">
        <v>479</v>
      </c>
      <c r="E1560" s="347">
        <f t="shared" si="361"/>
        <v>0</v>
      </c>
      <c r="F1560" s="318"/>
      <c r="G1560" s="318"/>
      <c r="H1560" s="318"/>
      <c r="I1560" s="318"/>
      <c r="J1560" s="330"/>
      <c r="K1560" s="75"/>
      <c r="L1560" s="76"/>
      <c r="M1560" s="76"/>
    </row>
    <row r="1561" spans="1:13" s="2" customFormat="1" ht="12.75" hidden="1" customHeight="1">
      <c r="A1561" s="67"/>
      <c r="B1561" s="77" t="s">
        <v>480</v>
      </c>
      <c r="C1561" s="467"/>
      <c r="D1561" s="74" t="s">
        <v>481</v>
      </c>
      <c r="E1561" s="347">
        <f t="shared" si="361"/>
        <v>0</v>
      </c>
      <c r="F1561" s="318"/>
      <c r="G1561" s="318"/>
      <c r="H1561" s="318"/>
      <c r="I1561" s="318"/>
      <c r="J1561" s="330"/>
      <c r="K1561" s="75"/>
      <c r="L1561" s="76"/>
      <c r="M1561" s="76"/>
    </row>
    <row r="1562" spans="1:13" s="2" customFormat="1" ht="12.75" hidden="1" customHeight="1">
      <c r="A1562" s="67"/>
      <c r="B1562" s="123" t="s">
        <v>482</v>
      </c>
      <c r="C1562" s="82"/>
      <c r="D1562" s="80" t="s">
        <v>483</v>
      </c>
      <c r="E1562" s="347">
        <f t="shared" si="361"/>
        <v>0</v>
      </c>
      <c r="F1562" s="318"/>
      <c r="G1562" s="318"/>
      <c r="H1562" s="318"/>
      <c r="I1562" s="318"/>
      <c r="J1562" s="330"/>
      <c r="K1562" s="75"/>
      <c r="L1562" s="76"/>
      <c r="M1562" s="76"/>
    </row>
    <row r="1563" spans="1:13" s="2" customFormat="1" ht="12.75" hidden="1" customHeight="1">
      <c r="A1563" s="67"/>
      <c r="B1563" s="77" t="s">
        <v>484</v>
      </c>
      <c r="C1563" s="71"/>
      <c r="D1563" s="74" t="s">
        <v>485</v>
      </c>
      <c r="E1563" s="347">
        <f t="shared" si="361"/>
        <v>0</v>
      </c>
      <c r="F1563" s="318"/>
      <c r="G1563" s="318"/>
      <c r="H1563" s="318"/>
      <c r="I1563" s="318"/>
      <c r="J1563" s="330"/>
      <c r="K1563" s="75"/>
      <c r="L1563" s="76"/>
      <c r="M1563" s="76"/>
    </row>
    <row r="1564" spans="1:13" s="2" customFormat="1" ht="12.75" hidden="1" customHeight="1">
      <c r="A1564" s="67"/>
      <c r="B1564" s="77" t="s">
        <v>486</v>
      </c>
      <c r="C1564" s="71"/>
      <c r="D1564" s="74" t="s">
        <v>487</v>
      </c>
      <c r="E1564" s="347">
        <f t="shared" si="361"/>
        <v>0</v>
      </c>
      <c r="F1564" s="318"/>
      <c r="G1564" s="318"/>
      <c r="H1564" s="318"/>
      <c r="I1564" s="318"/>
      <c r="J1564" s="330"/>
      <c r="K1564" s="75"/>
      <c r="L1564" s="76"/>
      <c r="M1564" s="76"/>
    </row>
    <row r="1565" spans="1:13" s="2" customFormat="1" ht="12.75" hidden="1" customHeight="1">
      <c r="A1565" s="67"/>
      <c r="B1565" s="78" t="s">
        <v>488</v>
      </c>
      <c r="C1565" s="79"/>
      <c r="D1565" s="80" t="s">
        <v>489</v>
      </c>
      <c r="E1565" s="347">
        <f t="shared" si="361"/>
        <v>0</v>
      </c>
      <c r="F1565" s="318"/>
      <c r="G1565" s="318"/>
      <c r="H1565" s="318"/>
      <c r="I1565" s="318"/>
      <c r="J1565" s="330"/>
      <c r="K1565" s="75"/>
      <c r="L1565" s="76"/>
      <c r="M1565" s="76"/>
    </row>
    <row r="1566" spans="1:13" s="2" customFormat="1" ht="12.75" hidden="1" customHeight="1">
      <c r="A1566" s="67"/>
      <c r="B1566" s="77" t="s">
        <v>490</v>
      </c>
      <c r="C1566" s="71"/>
      <c r="D1566" s="74" t="s">
        <v>491</v>
      </c>
      <c r="E1566" s="347">
        <f t="shared" si="361"/>
        <v>0</v>
      </c>
      <c r="F1566" s="318"/>
      <c r="G1566" s="318"/>
      <c r="H1566" s="318"/>
      <c r="I1566" s="318"/>
      <c r="J1566" s="330"/>
      <c r="K1566" s="75"/>
      <c r="L1566" s="76"/>
      <c r="M1566" s="76"/>
    </row>
    <row r="1567" spans="1:13" s="2" customFormat="1" ht="12.75" hidden="1" customHeight="1">
      <c r="A1567" s="67"/>
      <c r="B1567" s="124" t="s">
        <v>492</v>
      </c>
      <c r="C1567" s="79"/>
      <c r="D1567" s="80" t="s">
        <v>493</v>
      </c>
      <c r="E1567" s="347">
        <f t="shared" si="361"/>
        <v>0</v>
      </c>
      <c r="F1567" s="318"/>
      <c r="G1567" s="318"/>
      <c r="H1567" s="318"/>
      <c r="I1567" s="318"/>
      <c r="J1567" s="330"/>
      <c r="K1567" s="75"/>
      <c r="L1567" s="76"/>
      <c r="M1567" s="76"/>
    </row>
    <row r="1568" spans="1:13" s="2" customFormat="1" ht="24.75" hidden="1" customHeight="1">
      <c r="A1568" s="67"/>
      <c r="B1568" s="77"/>
      <c r="C1568" s="71" t="s">
        <v>488</v>
      </c>
      <c r="D1568" s="155" t="s">
        <v>489</v>
      </c>
      <c r="E1568" s="347">
        <f t="shared" ref="E1568:M1568" si="365">E1569+E1570</f>
        <v>0</v>
      </c>
      <c r="F1568" s="347">
        <f t="shared" si="365"/>
        <v>0</v>
      </c>
      <c r="G1568" s="347">
        <f t="shared" si="365"/>
        <v>0</v>
      </c>
      <c r="H1568" s="347">
        <f t="shared" si="365"/>
        <v>0</v>
      </c>
      <c r="I1568" s="347">
        <f t="shared" si="365"/>
        <v>0</v>
      </c>
      <c r="J1568" s="347">
        <f t="shared" si="365"/>
        <v>0</v>
      </c>
      <c r="K1568" s="347">
        <f t="shared" si="365"/>
        <v>0</v>
      </c>
      <c r="L1568" s="347">
        <f t="shared" si="365"/>
        <v>0</v>
      </c>
      <c r="M1568" s="347">
        <f t="shared" si="365"/>
        <v>0</v>
      </c>
    </row>
    <row r="1569" spans="1:13" s="2" customFormat="1" ht="15" hidden="1" customHeight="1">
      <c r="A1569" s="67"/>
      <c r="B1569" s="77"/>
      <c r="C1569" s="71" t="s">
        <v>587</v>
      </c>
      <c r="D1569" s="155" t="s">
        <v>612</v>
      </c>
      <c r="E1569" s="347">
        <f>G1569+H1569+I1569+J1569</f>
        <v>0</v>
      </c>
      <c r="F1569" s="347"/>
      <c r="G1569" s="333"/>
      <c r="H1569" s="333"/>
      <c r="I1569" s="333"/>
      <c r="J1569" s="349"/>
      <c r="K1569" s="75"/>
      <c r="L1569" s="76"/>
      <c r="M1569" s="76">
        <v>0</v>
      </c>
    </row>
    <row r="1570" spans="1:13" s="2" customFormat="1" ht="13.5" hidden="1" customHeight="1">
      <c r="A1570" s="67"/>
      <c r="B1570" s="77"/>
      <c r="C1570" s="71" t="s">
        <v>590</v>
      </c>
      <c r="D1570" s="155" t="s">
        <v>613</v>
      </c>
      <c r="E1570" s="347">
        <f>G1570+H1570+I1570+J1570</f>
        <v>0</v>
      </c>
      <c r="F1570" s="318"/>
      <c r="G1570" s="318"/>
      <c r="H1570" s="318"/>
      <c r="I1570" s="318"/>
      <c r="J1570" s="330"/>
      <c r="K1570" s="75"/>
      <c r="L1570" s="76"/>
      <c r="M1570" s="76">
        <v>0</v>
      </c>
    </row>
    <row r="1571" spans="1:13" s="2" customFormat="1" ht="13.5" hidden="1" customHeight="1">
      <c r="A1571" s="67"/>
      <c r="B1571" s="77"/>
      <c r="C1571" s="71" t="s">
        <v>614</v>
      </c>
      <c r="D1571" s="155" t="s">
        <v>491</v>
      </c>
      <c r="E1571" s="347">
        <f>E1572</f>
        <v>0</v>
      </c>
      <c r="F1571" s="318"/>
      <c r="G1571" s="318">
        <f>G1572</f>
        <v>0</v>
      </c>
      <c r="H1571" s="318">
        <f>H1572</f>
        <v>0</v>
      </c>
      <c r="I1571" s="318">
        <f>I1572</f>
        <v>0</v>
      </c>
      <c r="J1571" s="318">
        <f>J1572</f>
        <v>0</v>
      </c>
      <c r="K1571" s="75"/>
      <c r="L1571" s="76"/>
      <c r="M1571" s="76"/>
    </row>
    <row r="1572" spans="1:13" s="2" customFormat="1" ht="13.5" hidden="1" customHeight="1">
      <c r="A1572" s="67"/>
      <c r="B1572" s="77"/>
      <c r="C1572" s="71" t="s">
        <v>590</v>
      </c>
      <c r="D1572" s="155" t="s">
        <v>615</v>
      </c>
      <c r="E1572" s="347">
        <f>G1572+H1572+I1572+J1572</f>
        <v>0</v>
      </c>
      <c r="F1572" s="318"/>
      <c r="G1572" s="318"/>
      <c r="H1572" s="318"/>
      <c r="I1572" s="318"/>
      <c r="J1572" s="330"/>
      <c r="K1572" s="75"/>
      <c r="L1572" s="76"/>
      <c r="M1572" s="76"/>
    </row>
    <row r="1573" spans="1:13" s="2" customFormat="1" ht="53.25" customHeight="1">
      <c r="A1573" s="67"/>
      <c r="B1573" s="609" t="s">
        <v>616</v>
      </c>
      <c r="C1573" s="645"/>
      <c r="D1573" s="154" t="s">
        <v>307</v>
      </c>
      <c r="E1573" s="347">
        <f t="shared" ref="E1573:M1573" si="366">E1574</f>
        <v>0</v>
      </c>
      <c r="F1573" s="347">
        <f t="shared" si="366"/>
        <v>0</v>
      </c>
      <c r="G1573" s="347">
        <f t="shared" si="366"/>
        <v>0</v>
      </c>
      <c r="H1573" s="347">
        <f t="shared" si="366"/>
        <v>0</v>
      </c>
      <c r="I1573" s="347">
        <f t="shared" si="366"/>
        <v>0</v>
      </c>
      <c r="J1573" s="347">
        <f t="shared" si="366"/>
        <v>0</v>
      </c>
      <c r="K1573" s="347">
        <f t="shared" si="366"/>
        <v>0</v>
      </c>
      <c r="L1573" s="347">
        <f t="shared" si="366"/>
        <v>0</v>
      </c>
      <c r="M1573" s="347">
        <f t="shared" si="366"/>
        <v>0</v>
      </c>
    </row>
    <row r="1574" spans="1:13" s="2" customFormat="1" ht="27.75" customHeight="1">
      <c r="A1574" s="67"/>
      <c r="B1574" s="613" t="s">
        <v>488</v>
      </c>
      <c r="C1574" s="646"/>
      <c r="D1574" s="155" t="s">
        <v>617</v>
      </c>
      <c r="E1574" s="347">
        <f t="shared" ref="E1574:M1574" si="367">E1575+E1576</f>
        <v>0</v>
      </c>
      <c r="F1574" s="347">
        <f t="shared" si="367"/>
        <v>0</v>
      </c>
      <c r="G1574" s="347">
        <f t="shared" si="367"/>
        <v>0</v>
      </c>
      <c r="H1574" s="347">
        <f t="shared" si="367"/>
        <v>0</v>
      </c>
      <c r="I1574" s="347">
        <f t="shared" si="367"/>
        <v>0</v>
      </c>
      <c r="J1574" s="347">
        <f t="shared" si="367"/>
        <v>0</v>
      </c>
      <c r="K1574" s="347">
        <f t="shared" si="367"/>
        <v>0</v>
      </c>
      <c r="L1574" s="347">
        <f t="shared" si="367"/>
        <v>0</v>
      </c>
      <c r="M1574" s="347">
        <f t="shared" si="367"/>
        <v>0</v>
      </c>
    </row>
    <row r="1575" spans="1:13" s="2" customFormat="1" ht="24.75" customHeight="1">
      <c r="A1575" s="67"/>
      <c r="B1575" s="77"/>
      <c r="C1575" s="71" t="s">
        <v>587</v>
      </c>
      <c r="D1575" s="155" t="s">
        <v>618</v>
      </c>
      <c r="E1575" s="347">
        <f>G1575+H1575+I1575+J1575</f>
        <v>0</v>
      </c>
      <c r="F1575" s="318"/>
      <c r="G1575" s="318"/>
      <c r="H1575" s="318"/>
      <c r="I1575" s="318"/>
      <c r="J1575" s="330"/>
      <c r="K1575" s="75"/>
      <c r="L1575" s="76"/>
      <c r="M1575" s="76"/>
    </row>
    <row r="1576" spans="1:13" s="2" customFormat="1" ht="20.25" customHeight="1">
      <c r="A1576" s="67"/>
      <c r="B1576" s="77"/>
      <c r="C1576" s="71" t="s">
        <v>590</v>
      </c>
      <c r="D1576" s="155" t="s">
        <v>619</v>
      </c>
      <c r="E1576" s="347">
        <f>G1576+H1576+I1576+J1576</f>
        <v>0</v>
      </c>
      <c r="F1576" s="318"/>
      <c r="G1576" s="318"/>
      <c r="H1576" s="318"/>
      <c r="I1576" s="318"/>
      <c r="J1576" s="330"/>
      <c r="K1576" s="75"/>
      <c r="L1576" s="76"/>
      <c r="M1576" s="76"/>
    </row>
    <row r="1577" spans="1:13" s="2" customFormat="1" ht="12.75" customHeight="1">
      <c r="A1577" s="67"/>
      <c r="B1577" s="79" t="s">
        <v>494</v>
      </c>
      <c r="C1577" s="79"/>
      <c r="D1577" s="80" t="s">
        <v>311</v>
      </c>
      <c r="E1577" s="347">
        <f t="shared" ref="E1577:E1612" si="368">G1577+H1577+I1577+J1577</f>
        <v>65293.000000000007</v>
      </c>
      <c r="F1577" s="318">
        <f>F1578+F1588</f>
        <v>0</v>
      </c>
      <c r="G1577" s="318">
        <f>G1578+G1588</f>
        <v>63374.000000000007</v>
      </c>
      <c r="H1577" s="318">
        <f>H1578+H1588</f>
        <v>31</v>
      </c>
      <c r="I1577" s="318">
        <f>I1578+I1588</f>
        <v>1188</v>
      </c>
      <c r="J1577" s="329">
        <f>J1578+J1588</f>
        <v>700</v>
      </c>
      <c r="K1577" s="163">
        <v>180</v>
      </c>
      <c r="L1577" s="163">
        <v>180</v>
      </c>
      <c r="M1577" s="163">
        <v>180</v>
      </c>
    </row>
    <row r="1578" spans="1:13" s="2" customFormat="1" ht="12.75" customHeight="1">
      <c r="A1578" s="67"/>
      <c r="B1578" s="73" t="s">
        <v>495</v>
      </c>
      <c r="C1578" s="71"/>
      <c r="D1578" s="74" t="s">
        <v>496</v>
      </c>
      <c r="E1578" s="347">
        <f t="shared" si="368"/>
        <v>65293.000000000007</v>
      </c>
      <c r="F1578" s="318">
        <f t="shared" ref="F1578:M1578" si="369">F1579+F1584+F1586</f>
        <v>0</v>
      </c>
      <c r="G1578" s="318">
        <f t="shared" si="369"/>
        <v>63374.000000000007</v>
      </c>
      <c r="H1578" s="318">
        <f t="shared" si="369"/>
        <v>31</v>
      </c>
      <c r="I1578" s="318">
        <f t="shared" si="369"/>
        <v>1188</v>
      </c>
      <c r="J1578" s="329">
        <f t="shared" si="369"/>
        <v>700</v>
      </c>
      <c r="K1578" s="163">
        <f t="shared" si="369"/>
        <v>0</v>
      </c>
      <c r="L1578" s="163">
        <f t="shared" si="369"/>
        <v>0</v>
      </c>
      <c r="M1578" s="163">
        <f t="shared" si="369"/>
        <v>0</v>
      </c>
    </row>
    <row r="1579" spans="1:13" s="2" customFormat="1" ht="12.75" customHeight="1">
      <c r="A1579" s="67"/>
      <c r="B1579" s="77" t="s">
        <v>497</v>
      </c>
      <c r="C1579" s="71"/>
      <c r="D1579" s="74" t="s">
        <v>498</v>
      </c>
      <c r="E1579" s="347">
        <f t="shared" si="368"/>
        <v>65141.000000000007</v>
      </c>
      <c r="F1579" s="318">
        <f t="shared" ref="F1579:M1579" si="370">F1580+F1581+F1582+F1583</f>
        <v>0</v>
      </c>
      <c r="G1579" s="318">
        <f t="shared" si="370"/>
        <v>63222.000000000007</v>
      </c>
      <c r="H1579" s="318">
        <f t="shared" si="370"/>
        <v>31</v>
      </c>
      <c r="I1579" s="318">
        <f t="shared" si="370"/>
        <v>1188</v>
      </c>
      <c r="J1579" s="329">
        <f t="shared" si="370"/>
        <v>700</v>
      </c>
      <c r="K1579" s="163">
        <f t="shared" si="370"/>
        <v>0</v>
      </c>
      <c r="L1579" s="163">
        <f t="shared" si="370"/>
        <v>0</v>
      </c>
      <c r="M1579" s="163">
        <f t="shared" si="370"/>
        <v>0</v>
      </c>
    </row>
    <row r="1580" spans="1:13" s="2" customFormat="1" ht="12.75" customHeight="1">
      <c r="A1580" s="67"/>
      <c r="B1580" s="78"/>
      <c r="C1580" s="78" t="s">
        <v>499</v>
      </c>
      <c r="D1580" s="80" t="s">
        <v>500</v>
      </c>
      <c r="E1580" s="347">
        <f t="shared" si="368"/>
        <v>53793.120000000003</v>
      </c>
      <c r="F1580" s="318"/>
      <c r="G1580" s="318">
        <v>53793.120000000003</v>
      </c>
      <c r="H1580" s="318"/>
      <c r="I1580" s="318"/>
      <c r="J1580" s="330"/>
      <c r="K1580" s="75"/>
      <c r="L1580" s="76"/>
      <c r="M1580" s="76"/>
    </row>
    <row r="1581" spans="1:13" s="2" customFormat="1" ht="12.75" customHeight="1">
      <c r="A1581" s="67"/>
      <c r="B1581" s="78"/>
      <c r="C1581" s="78" t="s">
        <v>501</v>
      </c>
      <c r="D1581" s="80" t="s">
        <v>502</v>
      </c>
      <c r="E1581" s="347">
        <f t="shared" si="368"/>
        <v>8847.08</v>
      </c>
      <c r="F1581" s="318"/>
      <c r="G1581" s="318">
        <v>8718.08</v>
      </c>
      <c r="H1581" s="318">
        <v>31</v>
      </c>
      <c r="I1581" s="318">
        <v>98</v>
      </c>
      <c r="J1581" s="330"/>
      <c r="K1581" s="75"/>
      <c r="L1581" s="76"/>
      <c r="M1581" s="76"/>
    </row>
    <row r="1582" spans="1:13" s="2" customFormat="1" ht="12.75" customHeight="1">
      <c r="A1582" s="67"/>
      <c r="B1582" s="78"/>
      <c r="C1582" s="79" t="s">
        <v>503</v>
      </c>
      <c r="D1582" s="80" t="s">
        <v>504</v>
      </c>
      <c r="E1582" s="347">
        <f t="shared" si="368"/>
        <v>130</v>
      </c>
      <c r="F1582" s="318"/>
      <c r="G1582" s="318"/>
      <c r="H1582" s="318"/>
      <c r="I1582" s="318">
        <v>130</v>
      </c>
      <c r="J1582" s="330"/>
      <c r="K1582" s="75"/>
      <c r="L1582" s="76"/>
      <c r="M1582" s="76"/>
    </row>
    <row r="1583" spans="1:13" s="2" customFormat="1" ht="12.75" customHeight="1">
      <c r="A1583" s="67"/>
      <c r="B1583" s="78"/>
      <c r="C1583" s="79" t="s">
        <v>505</v>
      </c>
      <c r="D1583" s="80" t="s">
        <v>506</v>
      </c>
      <c r="E1583" s="347">
        <f t="shared" si="368"/>
        <v>2370.8000000000002</v>
      </c>
      <c r="F1583" s="318"/>
      <c r="G1583" s="318">
        <v>710.8</v>
      </c>
      <c r="H1583" s="318"/>
      <c r="I1583" s="318">
        <v>960</v>
      </c>
      <c r="J1583" s="330">
        <v>700</v>
      </c>
      <c r="K1583" s="75"/>
      <c r="L1583" s="76"/>
      <c r="M1583" s="76"/>
    </row>
    <row r="1584" spans="1:13" s="2" customFormat="1" ht="12.75" customHeight="1">
      <c r="A1584" s="67"/>
      <c r="B1584" s="78" t="s">
        <v>507</v>
      </c>
      <c r="C1584" s="79"/>
      <c r="D1584" s="80" t="s">
        <v>508</v>
      </c>
      <c r="E1584" s="347">
        <f t="shared" si="368"/>
        <v>0</v>
      </c>
      <c r="F1584" s="318">
        <f t="shared" ref="F1584:M1584" si="371">F1585</f>
        <v>0</v>
      </c>
      <c r="G1584" s="318"/>
      <c r="H1584" s="318"/>
      <c r="I1584" s="318"/>
      <c r="J1584" s="329"/>
      <c r="K1584" s="163">
        <f t="shared" si="371"/>
        <v>0</v>
      </c>
      <c r="L1584" s="163">
        <f t="shared" si="371"/>
        <v>0</v>
      </c>
      <c r="M1584" s="163">
        <f t="shared" si="371"/>
        <v>0</v>
      </c>
    </row>
    <row r="1585" spans="1:13" s="2" customFormat="1" ht="12.75" customHeight="1">
      <c r="A1585" s="67"/>
      <c r="B1585" s="78"/>
      <c r="C1585" s="79" t="s">
        <v>509</v>
      </c>
      <c r="D1585" s="80" t="s">
        <v>510</v>
      </c>
      <c r="E1585" s="347">
        <f t="shared" si="368"/>
        <v>0</v>
      </c>
      <c r="F1585" s="318"/>
      <c r="G1585" s="318"/>
      <c r="H1585" s="318"/>
      <c r="I1585" s="318"/>
      <c r="J1585" s="330"/>
      <c r="K1585" s="75"/>
      <c r="L1585" s="76"/>
      <c r="M1585" s="76"/>
    </row>
    <row r="1586" spans="1:13" s="2" customFormat="1" ht="12.75" customHeight="1">
      <c r="A1586" s="67"/>
      <c r="B1586" s="78" t="s">
        <v>511</v>
      </c>
      <c r="C1586" s="79"/>
      <c r="D1586" s="80" t="s">
        <v>512</v>
      </c>
      <c r="E1586" s="347">
        <f t="shared" si="368"/>
        <v>152</v>
      </c>
      <c r="F1586" s="318"/>
      <c r="G1586" s="318">
        <v>152</v>
      </c>
      <c r="H1586" s="318"/>
      <c r="I1586" s="318"/>
      <c r="J1586" s="330"/>
      <c r="K1586" s="75"/>
      <c r="L1586" s="76"/>
      <c r="M1586" s="76"/>
    </row>
    <row r="1587" spans="1:13" s="2" customFormat="1" ht="12" customHeight="1">
      <c r="A1587" s="67"/>
      <c r="B1587" s="78"/>
      <c r="C1587" s="79"/>
      <c r="D1587" s="80"/>
      <c r="E1587" s="347">
        <f t="shared" si="368"/>
        <v>0</v>
      </c>
      <c r="F1587" s="318"/>
      <c r="G1587" s="318"/>
      <c r="H1587" s="318"/>
      <c r="I1587" s="318"/>
      <c r="J1587" s="330"/>
      <c r="K1587" s="75"/>
      <c r="L1587" s="76"/>
      <c r="M1587" s="76"/>
    </row>
    <row r="1588" spans="1:13" s="2" customFormat="1" ht="15" hidden="1" customHeight="1">
      <c r="A1588" s="67"/>
      <c r="B1588" s="71" t="s">
        <v>513</v>
      </c>
      <c r="C1588" s="79"/>
      <c r="D1588" s="80" t="s">
        <v>514</v>
      </c>
      <c r="E1588" s="347">
        <f t="shared" si="368"/>
        <v>0</v>
      </c>
      <c r="F1588" s="318">
        <f t="shared" ref="F1588:M1589" si="372">F1589</f>
        <v>0</v>
      </c>
      <c r="G1588" s="318">
        <f t="shared" si="372"/>
        <v>0</v>
      </c>
      <c r="H1588" s="318">
        <f t="shared" si="372"/>
        <v>0</v>
      </c>
      <c r="I1588" s="318">
        <f t="shared" si="372"/>
        <v>0</v>
      </c>
      <c r="J1588" s="329">
        <f t="shared" si="372"/>
        <v>0</v>
      </c>
      <c r="K1588" s="163">
        <f t="shared" si="372"/>
        <v>0</v>
      </c>
      <c r="L1588" s="163">
        <f t="shared" si="372"/>
        <v>0</v>
      </c>
      <c r="M1588" s="163">
        <f t="shared" si="372"/>
        <v>0</v>
      </c>
    </row>
    <row r="1589" spans="1:13" s="2" customFormat="1" ht="12" hidden="1" customHeight="1">
      <c r="A1589" s="67"/>
      <c r="B1589" s="125" t="s">
        <v>515</v>
      </c>
      <c r="C1589" s="126"/>
      <c r="D1589" s="80" t="s">
        <v>516</v>
      </c>
      <c r="E1589" s="347">
        <f t="shared" si="368"/>
        <v>0</v>
      </c>
      <c r="F1589" s="318">
        <f t="shared" si="372"/>
        <v>0</v>
      </c>
      <c r="G1589" s="318">
        <f t="shared" si="372"/>
        <v>0</v>
      </c>
      <c r="H1589" s="318">
        <f t="shared" si="372"/>
        <v>0</v>
      </c>
      <c r="I1589" s="318">
        <f t="shared" si="372"/>
        <v>0</v>
      </c>
      <c r="J1589" s="329">
        <f t="shared" si="372"/>
        <v>0</v>
      </c>
      <c r="K1589" s="163">
        <f t="shared" si="372"/>
        <v>0</v>
      </c>
      <c r="L1589" s="163">
        <f t="shared" si="372"/>
        <v>0</v>
      </c>
      <c r="M1589" s="163">
        <f t="shared" si="372"/>
        <v>0</v>
      </c>
    </row>
    <row r="1590" spans="1:13" s="2" customFormat="1" ht="12.75" hidden="1" customHeight="1">
      <c r="A1590" s="67"/>
      <c r="B1590" s="78"/>
      <c r="C1590" s="79" t="s">
        <v>517</v>
      </c>
      <c r="D1590" s="80" t="s">
        <v>518</v>
      </c>
      <c r="E1590" s="347">
        <f t="shared" si="368"/>
        <v>0</v>
      </c>
      <c r="F1590" s="318"/>
      <c r="G1590" s="318"/>
      <c r="H1590" s="318"/>
      <c r="I1590" s="318"/>
      <c r="J1590" s="330"/>
      <c r="K1590" s="75"/>
      <c r="L1590" s="76"/>
      <c r="M1590" s="76"/>
    </row>
    <row r="1591" spans="1:13" s="2" customFormat="1" ht="12.75" hidden="1" customHeight="1">
      <c r="A1591" s="67"/>
      <c r="B1591" s="78"/>
      <c r="C1591" s="79"/>
      <c r="D1591" s="80"/>
      <c r="E1591" s="347">
        <f t="shared" si="368"/>
        <v>0</v>
      </c>
      <c r="F1591" s="318"/>
      <c r="G1591" s="318"/>
      <c r="H1591" s="318"/>
      <c r="I1591" s="318"/>
      <c r="J1591" s="330"/>
      <c r="K1591" s="75"/>
      <c r="L1591" s="76"/>
      <c r="M1591" s="76"/>
    </row>
    <row r="1592" spans="1:13" s="2" customFormat="1" ht="12.75" hidden="1" customHeight="1">
      <c r="A1592" s="67"/>
      <c r="B1592" s="71" t="s">
        <v>519</v>
      </c>
      <c r="C1592" s="79"/>
      <c r="D1592" s="80" t="s">
        <v>426</v>
      </c>
      <c r="E1592" s="347">
        <f t="shared" si="368"/>
        <v>0</v>
      </c>
      <c r="F1592" s="318">
        <f t="shared" ref="F1592:M1592" si="373">F1593</f>
        <v>0</v>
      </c>
      <c r="G1592" s="318">
        <f t="shared" si="373"/>
        <v>0</v>
      </c>
      <c r="H1592" s="318">
        <f t="shared" si="373"/>
        <v>0</v>
      </c>
      <c r="I1592" s="318">
        <f t="shared" si="373"/>
        <v>0</v>
      </c>
      <c r="J1592" s="329">
        <f t="shared" si="373"/>
        <v>0</v>
      </c>
      <c r="K1592" s="163">
        <f t="shared" si="373"/>
        <v>0</v>
      </c>
      <c r="L1592" s="163">
        <f t="shared" si="373"/>
        <v>0</v>
      </c>
      <c r="M1592" s="163">
        <f t="shared" si="373"/>
        <v>0</v>
      </c>
    </row>
    <row r="1593" spans="1:13" s="2" customFormat="1" ht="12.75" hidden="1" customHeight="1">
      <c r="A1593" s="67"/>
      <c r="B1593" s="78" t="s">
        <v>427</v>
      </c>
      <c r="C1593" s="79"/>
      <c r="D1593" s="80" t="s">
        <v>428</v>
      </c>
      <c r="E1593" s="347">
        <f t="shared" si="368"/>
        <v>0</v>
      </c>
      <c r="F1593" s="318"/>
      <c r="G1593" s="318"/>
      <c r="H1593" s="318"/>
      <c r="I1593" s="318"/>
      <c r="J1593" s="330"/>
      <c r="K1593" s="75"/>
      <c r="L1593" s="76"/>
      <c r="M1593" s="76"/>
    </row>
    <row r="1594" spans="1:13" s="2" customFormat="1" ht="12.75" customHeight="1">
      <c r="A1594" s="127" t="s">
        <v>520</v>
      </c>
      <c r="B1594" s="127"/>
      <c r="C1594" s="127"/>
      <c r="D1594" s="142"/>
      <c r="E1594" s="317">
        <f t="shared" si="368"/>
        <v>65293</v>
      </c>
      <c r="F1594" s="333">
        <f t="shared" ref="F1594:M1594" si="374">F1595+F1610</f>
        <v>0</v>
      </c>
      <c r="G1594" s="333">
        <f t="shared" si="374"/>
        <v>63374</v>
      </c>
      <c r="H1594" s="333">
        <f t="shared" si="374"/>
        <v>31</v>
      </c>
      <c r="I1594" s="333">
        <f t="shared" si="374"/>
        <v>1188</v>
      </c>
      <c r="J1594" s="330">
        <f t="shared" si="374"/>
        <v>700</v>
      </c>
      <c r="K1594" s="75">
        <f t="shared" si="374"/>
        <v>180</v>
      </c>
      <c r="L1594" s="75">
        <f t="shared" si="374"/>
        <v>180</v>
      </c>
      <c r="M1594" s="75">
        <f t="shared" si="374"/>
        <v>180</v>
      </c>
    </row>
    <row r="1595" spans="1:13" s="2" customFormat="1" ht="51" customHeight="1">
      <c r="A1595" s="48"/>
      <c r="B1595" s="615" t="s">
        <v>620</v>
      </c>
      <c r="C1595" s="615"/>
      <c r="D1595" s="142" t="s">
        <v>621</v>
      </c>
      <c r="E1595" s="317">
        <f t="shared" si="368"/>
        <v>65293</v>
      </c>
      <c r="F1595" s="333">
        <f t="shared" ref="F1595:M1595" si="375">SUM(F1596:F1607)</f>
        <v>0</v>
      </c>
      <c r="G1595" s="333">
        <f t="shared" si="375"/>
        <v>63374</v>
      </c>
      <c r="H1595" s="333">
        <f t="shared" si="375"/>
        <v>31</v>
      </c>
      <c r="I1595" s="333">
        <f t="shared" si="375"/>
        <v>1188</v>
      </c>
      <c r="J1595" s="330">
        <f t="shared" si="375"/>
        <v>700</v>
      </c>
      <c r="K1595" s="75">
        <f t="shared" si="375"/>
        <v>180</v>
      </c>
      <c r="L1595" s="75">
        <f t="shared" si="375"/>
        <v>180</v>
      </c>
      <c r="M1595" s="75">
        <f t="shared" si="375"/>
        <v>180</v>
      </c>
    </row>
    <row r="1596" spans="1:13" s="2" customFormat="1" ht="12.75" customHeight="1">
      <c r="A1596" s="48"/>
      <c r="B1596" s="137"/>
      <c r="C1596" s="167" t="s">
        <v>622</v>
      </c>
      <c r="D1596" s="156" t="s">
        <v>623</v>
      </c>
      <c r="E1596" s="317">
        <f t="shared" si="368"/>
        <v>2478</v>
      </c>
      <c r="F1596" s="333"/>
      <c r="G1596" s="333">
        <v>590</v>
      </c>
      <c r="H1596" s="333">
        <v>0</v>
      </c>
      <c r="I1596" s="333">
        <v>1188</v>
      </c>
      <c r="J1596" s="330">
        <v>700</v>
      </c>
      <c r="K1596" s="75">
        <v>180</v>
      </c>
      <c r="L1596" s="76">
        <v>180</v>
      </c>
      <c r="M1596" s="76">
        <v>180</v>
      </c>
    </row>
    <row r="1597" spans="1:13" s="2" customFormat="1" ht="12.75" customHeight="1">
      <c r="A1597" s="48"/>
      <c r="B1597" s="137"/>
      <c r="C1597" s="48" t="s">
        <v>624</v>
      </c>
      <c r="D1597" s="156" t="s">
        <v>625</v>
      </c>
      <c r="E1597" s="317">
        <f t="shared" si="368"/>
        <v>62815</v>
      </c>
      <c r="F1597" s="333"/>
      <c r="G1597" s="333">
        <v>62784</v>
      </c>
      <c r="H1597" s="333">
        <v>31</v>
      </c>
      <c r="I1597" s="333"/>
      <c r="J1597" s="330"/>
      <c r="K1597" s="75"/>
      <c r="L1597" s="76"/>
      <c r="M1597" s="76"/>
    </row>
    <row r="1598" spans="1:13" s="2" customFormat="1" ht="12.75" customHeight="1">
      <c r="A1598" s="48"/>
      <c r="B1598" s="137"/>
      <c r="C1598" s="167" t="s">
        <v>626</v>
      </c>
      <c r="D1598" s="156" t="s">
        <v>627</v>
      </c>
      <c r="E1598" s="317">
        <f t="shared" si="368"/>
        <v>0</v>
      </c>
      <c r="F1598" s="333"/>
      <c r="G1598" s="333"/>
      <c r="H1598" s="333"/>
      <c r="I1598" s="333"/>
      <c r="J1598" s="330"/>
      <c r="K1598" s="75"/>
      <c r="L1598" s="76"/>
      <c r="M1598" s="76"/>
    </row>
    <row r="1599" spans="1:13" s="2" customFormat="1" ht="12.75" customHeight="1">
      <c r="A1599" s="48"/>
      <c r="B1599" s="137"/>
      <c r="C1599" s="167" t="s">
        <v>628</v>
      </c>
      <c r="D1599" s="156" t="s">
        <v>629</v>
      </c>
      <c r="E1599" s="317">
        <f t="shared" si="368"/>
        <v>0</v>
      </c>
      <c r="F1599" s="333"/>
      <c r="G1599" s="333"/>
      <c r="H1599" s="333"/>
      <c r="I1599" s="333"/>
      <c r="J1599" s="330"/>
      <c r="K1599" s="75"/>
      <c r="L1599" s="76"/>
      <c r="M1599" s="76"/>
    </row>
    <row r="1600" spans="1:13" s="2" customFormat="1" ht="12.75" customHeight="1">
      <c r="A1600" s="48"/>
      <c r="B1600" s="137"/>
      <c r="C1600" s="167" t="s">
        <v>630</v>
      </c>
      <c r="D1600" s="156" t="s">
        <v>631</v>
      </c>
      <c r="E1600" s="317">
        <f t="shared" si="368"/>
        <v>0</v>
      </c>
      <c r="F1600" s="333"/>
      <c r="G1600" s="333"/>
      <c r="H1600" s="333"/>
      <c r="I1600" s="333"/>
      <c r="J1600" s="330"/>
      <c r="K1600" s="75"/>
      <c r="L1600" s="76"/>
      <c r="M1600" s="76"/>
    </row>
    <row r="1601" spans="1:13" s="2" customFormat="1" ht="26.25" customHeight="1">
      <c r="A1601" s="48"/>
      <c r="B1601" s="137"/>
      <c r="C1601" s="47" t="s">
        <v>632</v>
      </c>
      <c r="D1601" s="156" t="s">
        <v>633</v>
      </c>
      <c r="E1601" s="317">
        <f t="shared" si="368"/>
        <v>0</v>
      </c>
      <c r="F1601" s="333"/>
      <c r="G1601" s="333"/>
      <c r="H1601" s="333"/>
      <c r="I1601" s="333"/>
      <c r="J1601" s="330"/>
      <c r="K1601" s="75"/>
      <c r="L1601" s="76"/>
      <c r="M1601" s="76"/>
    </row>
    <row r="1602" spans="1:13" s="2" customFormat="1" ht="12.75" customHeight="1">
      <c r="A1602" s="48"/>
      <c r="B1602" s="137"/>
      <c r="C1602" s="167" t="s">
        <v>634</v>
      </c>
      <c r="D1602" s="156" t="s">
        <v>635</v>
      </c>
      <c r="E1602" s="317">
        <f t="shared" si="368"/>
        <v>0</v>
      </c>
      <c r="F1602" s="333"/>
      <c r="G1602" s="333"/>
      <c r="H1602" s="333"/>
      <c r="I1602" s="333"/>
      <c r="J1602" s="330"/>
      <c r="K1602" s="75"/>
      <c r="L1602" s="76"/>
      <c r="M1602" s="76"/>
    </row>
    <row r="1603" spans="1:13" s="2" customFormat="1" ht="12.75" customHeight="1">
      <c r="A1603" s="48"/>
      <c r="B1603" s="137"/>
      <c r="C1603" s="167" t="s">
        <v>636</v>
      </c>
      <c r="D1603" s="156" t="s">
        <v>637</v>
      </c>
      <c r="E1603" s="317">
        <f t="shared" si="368"/>
        <v>0</v>
      </c>
      <c r="F1603" s="333"/>
      <c r="G1603" s="333"/>
      <c r="H1603" s="333"/>
      <c r="I1603" s="333"/>
      <c r="J1603" s="330"/>
      <c r="K1603" s="75"/>
      <c r="L1603" s="76"/>
      <c r="M1603" s="76"/>
    </row>
    <row r="1604" spans="1:13" s="2" customFormat="1" ht="12.75" customHeight="1">
      <c r="A1604" s="48"/>
      <c r="B1604" s="137"/>
      <c r="C1604" s="167" t="s">
        <v>638</v>
      </c>
      <c r="D1604" s="156" t="s">
        <v>639</v>
      </c>
      <c r="E1604" s="317">
        <f t="shared" si="368"/>
        <v>0</v>
      </c>
      <c r="F1604" s="333"/>
      <c r="G1604" s="333"/>
      <c r="H1604" s="333"/>
      <c r="I1604" s="333"/>
      <c r="J1604" s="330"/>
      <c r="K1604" s="75"/>
      <c r="L1604" s="76"/>
      <c r="M1604" s="76"/>
    </row>
    <row r="1605" spans="1:13" s="2" customFormat="1" ht="12.75" customHeight="1">
      <c r="A1605" s="48"/>
      <c r="B1605" s="137"/>
      <c r="C1605" s="167" t="s">
        <v>640</v>
      </c>
      <c r="D1605" s="156" t="s">
        <v>639</v>
      </c>
      <c r="E1605" s="317">
        <f t="shared" si="368"/>
        <v>0</v>
      </c>
      <c r="F1605" s="333"/>
      <c r="G1605" s="333"/>
      <c r="H1605" s="333"/>
      <c r="I1605" s="333"/>
      <c r="J1605" s="330"/>
      <c r="K1605" s="75"/>
      <c r="L1605" s="76"/>
      <c r="M1605" s="76"/>
    </row>
    <row r="1606" spans="1:13" s="2" customFormat="1" ht="12.75" customHeight="1">
      <c r="A1606" s="48"/>
      <c r="B1606" s="137"/>
      <c r="C1606" s="167" t="s">
        <v>642</v>
      </c>
      <c r="D1606" s="156" t="s">
        <v>643</v>
      </c>
      <c r="E1606" s="317">
        <f t="shared" si="368"/>
        <v>0</v>
      </c>
      <c r="F1606" s="333"/>
      <c r="G1606" s="333"/>
      <c r="H1606" s="333"/>
      <c r="I1606" s="333"/>
      <c r="J1606" s="330"/>
      <c r="K1606" s="75"/>
      <c r="L1606" s="76"/>
      <c r="M1606" s="76"/>
    </row>
    <row r="1607" spans="1:13" s="2" customFormat="1" ht="12.75" customHeight="1">
      <c r="A1607" s="48"/>
      <c r="B1607" s="137"/>
      <c r="C1607" s="48" t="s">
        <v>644</v>
      </c>
      <c r="D1607" s="156" t="s">
        <v>645</v>
      </c>
      <c r="E1607" s="317">
        <f t="shared" si="368"/>
        <v>0</v>
      </c>
      <c r="F1607" s="333"/>
      <c r="G1607" s="333"/>
      <c r="H1607" s="333"/>
      <c r="I1607" s="333"/>
      <c r="J1607" s="330"/>
      <c r="K1607" s="75"/>
      <c r="L1607" s="76"/>
      <c r="M1607" s="76">
        <v>0</v>
      </c>
    </row>
    <row r="1608" spans="1:13" s="2" customFormat="1" ht="26.25" customHeight="1">
      <c r="A1608" s="48"/>
      <c r="B1608" s="575" t="s">
        <v>646</v>
      </c>
      <c r="C1608" s="576"/>
      <c r="D1608" s="128" t="s">
        <v>647</v>
      </c>
      <c r="E1608" s="317">
        <f t="shared" si="368"/>
        <v>0</v>
      </c>
      <c r="F1608" s="333">
        <f t="shared" ref="F1608:M1608" si="376">F1609</f>
        <v>0</v>
      </c>
      <c r="G1608" s="333">
        <f t="shared" si="376"/>
        <v>0</v>
      </c>
      <c r="H1608" s="333">
        <f t="shared" si="376"/>
        <v>0</v>
      </c>
      <c r="I1608" s="333">
        <f t="shared" si="376"/>
        <v>0</v>
      </c>
      <c r="J1608" s="333">
        <f t="shared" si="376"/>
        <v>0</v>
      </c>
      <c r="K1608" s="75">
        <f t="shared" si="376"/>
        <v>0</v>
      </c>
      <c r="L1608" s="75">
        <f t="shared" si="376"/>
        <v>0</v>
      </c>
      <c r="M1608" s="75">
        <f t="shared" si="376"/>
        <v>0</v>
      </c>
    </row>
    <row r="1609" spans="1:13" s="2" customFormat="1" ht="12.75" customHeight="1">
      <c r="A1609" s="48"/>
      <c r="B1609" s="137"/>
      <c r="C1609" s="48" t="s">
        <v>648</v>
      </c>
      <c r="D1609" s="188" t="s">
        <v>649</v>
      </c>
      <c r="E1609" s="317">
        <f t="shared" si="368"/>
        <v>0</v>
      </c>
      <c r="F1609" s="333"/>
      <c r="G1609" s="333"/>
      <c r="H1609" s="333"/>
      <c r="I1609" s="333"/>
      <c r="J1609" s="330"/>
      <c r="K1609" s="75"/>
      <c r="L1609" s="76"/>
      <c r="M1609" s="76"/>
    </row>
    <row r="1610" spans="1:13" s="2" customFormat="1" ht="30.75" customHeight="1">
      <c r="A1610" s="48"/>
      <c r="B1610" s="575" t="s">
        <v>650</v>
      </c>
      <c r="C1610" s="576"/>
      <c r="D1610" s="128" t="s">
        <v>651</v>
      </c>
      <c r="E1610" s="317">
        <f t="shared" si="368"/>
        <v>0</v>
      </c>
      <c r="F1610" s="333"/>
      <c r="G1610" s="333"/>
      <c r="H1610" s="333"/>
      <c r="I1610" s="333"/>
      <c r="J1610" s="330"/>
      <c r="K1610" s="75"/>
      <c r="L1610" s="76"/>
      <c r="M1610" s="76"/>
    </row>
    <row r="1611" spans="1:13" ht="38.25" customHeight="1">
      <c r="A1611" s="556" t="s">
        <v>726</v>
      </c>
      <c r="B1611" s="557"/>
      <c r="C1611" s="558"/>
      <c r="D1611" s="147" t="s">
        <v>653</v>
      </c>
      <c r="E1611" s="158">
        <f t="shared" si="368"/>
        <v>4379</v>
      </c>
      <c r="F1611" s="158">
        <f>F1612</f>
        <v>0</v>
      </c>
      <c r="G1611" s="158">
        <f>G1668</f>
        <v>4009</v>
      </c>
      <c r="H1611" s="158">
        <f t="shared" ref="H1611:J1611" si="377">H1668</f>
        <v>270</v>
      </c>
      <c r="I1611" s="158">
        <f t="shared" si="377"/>
        <v>0</v>
      </c>
      <c r="J1611" s="158">
        <f t="shared" si="377"/>
        <v>100</v>
      </c>
      <c r="K1611" s="158">
        <f t="shared" ref="K1611:M1611" si="378">K1612</f>
        <v>0</v>
      </c>
      <c r="L1611" s="158">
        <f t="shared" si="378"/>
        <v>0</v>
      </c>
      <c r="M1611" s="158">
        <f t="shared" si="378"/>
        <v>0</v>
      </c>
    </row>
    <row r="1612" spans="1:13" s="12" customFormat="1">
      <c r="A1612" s="563" t="s">
        <v>303</v>
      </c>
      <c r="B1612" s="564"/>
      <c r="C1612" s="564"/>
      <c r="D1612" s="66"/>
      <c r="E1612" s="348">
        <f t="shared" si="368"/>
        <v>4379</v>
      </c>
      <c r="F1612" s="348">
        <f>F1651</f>
        <v>0</v>
      </c>
      <c r="G1612" s="328">
        <f>G1614+G1651</f>
        <v>4009</v>
      </c>
      <c r="H1612" s="328">
        <f>H1614+H1651</f>
        <v>270</v>
      </c>
      <c r="I1612" s="328">
        <f>I1614+I1651</f>
        <v>0</v>
      </c>
      <c r="J1612" s="341">
        <f>J1614+J1651</f>
        <v>100</v>
      </c>
      <c r="K1612" s="341">
        <f>K1668</f>
        <v>0</v>
      </c>
      <c r="L1612" s="341">
        <f>L1668</f>
        <v>0</v>
      </c>
      <c r="M1612" s="341">
        <f>M1668</f>
        <v>0</v>
      </c>
    </row>
    <row r="1613" spans="1:13" s="12" customFormat="1" hidden="1">
      <c r="A1613" s="457"/>
      <c r="B1613" s="573" t="s">
        <v>429</v>
      </c>
      <c r="C1613" s="574"/>
      <c r="D1613" s="66"/>
      <c r="E1613" s="348"/>
      <c r="F1613" s="328"/>
      <c r="G1613" s="328"/>
      <c r="H1613" s="328"/>
      <c r="I1613" s="328"/>
      <c r="J1613" s="341"/>
      <c r="K1613" s="343"/>
      <c r="L1613" s="332"/>
      <c r="M1613" s="332"/>
    </row>
    <row r="1614" spans="1:13" s="2" customFormat="1" ht="12.75" hidden="1" customHeight="1">
      <c r="A1614" s="67"/>
      <c r="B1614" s="103" t="s">
        <v>430</v>
      </c>
      <c r="C1614" s="96"/>
      <c r="D1614" s="70" t="s">
        <v>431</v>
      </c>
      <c r="E1614" s="347">
        <f t="shared" ref="E1614:E1678" si="379">G1614+H1614+I1614+J1614</f>
        <v>0</v>
      </c>
      <c r="F1614" s="318">
        <f t="shared" ref="F1614:M1614" si="380">F1615</f>
        <v>0</v>
      </c>
      <c r="G1614" s="318">
        <f t="shared" si="380"/>
        <v>0</v>
      </c>
      <c r="H1614" s="318">
        <f t="shared" si="380"/>
        <v>0</v>
      </c>
      <c r="I1614" s="318">
        <f t="shared" si="380"/>
        <v>0</v>
      </c>
      <c r="J1614" s="329">
        <f t="shared" si="380"/>
        <v>0</v>
      </c>
      <c r="K1614" s="163">
        <f t="shared" si="380"/>
        <v>0</v>
      </c>
      <c r="L1614" s="163">
        <f t="shared" si="380"/>
        <v>0</v>
      </c>
      <c r="M1614" s="163">
        <f t="shared" si="380"/>
        <v>0</v>
      </c>
    </row>
    <row r="1615" spans="1:13" s="2" customFormat="1" ht="12.75" hidden="1" customHeight="1">
      <c r="A1615" s="67"/>
      <c r="B1615" s="78" t="s">
        <v>432</v>
      </c>
      <c r="C1615" s="82"/>
      <c r="D1615" s="80" t="s">
        <v>433</v>
      </c>
      <c r="E1615" s="347">
        <f t="shared" si="379"/>
        <v>0</v>
      </c>
      <c r="F1615" s="318">
        <f>F1616+F1617+F1618+F1619+F1620+F1621+F1622+F1623</f>
        <v>0</v>
      </c>
      <c r="G1615" s="318">
        <f>G1616+G1617+G1618+G1619+G1620+G1621+G1622+G1623</f>
        <v>0</v>
      </c>
      <c r="H1615" s="318">
        <f>H1616+H1617+H1618+H1619+H1620+H1621+H1622+H1623</f>
        <v>0</v>
      </c>
      <c r="I1615" s="318">
        <f>I1616+I1617+I1618+I1619+I1620+I1621+I1622+I1623</f>
        <v>0</v>
      </c>
      <c r="J1615" s="329">
        <f>J1616+J1617+J1618+J1619+J1620+J1621+J1622+J1623</f>
        <v>0</v>
      </c>
      <c r="K1615" s="163"/>
      <c r="L1615" s="76"/>
      <c r="M1615" s="76"/>
    </row>
    <row r="1616" spans="1:13" s="2" customFormat="1" ht="12.75" hidden="1" customHeight="1">
      <c r="A1616" s="67"/>
      <c r="B1616" s="96"/>
      <c r="C1616" s="104" t="s">
        <v>434</v>
      </c>
      <c r="D1616" s="70" t="s">
        <v>435</v>
      </c>
      <c r="E1616" s="347">
        <f t="shared" si="379"/>
        <v>0</v>
      </c>
      <c r="F1616" s="318"/>
      <c r="G1616" s="318"/>
      <c r="H1616" s="318"/>
      <c r="I1616" s="318"/>
      <c r="J1616" s="330"/>
      <c r="K1616" s="75"/>
      <c r="L1616" s="76"/>
      <c r="M1616" s="76"/>
    </row>
    <row r="1617" spans="1:13" s="2" customFormat="1" ht="12.75" hidden="1" customHeight="1">
      <c r="A1617" s="67"/>
      <c r="B1617" s="96"/>
      <c r="C1617" s="105" t="s">
        <v>436</v>
      </c>
      <c r="D1617" s="106" t="s">
        <v>437</v>
      </c>
      <c r="E1617" s="347">
        <f t="shared" si="379"/>
        <v>0</v>
      </c>
      <c r="F1617" s="318"/>
      <c r="G1617" s="318"/>
      <c r="H1617" s="318"/>
      <c r="I1617" s="318"/>
      <c r="J1617" s="330"/>
      <c r="K1617" s="75"/>
      <c r="L1617" s="76"/>
      <c r="M1617" s="76"/>
    </row>
    <row r="1618" spans="1:13" s="2" customFormat="1" ht="12.75" hidden="1" customHeight="1">
      <c r="A1618" s="67"/>
      <c r="B1618" s="96"/>
      <c r="C1618" s="105" t="s">
        <v>438</v>
      </c>
      <c r="D1618" s="106" t="s">
        <v>439</v>
      </c>
      <c r="E1618" s="347">
        <f t="shared" si="379"/>
        <v>0</v>
      </c>
      <c r="F1618" s="318"/>
      <c r="G1618" s="318"/>
      <c r="H1618" s="318"/>
      <c r="I1618" s="318"/>
      <c r="J1618" s="330"/>
      <c r="K1618" s="75"/>
      <c r="L1618" s="76"/>
      <c r="M1618" s="76"/>
    </row>
    <row r="1619" spans="1:13" s="2" customFormat="1" ht="12.75" hidden="1" customHeight="1">
      <c r="A1619" s="67"/>
      <c r="B1619" s="96"/>
      <c r="C1619" s="104" t="s">
        <v>440</v>
      </c>
      <c r="D1619" s="70" t="s">
        <v>441</v>
      </c>
      <c r="E1619" s="347">
        <f t="shared" si="379"/>
        <v>0</v>
      </c>
      <c r="F1619" s="318"/>
      <c r="G1619" s="318"/>
      <c r="H1619" s="318"/>
      <c r="I1619" s="318"/>
      <c r="J1619" s="330"/>
      <c r="K1619" s="75"/>
      <c r="L1619" s="76"/>
      <c r="M1619" s="76"/>
    </row>
    <row r="1620" spans="1:13" s="2" customFormat="1" ht="12.75" hidden="1" customHeight="1">
      <c r="A1620" s="67"/>
      <c r="B1620" s="92"/>
      <c r="C1620" s="107" t="s">
        <v>442</v>
      </c>
      <c r="D1620" s="95" t="s">
        <v>443</v>
      </c>
      <c r="E1620" s="347">
        <f t="shared" si="379"/>
        <v>0</v>
      </c>
      <c r="F1620" s="318"/>
      <c r="G1620" s="318"/>
      <c r="H1620" s="318"/>
      <c r="I1620" s="318"/>
      <c r="J1620" s="330"/>
      <c r="K1620" s="75"/>
      <c r="L1620" s="76"/>
      <c r="M1620" s="76"/>
    </row>
    <row r="1621" spans="1:13" s="2" customFormat="1" ht="12.75" hidden="1" customHeight="1">
      <c r="A1621" s="67"/>
      <c r="B1621" s="108"/>
      <c r="C1621" s="109" t="s">
        <v>444</v>
      </c>
      <c r="D1621" s="110" t="s">
        <v>445</v>
      </c>
      <c r="E1621" s="347">
        <f t="shared" si="379"/>
        <v>0</v>
      </c>
      <c r="F1621" s="318"/>
      <c r="G1621" s="318"/>
      <c r="H1621" s="318"/>
      <c r="I1621" s="318"/>
      <c r="J1621" s="330"/>
      <c r="K1621" s="75"/>
      <c r="L1621" s="76"/>
      <c r="M1621" s="76"/>
    </row>
    <row r="1622" spans="1:13" s="2" customFormat="1" ht="12.75" hidden="1" customHeight="1">
      <c r="A1622" s="67"/>
      <c r="B1622" s="111"/>
      <c r="C1622" s="112" t="s">
        <v>446</v>
      </c>
      <c r="D1622" s="113" t="s">
        <v>447</v>
      </c>
      <c r="E1622" s="347">
        <f t="shared" si="379"/>
        <v>0</v>
      </c>
      <c r="F1622" s="318"/>
      <c r="G1622" s="318"/>
      <c r="H1622" s="318"/>
      <c r="I1622" s="318"/>
      <c r="J1622" s="330"/>
      <c r="K1622" s="75"/>
      <c r="L1622" s="76"/>
      <c r="M1622" s="76"/>
    </row>
    <row r="1623" spans="1:13" s="2" customFormat="1" ht="12.75" hidden="1" customHeight="1">
      <c r="A1623" s="67"/>
      <c r="B1623" s="114"/>
      <c r="C1623" s="115" t="s">
        <v>448</v>
      </c>
      <c r="D1623" s="116" t="s">
        <v>449</v>
      </c>
      <c r="E1623" s="347">
        <f t="shared" si="379"/>
        <v>0</v>
      </c>
      <c r="F1623" s="318"/>
      <c r="G1623" s="318"/>
      <c r="H1623" s="318"/>
      <c r="I1623" s="318"/>
      <c r="J1623" s="330"/>
      <c r="K1623" s="75"/>
      <c r="L1623" s="76"/>
      <c r="M1623" s="76"/>
    </row>
    <row r="1624" spans="1:13" s="2" customFormat="1" ht="12.75" hidden="1" customHeight="1">
      <c r="A1624" s="67"/>
      <c r="B1624" s="117"/>
      <c r="C1624" s="118"/>
      <c r="D1624" s="119"/>
      <c r="E1624" s="347">
        <f t="shared" si="379"/>
        <v>0</v>
      </c>
      <c r="F1624" s="318"/>
      <c r="G1624" s="318"/>
      <c r="H1624" s="318"/>
      <c r="I1624" s="318"/>
      <c r="J1624" s="330"/>
      <c r="K1624" s="75"/>
      <c r="L1624" s="76"/>
      <c r="M1624" s="76"/>
    </row>
    <row r="1625" spans="1:13" s="2" customFormat="1" ht="12.75" hidden="1" customHeight="1">
      <c r="A1625" s="67"/>
      <c r="B1625" s="71" t="s">
        <v>450</v>
      </c>
      <c r="C1625" s="78"/>
      <c r="D1625" s="80" t="s">
        <v>451</v>
      </c>
      <c r="E1625" s="347">
        <f t="shared" si="379"/>
        <v>0</v>
      </c>
      <c r="F1625" s="318">
        <f t="shared" ref="F1625:M1625" si="381">F1626</f>
        <v>0</v>
      </c>
      <c r="G1625" s="318">
        <f t="shared" si="381"/>
        <v>0</v>
      </c>
      <c r="H1625" s="318">
        <f t="shared" si="381"/>
        <v>0</v>
      </c>
      <c r="I1625" s="318">
        <f t="shared" si="381"/>
        <v>0</v>
      </c>
      <c r="J1625" s="329">
        <f t="shared" si="381"/>
        <v>0</v>
      </c>
      <c r="K1625" s="163">
        <f t="shared" si="381"/>
        <v>0</v>
      </c>
      <c r="L1625" s="163">
        <f t="shared" si="381"/>
        <v>0</v>
      </c>
      <c r="M1625" s="163">
        <f t="shared" si="381"/>
        <v>0</v>
      </c>
    </row>
    <row r="1626" spans="1:13" s="2" customFormat="1" ht="12.75" hidden="1" customHeight="1">
      <c r="A1626" s="67"/>
      <c r="B1626" s="82" t="s">
        <v>452</v>
      </c>
      <c r="C1626" s="82"/>
      <c r="D1626" s="74" t="s">
        <v>371</v>
      </c>
      <c r="E1626" s="347">
        <f t="shared" si="379"/>
        <v>0</v>
      </c>
      <c r="F1626" s="318">
        <f>F1630+F1631+F1632+F1633+F1634+F1635+F1636</f>
        <v>0</v>
      </c>
      <c r="G1626" s="318">
        <f>G1630+G1631+G1632+G1633+G1634+G1635+G1636</f>
        <v>0</v>
      </c>
      <c r="H1626" s="318">
        <f>H1630+H1631+H1632+H1633+H1634+H1635+H1636</f>
        <v>0</v>
      </c>
      <c r="I1626" s="318">
        <f>I1630+I1631+I1632+I1633+I1634+I1635+I1636</f>
        <v>0</v>
      </c>
      <c r="J1626" s="329">
        <f>J1630+J1631+J1632+J1633+J1634+J1635+J1636</f>
        <v>0</v>
      </c>
      <c r="K1626" s="163"/>
      <c r="L1626" s="76"/>
      <c r="M1626" s="76"/>
    </row>
    <row r="1627" spans="1:13" s="2" customFormat="1" ht="12.75" hidden="1" customHeight="1">
      <c r="A1627" s="67"/>
      <c r="B1627" s="120"/>
      <c r="C1627" s="121" t="s">
        <v>453</v>
      </c>
      <c r="D1627" s="122" t="s">
        <v>454</v>
      </c>
      <c r="E1627" s="347">
        <f t="shared" si="379"/>
        <v>0</v>
      </c>
      <c r="F1627" s="318"/>
      <c r="G1627" s="318"/>
      <c r="H1627" s="318"/>
      <c r="I1627" s="318"/>
      <c r="J1627" s="330"/>
      <c r="K1627" s="75"/>
      <c r="L1627" s="76"/>
      <c r="M1627" s="76"/>
    </row>
    <row r="1628" spans="1:13" s="2" customFormat="1" ht="12.75" hidden="1" customHeight="1">
      <c r="A1628" s="67"/>
      <c r="B1628" s="120"/>
      <c r="C1628" s="121" t="s">
        <v>455</v>
      </c>
      <c r="D1628" s="122" t="s">
        <v>456</v>
      </c>
      <c r="E1628" s="347">
        <f t="shared" si="379"/>
        <v>0</v>
      </c>
      <c r="F1628" s="318"/>
      <c r="G1628" s="318"/>
      <c r="H1628" s="318"/>
      <c r="I1628" s="318"/>
      <c r="J1628" s="330"/>
      <c r="K1628" s="75"/>
      <c r="L1628" s="76"/>
      <c r="M1628" s="76"/>
    </row>
    <row r="1629" spans="1:13" s="2" customFormat="1" ht="12.75" hidden="1" customHeight="1">
      <c r="A1629" s="67"/>
      <c r="B1629" s="120"/>
      <c r="C1629" s="121" t="s">
        <v>457</v>
      </c>
      <c r="D1629" s="122" t="s">
        <v>458</v>
      </c>
      <c r="E1629" s="347">
        <f t="shared" si="379"/>
        <v>0</v>
      </c>
      <c r="F1629" s="318"/>
      <c r="G1629" s="318"/>
      <c r="H1629" s="318"/>
      <c r="I1629" s="318"/>
      <c r="J1629" s="330"/>
      <c r="K1629" s="75"/>
      <c r="L1629" s="76"/>
      <c r="M1629" s="76"/>
    </row>
    <row r="1630" spans="1:13" s="2" customFormat="1" ht="12.75" hidden="1" customHeight="1">
      <c r="A1630" s="67"/>
      <c r="B1630" s="79"/>
      <c r="C1630" s="82" t="s">
        <v>459</v>
      </c>
      <c r="D1630" s="74" t="s">
        <v>460</v>
      </c>
      <c r="E1630" s="347">
        <f t="shared" si="379"/>
        <v>0</v>
      </c>
      <c r="F1630" s="318"/>
      <c r="G1630" s="318"/>
      <c r="H1630" s="318"/>
      <c r="I1630" s="318"/>
      <c r="J1630" s="330"/>
      <c r="K1630" s="75"/>
      <c r="L1630" s="76"/>
      <c r="M1630" s="76"/>
    </row>
    <row r="1631" spans="1:13" s="2" customFormat="1" ht="12.75" hidden="1" customHeight="1">
      <c r="A1631" s="67"/>
      <c r="B1631" s="79"/>
      <c r="C1631" s="82" t="s">
        <v>461</v>
      </c>
      <c r="D1631" s="74" t="s">
        <v>462</v>
      </c>
      <c r="E1631" s="347">
        <f t="shared" si="379"/>
        <v>0</v>
      </c>
      <c r="F1631" s="318"/>
      <c r="G1631" s="318"/>
      <c r="H1631" s="318"/>
      <c r="I1631" s="318"/>
      <c r="J1631" s="330"/>
      <c r="K1631" s="75"/>
      <c r="L1631" s="76"/>
      <c r="M1631" s="76"/>
    </row>
    <row r="1632" spans="1:13" s="2" customFormat="1" ht="12.75" hidden="1" customHeight="1">
      <c r="A1632" s="67"/>
      <c r="B1632" s="79"/>
      <c r="C1632" s="82" t="s">
        <v>463</v>
      </c>
      <c r="D1632" s="74" t="s">
        <v>464</v>
      </c>
      <c r="E1632" s="347">
        <f t="shared" si="379"/>
        <v>0</v>
      </c>
      <c r="F1632" s="318"/>
      <c r="G1632" s="318"/>
      <c r="H1632" s="318"/>
      <c r="I1632" s="318"/>
      <c r="J1632" s="330"/>
      <c r="K1632" s="75"/>
      <c r="L1632" s="76"/>
      <c r="M1632" s="76"/>
    </row>
    <row r="1633" spans="1:13" s="2" customFormat="1" ht="12.75" hidden="1" customHeight="1">
      <c r="A1633" s="67"/>
      <c r="B1633" s="79"/>
      <c r="C1633" s="82" t="s">
        <v>465</v>
      </c>
      <c r="D1633" s="74" t="s">
        <v>466</v>
      </c>
      <c r="E1633" s="347">
        <f t="shared" si="379"/>
        <v>0</v>
      </c>
      <c r="F1633" s="318"/>
      <c r="G1633" s="318"/>
      <c r="H1633" s="318"/>
      <c r="I1633" s="318"/>
      <c r="J1633" s="330"/>
      <c r="K1633" s="75"/>
      <c r="L1633" s="76"/>
      <c r="M1633" s="76"/>
    </row>
    <row r="1634" spans="1:13" s="2" customFormat="1" ht="12.75" hidden="1" customHeight="1">
      <c r="A1634" s="67"/>
      <c r="B1634" s="79"/>
      <c r="C1634" s="82"/>
      <c r="D1634" s="74"/>
      <c r="E1634" s="347">
        <f t="shared" si="379"/>
        <v>0</v>
      </c>
      <c r="F1634" s="318"/>
      <c r="G1634" s="318"/>
      <c r="H1634" s="318"/>
      <c r="I1634" s="318"/>
      <c r="J1634" s="330"/>
      <c r="K1634" s="75"/>
      <c r="L1634" s="76"/>
      <c r="M1634" s="76"/>
    </row>
    <row r="1635" spans="1:13" s="2" customFormat="1" ht="12.75" hidden="1" customHeight="1">
      <c r="A1635" s="67"/>
      <c r="B1635" s="79"/>
      <c r="C1635" s="82" t="s">
        <v>467</v>
      </c>
      <c r="D1635" s="74" t="s">
        <v>468</v>
      </c>
      <c r="E1635" s="347">
        <f t="shared" si="379"/>
        <v>0</v>
      </c>
      <c r="F1635" s="318"/>
      <c r="G1635" s="318"/>
      <c r="H1635" s="318"/>
      <c r="I1635" s="318"/>
      <c r="J1635" s="330"/>
      <c r="K1635" s="75"/>
      <c r="L1635" s="76"/>
      <c r="M1635" s="76"/>
    </row>
    <row r="1636" spans="1:13" s="2" customFormat="1" ht="12.75" hidden="1" customHeight="1">
      <c r="A1636" s="67"/>
      <c r="B1636" s="79"/>
      <c r="C1636" s="82" t="s">
        <v>469</v>
      </c>
      <c r="D1636" s="74" t="s">
        <v>470</v>
      </c>
      <c r="E1636" s="347">
        <f t="shared" si="379"/>
        <v>0</v>
      </c>
      <c r="F1636" s="318"/>
      <c r="G1636" s="318"/>
      <c r="H1636" s="318"/>
      <c r="I1636" s="318"/>
      <c r="J1636" s="330"/>
      <c r="K1636" s="75"/>
      <c r="L1636" s="76"/>
      <c r="M1636" s="76"/>
    </row>
    <row r="1637" spans="1:13" s="2" customFormat="1" ht="12.75" hidden="1" customHeight="1">
      <c r="A1637" s="67"/>
      <c r="B1637" s="78"/>
      <c r="C1637" s="71"/>
      <c r="D1637" s="74"/>
      <c r="E1637" s="347">
        <f t="shared" si="379"/>
        <v>0</v>
      </c>
      <c r="F1637" s="318"/>
      <c r="G1637" s="318"/>
      <c r="H1637" s="318"/>
      <c r="I1637" s="318"/>
      <c r="J1637" s="330"/>
      <c r="K1637" s="75"/>
      <c r="L1637" s="76"/>
      <c r="M1637" s="76"/>
    </row>
    <row r="1638" spans="1:13" s="2" customFormat="1" ht="12.75" hidden="1" customHeight="1">
      <c r="A1638" s="67"/>
      <c r="B1638" s="71" t="s">
        <v>471</v>
      </c>
      <c r="C1638" s="71"/>
      <c r="D1638" s="74" t="s">
        <v>305</v>
      </c>
      <c r="E1638" s="347">
        <f t="shared" si="379"/>
        <v>0</v>
      </c>
      <c r="F1638" s="318">
        <f t="shared" ref="F1638:M1638" si="382">F1639+F1640+F1641+F1642+F1643+F1644+F1645+F1646+F1647+F1648+F1649</f>
        <v>0</v>
      </c>
      <c r="G1638" s="318">
        <f t="shared" si="382"/>
        <v>0</v>
      </c>
      <c r="H1638" s="318">
        <f t="shared" si="382"/>
        <v>0</v>
      </c>
      <c r="I1638" s="318">
        <f t="shared" si="382"/>
        <v>0</v>
      </c>
      <c r="J1638" s="329">
        <f t="shared" si="382"/>
        <v>0</v>
      </c>
      <c r="K1638" s="163">
        <f t="shared" si="382"/>
        <v>0</v>
      </c>
      <c r="L1638" s="163">
        <f t="shared" si="382"/>
        <v>0</v>
      </c>
      <c r="M1638" s="163">
        <f t="shared" si="382"/>
        <v>0</v>
      </c>
    </row>
    <row r="1639" spans="1:13" s="2" customFormat="1" ht="12.75" hidden="1" customHeight="1">
      <c r="A1639" s="67"/>
      <c r="B1639" s="78" t="s">
        <v>472</v>
      </c>
      <c r="C1639" s="71"/>
      <c r="D1639" s="74" t="s">
        <v>473</v>
      </c>
      <c r="E1639" s="347">
        <f t="shared" si="379"/>
        <v>0</v>
      </c>
      <c r="F1639" s="318"/>
      <c r="G1639" s="318"/>
      <c r="H1639" s="318"/>
      <c r="I1639" s="318"/>
      <c r="J1639" s="330"/>
      <c r="K1639" s="75"/>
      <c r="L1639" s="76"/>
      <c r="M1639" s="76"/>
    </row>
    <row r="1640" spans="1:13" s="2" customFormat="1" ht="12.75" hidden="1" customHeight="1">
      <c r="A1640" s="67"/>
      <c r="B1640" s="78" t="s">
        <v>474</v>
      </c>
      <c r="C1640" s="82"/>
      <c r="D1640" s="74" t="s">
        <v>475</v>
      </c>
      <c r="E1640" s="347">
        <f t="shared" si="379"/>
        <v>0</v>
      </c>
      <c r="F1640" s="318"/>
      <c r="G1640" s="318"/>
      <c r="H1640" s="318"/>
      <c r="I1640" s="318"/>
      <c r="J1640" s="330"/>
      <c r="K1640" s="75"/>
      <c r="L1640" s="76"/>
      <c r="M1640" s="76"/>
    </row>
    <row r="1641" spans="1:13" s="2" customFormat="1" ht="12.75" hidden="1" customHeight="1">
      <c r="A1641" s="67"/>
      <c r="B1641" s="78" t="s">
        <v>476</v>
      </c>
      <c r="C1641" s="71"/>
      <c r="D1641" s="74" t="s">
        <v>477</v>
      </c>
      <c r="E1641" s="347">
        <f t="shared" si="379"/>
        <v>0</v>
      </c>
      <c r="F1641" s="318"/>
      <c r="G1641" s="318"/>
      <c r="H1641" s="318"/>
      <c r="I1641" s="318"/>
      <c r="J1641" s="330"/>
      <c r="K1641" s="75"/>
      <c r="L1641" s="76"/>
      <c r="M1641" s="76"/>
    </row>
    <row r="1642" spans="1:13" s="2" customFormat="1" ht="12.75" hidden="1" customHeight="1">
      <c r="A1642" s="67"/>
      <c r="B1642" s="78" t="s">
        <v>478</v>
      </c>
      <c r="C1642" s="73"/>
      <c r="D1642" s="74" t="s">
        <v>479</v>
      </c>
      <c r="E1642" s="347">
        <f t="shared" si="379"/>
        <v>0</v>
      </c>
      <c r="F1642" s="318"/>
      <c r="G1642" s="318"/>
      <c r="H1642" s="318"/>
      <c r="I1642" s="318"/>
      <c r="J1642" s="330"/>
      <c r="K1642" s="75"/>
      <c r="L1642" s="76"/>
      <c r="M1642" s="76"/>
    </row>
    <row r="1643" spans="1:13" s="2" customFormat="1" ht="12.75" hidden="1" customHeight="1">
      <c r="A1643" s="67"/>
      <c r="B1643" s="77" t="s">
        <v>480</v>
      </c>
      <c r="C1643" s="467"/>
      <c r="D1643" s="74" t="s">
        <v>481</v>
      </c>
      <c r="E1643" s="347">
        <f t="shared" si="379"/>
        <v>0</v>
      </c>
      <c r="F1643" s="318"/>
      <c r="G1643" s="318"/>
      <c r="H1643" s="318"/>
      <c r="I1643" s="318"/>
      <c r="J1643" s="330"/>
      <c r="K1643" s="75"/>
      <c r="L1643" s="76"/>
      <c r="M1643" s="76"/>
    </row>
    <row r="1644" spans="1:13" s="2" customFormat="1" ht="12.75" hidden="1" customHeight="1">
      <c r="A1644" s="67"/>
      <c r="B1644" s="123" t="s">
        <v>482</v>
      </c>
      <c r="C1644" s="82"/>
      <c r="D1644" s="80" t="s">
        <v>483</v>
      </c>
      <c r="E1644" s="347">
        <f t="shared" si="379"/>
        <v>0</v>
      </c>
      <c r="F1644" s="318"/>
      <c r="G1644" s="318"/>
      <c r="H1644" s="318"/>
      <c r="I1644" s="318"/>
      <c r="J1644" s="330"/>
      <c r="K1644" s="75"/>
      <c r="L1644" s="76"/>
      <c r="M1644" s="76"/>
    </row>
    <row r="1645" spans="1:13" s="2" customFormat="1" ht="12.75" hidden="1" customHeight="1">
      <c r="A1645" s="67"/>
      <c r="B1645" s="77" t="s">
        <v>484</v>
      </c>
      <c r="C1645" s="71"/>
      <c r="D1645" s="74" t="s">
        <v>485</v>
      </c>
      <c r="E1645" s="347">
        <f t="shared" si="379"/>
        <v>0</v>
      </c>
      <c r="F1645" s="318"/>
      <c r="G1645" s="318"/>
      <c r="H1645" s="318"/>
      <c r="I1645" s="318"/>
      <c r="J1645" s="330"/>
      <c r="K1645" s="75"/>
      <c r="L1645" s="76"/>
      <c r="M1645" s="76"/>
    </row>
    <row r="1646" spans="1:13" s="2" customFormat="1" ht="12.75" hidden="1" customHeight="1">
      <c r="A1646" s="67"/>
      <c r="B1646" s="77" t="s">
        <v>486</v>
      </c>
      <c r="C1646" s="71"/>
      <c r="D1646" s="74" t="s">
        <v>487</v>
      </c>
      <c r="E1646" s="347">
        <f t="shared" si="379"/>
        <v>0</v>
      </c>
      <c r="F1646" s="318"/>
      <c r="G1646" s="318"/>
      <c r="H1646" s="318"/>
      <c r="I1646" s="318"/>
      <c r="J1646" s="330"/>
      <c r="K1646" s="75"/>
      <c r="L1646" s="76"/>
      <c r="M1646" s="76"/>
    </row>
    <row r="1647" spans="1:13" s="2" customFormat="1" ht="12.75" hidden="1" customHeight="1">
      <c r="A1647" s="67"/>
      <c r="B1647" s="78" t="s">
        <v>488</v>
      </c>
      <c r="C1647" s="79"/>
      <c r="D1647" s="80" t="s">
        <v>489</v>
      </c>
      <c r="E1647" s="347">
        <f t="shared" si="379"/>
        <v>0</v>
      </c>
      <c r="F1647" s="318"/>
      <c r="G1647" s="318"/>
      <c r="H1647" s="318"/>
      <c r="I1647" s="318"/>
      <c r="J1647" s="330"/>
      <c r="K1647" s="75"/>
      <c r="L1647" s="76"/>
      <c r="M1647" s="76"/>
    </row>
    <row r="1648" spans="1:13" s="2" customFormat="1" ht="12.75" hidden="1" customHeight="1">
      <c r="A1648" s="67"/>
      <c r="B1648" s="77" t="s">
        <v>490</v>
      </c>
      <c r="C1648" s="71"/>
      <c r="D1648" s="74" t="s">
        <v>491</v>
      </c>
      <c r="E1648" s="347">
        <f t="shared" si="379"/>
        <v>0</v>
      </c>
      <c r="F1648" s="318"/>
      <c r="G1648" s="318"/>
      <c r="H1648" s="318"/>
      <c r="I1648" s="318"/>
      <c r="J1648" s="330"/>
      <c r="K1648" s="75"/>
      <c r="L1648" s="76"/>
      <c r="M1648" s="76"/>
    </row>
    <row r="1649" spans="1:13" s="2" customFormat="1" ht="12.75" hidden="1" customHeight="1">
      <c r="A1649" s="67"/>
      <c r="B1649" s="124" t="s">
        <v>492</v>
      </c>
      <c r="C1649" s="79"/>
      <c r="D1649" s="80" t="s">
        <v>493</v>
      </c>
      <c r="E1649" s="347">
        <f t="shared" si="379"/>
        <v>0</v>
      </c>
      <c r="F1649" s="318"/>
      <c r="G1649" s="318"/>
      <c r="H1649" s="318"/>
      <c r="I1649" s="318"/>
      <c r="J1649" s="330"/>
      <c r="K1649" s="75"/>
      <c r="L1649" s="76"/>
      <c r="M1649" s="76"/>
    </row>
    <row r="1650" spans="1:13" s="2" customFormat="1" ht="12.75" hidden="1" customHeight="1">
      <c r="A1650" s="67"/>
      <c r="B1650" s="77"/>
      <c r="C1650" s="71"/>
      <c r="D1650" s="74"/>
      <c r="E1650" s="347">
        <f t="shared" si="379"/>
        <v>0</v>
      </c>
      <c r="F1650" s="318"/>
      <c r="G1650" s="318"/>
      <c r="H1650" s="318"/>
      <c r="I1650" s="318"/>
      <c r="J1650" s="330"/>
      <c r="K1650" s="75"/>
      <c r="L1650" s="76"/>
      <c r="M1650" s="76"/>
    </row>
    <row r="1651" spans="1:13" s="2" customFormat="1" ht="12.75" customHeight="1">
      <c r="A1651" s="67"/>
      <c r="B1651" s="79" t="s">
        <v>494</v>
      </c>
      <c r="C1651" s="79"/>
      <c r="D1651" s="80" t="s">
        <v>311</v>
      </c>
      <c r="E1651" s="347">
        <f t="shared" si="379"/>
        <v>4379</v>
      </c>
      <c r="F1651" s="318">
        <f>F1652+F1662</f>
        <v>0</v>
      </c>
      <c r="G1651" s="318">
        <f>G1652+G1662</f>
        <v>4009</v>
      </c>
      <c r="H1651" s="318">
        <f>H1652+H1662</f>
        <v>270</v>
      </c>
      <c r="I1651" s="318">
        <f>I1652+I1662</f>
        <v>0</v>
      </c>
      <c r="J1651" s="329">
        <f>J1652+J1662</f>
        <v>100</v>
      </c>
      <c r="K1651" s="163">
        <f>K1652</f>
        <v>0</v>
      </c>
      <c r="L1651" s="163">
        <f>L1652</f>
        <v>0</v>
      </c>
      <c r="M1651" s="163">
        <f>M1652</f>
        <v>0</v>
      </c>
    </row>
    <row r="1652" spans="1:13" s="2" customFormat="1" ht="12.75" customHeight="1">
      <c r="A1652" s="67"/>
      <c r="B1652" s="73" t="s">
        <v>495</v>
      </c>
      <c r="C1652" s="71"/>
      <c r="D1652" s="74" t="s">
        <v>496</v>
      </c>
      <c r="E1652" s="347">
        <f t="shared" si="379"/>
        <v>4379</v>
      </c>
      <c r="F1652" s="318">
        <f>F1653+F1658+F1660</f>
        <v>0</v>
      </c>
      <c r="G1652" s="318">
        <f>G1653+G1658+G1660</f>
        <v>4009</v>
      </c>
      <c r="H1652" s="318">
        <f>H1653+H1658+H1660</f>
        <v>270</v>
      </c>
      <c r="I1652" s="318">
        <f>I1653+I1658+I1660</f>
        <v>0</v>
      </c>
      <c r="J1652" s="329">
        <f>J1653+J1658+J1660</f>
        <v>100</v>
      </c>
      <c r="K1652" s="163"/>
      <c r="L1652" s="163"/>
      <c r="M1652" s="163"/>
    </row>
    <row r="1653" spans="1:13" s="2" customFormat="1" ht="12.75" customHeight="1">
      <c r="A1653" s="67"/>
      <c r="B1653" s="77" t="s">
        <v>497</v>
      </c>
      <c r="C1653" s="71"/>
      <c r="D1653" s="74" t="s">
        <v>498</v>
      </c>
      <c r="E1653" s="347">
        <f t="shared" si="379"/>
        <v>4379</v>
      </c>
      <c r="F1653" s="318">
        <f>F1654+F1655+F1656+F1657</f>
        <v>0</v>
      </c>
      <c r="G1653" s="318">
        <f>G1654+G1655+G1656+G1657</f>
        <v>4009</v>
      </c>
      <c r="H1653" s="318">
        <f>H1654+H1655+H1656+H1657</f>
        <v>270</v>
      </c>
      <c r="I1653" s="318">
        <f>I1654+I1655+I1656+I1657</f>
        <v>0</v>
      </c>
      <c r="J1653" s="329">
        <f>J1654+J1655+J1656+J1657</f>
        <v>100</v>
      </c>
      <c r="K1653" s="163"/>
      <c r="L1653" s="163"/>
      <c r="M1653" s="163"/>
    </row>
    <row r="1654" spans="1:13" s="2" customFormat="1" ht="12.75" customHeight="1">
      <c r="A1654" s="67"/>
      <c r="B1654" s="78"/>
      <c r="C1654" s="78" t="s">
        <v>499</v>
      </c>
      <c r="D1654" s="80" t="s">
        <v>500</v>
      </c>
      <c r="E1654" s="347">
        <f t="shared" si="379"/>
        <v>3660</v>
      </c>
      <c r="F1654" s="318"/>
      <c r="G1654" s="318">
        <v>3660</v>
      </c>
      <c r="H1654" s="318"/>
      <c r="I1654" s="318"/>
      <c r="J1654" s="330"/>
      <c r="K1654" s="75"/>
      <c r="L1654" s="76"/>
      <c r="M1654" s="76"/>
    </row>
    <row r="1655" spans="1:13" s="2" customFormat="1" ht="12.75" customHeight="1">
      <c r="A1655" s="67"/>
      <c r="B1655" s="78"/>
      <c r="C1655" s="78" t="s">
        <v>501</v>
      </c>
      <c r="D1655" s="80" t="s">
        <v>502</v>
      </c>
      <c r="E1655" s="347">
        <f t="shared" si="379"/>
        <v>132</v>
      </c>
      <c r="F1655" s="318"/>
      <c r="G1655" s="318">
        <v>32</v>
      </c>
      <c r="H1655" s="318">
        <v>100</v>
      </c>
      <c r="I1655" s="318"/>
      <c r="J1655" s="330"/>
      <c r="K1655" s="75"/>
      <c r="L1655" s="76"/>
      <c r="M1655" s="76"/>
    </row>
    <row r="1656" spans="1:13" s="2" customFormat="1" ht="12.75" customHeight="1">
      <c r="A1656" s="67"/>
      <c r="B1656" s="78"/>
      <c r="C1656" s="79" t="s">
        <v>503</v>
      </c>
      <c r="D1656" s="80" t="s">
        <v>504</v>
      </c>
      <c r="E1656" s="347">
        <f t="shared" si="379"/>
        <v>0</v>
      </c>
      <c r="F1656" s="318"/>
      <c r="G1656" s="318"/>
      <c r="H1656" s="318"/>
      <c r="I1656" s="318"/>
      <c r="J1656" s="330"/>
      <c r="K1656" s="75"/>
      <c r="L1656" s="76"/>
      <c r="M1656" s="76"/>
    </row>
    <row r="1657" spans="1:13" s="2" customFormat="1" ht="12.75" customHeight="1">
      <c r="A1657" s="67"/>
      <c r="B1657" s="78"/>
      <c r="C1657" s="79" t="s">
        <v>505</v>
      </c>
      <c r="D1657" s="80" t="s">
        <v>506</v>
      </c>
      <c r="E1657" s="347">
        <f t="shared" si="379"/>
        <v>587</v>
      </c>
      <c r="F1657" s="318"/>
      <c r="G1657" s="318">
        <v>317</v>
      </c>
      <c r="H1657" s="318">
        <v>170</v>
      </c>
      <c r="I1657" s="318"/>
      <c r="J1657" s="352">
        <v>100</v>
      </c>
      <c r="K1657" s="353"/>
      <c r="L1657" s="76"/>
      <c r="M1657" s="76"/>
    </row>
    <row r="1658" spans="1:13" s="2" customFormat="1" ht="12.75" customHeight="1">
      <c r="A1658" s="67"/>
      <c r="B1658" s="78" t="s">
        <v>507</v>
      </c>
      <c r="C1658" s="79"/>
      <c r="D1658" s="80" t="s">
        <v>508</v>
      </c>
      <c r="E1658" s="347">
        <f t="shared" si="379"/>
        <v>0</v>
      </c>
      <c r="F1658" s="318">
        <f>F1659</f>
        <v>0</v>
      </c>
      <c r="G1658" s="318"/>
      <c r="H1658" s="318"/>
      <c r="I1658" s="318"/>
      <c r="J1658" s="329"/>
      <c r="K1658" s="163"/>
      <c r="L1658" s="163"/>
      <c r="M1658" s="163"/>
    </row>
    <row r="1659" spans="1:13" s="2" customFormat="1" ht="12.75" customHeight="1">
      <c r="A1659" s="67"/>
      <c r="B1659" s="78"/>
      <c r="C1659" s="79" t="s">
        <v>509</v>
      </c>
      <c r="D1659" s="80" t="s">
        <v>510</v>
      </c>
      <c r="E1659" s="347">
        <f t="shared" si="379"/>
        <v>0</v>
      </c>
      <c r="F1659" s="318"/>
      <c r="G1659" s="318"/>
      <c r="H1659" s="318"/>
      <c r="I1659" s="318"/>
      <c r="J1659" s="330"/>
      <c r="K1659" s="75"/>
      <c r="L1659" s="76"/>
      <c r="M1659" s="76"/>
    </row>
    <row r="1660" spans="1:13" s="2" customFormat="1" ht="12.75" customHeight="1">
      <c r="A1660" s="67"/>
      <c r="B1660" s="78" t="s">
        <v>511</v>
      </c>
      <c r="C1660" s="79"/>
      <c r="D1660" s="80" t="s">
        <v>512</v>
      </c>
      <c r="E1660" s="347">
        <f t="shared" si="379"/>
        <v>0</v>
      </c>
      <c r="F1660" s="318"/>
      <c r="G1660" s="318"/>
      <c r="H1660" s="318"/>
      <c r="I1660" s="318">
        <v>0</v>
      </c>
      <c r="J1660" s="330"/>
      <c r="K1660" s="75"/>
      <c r="L1660" s="76"/>
      <c r="M1660" s="76"/>
    </row>
    <row r="1661" spans="1:13" s="2" customFormat="1" ht="12.75" customHeight="1">
      <c r="A1661" s="67"/>
      <c r="B1661" s="78"/>
      <c r="C1661" s="79"/>
      <c r="D1661" s="80"/>
      <c r="E1661" s="347">
        <f t="shared" si="379"/>
        <v>0</v>
      </c>
      <c r="F1661" s="318"/>
      <c r="G1661" s="318"/>
      <c r="H1661" s="318"/>
      <c r="I1661" s="318"/>
      <c r="J1661" s="330"/>
      <c r="K1661" s="75"/>
      <c r="L1661" s="76"/>
      <c r="M1661" s="76"/>
    </row>
    <row r="1662" spans="1:13" s="2" customFormat="1" ht="12.75" customHeight="1">
      <c r="A1662" s="67"/>
      <c r="B1662" s="71" t="s">
        <v>513</v>
      </c>
      <c r="C1662" s="79"/>
      <c r="D1662" s="80" t="s">
        <v>514</v>
      </c>
      <c r="E1662" s="347">
        <f t="shared" si="379"/>
        <v>0</v>
      </c>
      <c r="F1662" s="318">
        <f t="shared" ref="F1662:M1663" si="383">F1663</f>
        <v>0</v>
      </c>
      <c r="G1662" s="318"/>
      <c r="H1662" s="318"/>
      <c r="I1662" s="318"/>
      <c r="J1662" s="329"/>
      <c r="K1662" s="163">
        <f t="shared" si="383"/>
        <v>0</v>
      </c>
      <c r="L1662" s="163">
        <f t="shared" si="383"/>
        <v>0</v>
      </c>
      <c r="M1662" s="163">
        <f t="shared" si="383"/>
        <v>0</v>
      </c>
    </row>
    <row r="1663" spans="1:13" s="2" customFormat="1" ht="15.75" customHeight="1">
      <c r="A1663" s="67"/>
      <c r="B1663" s="125" t="s">
        <v>515</v>
      </c>
      <c r="C1663" s="126"/>
      <c r="D1663" s="80" t="s">
        <v>516</v>
      </c>
      <c r="E1663" s="347">
        <f t="shared" si="379"/>
        <v>0</v>
      </c>
      <c r="F1663" s="318">
        <f t="shared" si="383"/>
        <v>0</v>
      </c>
      <c r="G1663" s="318"/>
      <c r="H1663" s="318"/>
      <c r="I1663" s="318"/>
      <c r="J1663" s="329"/>
      <c r="K1663" s="163">
        <f t="shared" si="383"/>
        <v>0</v>
      </c>
      <c r="L1663" s="163">
        <f t="shared" si="383"/>
        <v>0</v>
      </c>
      <c r="M1663" s="163">
        <f t="shared" si="383"/>
        <v>0</v>
      </c>
    </row>
    <row r="1664" spans="1:13" s="2" customFormat="1" ht="12.75" customHeight="1">
      <c r="A1664" s="67"/>
      <c r="B1664" s="78"/>
      <c r="C1664" s="79" t="s">
        <v>517</v>
      </c>
      <c r="D1664" s="80" t="s">
        <v>518</v>
      </c>
      <c r="E1664" s="347">
        <f t="shared" si="379"/>
        <v>0</v>
      </c>
      <c r="F1664" s="318"/>
      <c r="G1664" s="318"/>
      <c r="H1664" s="318"/>
      <c r="I1664" s="318"/>
      <c r="J1664" s="330"/>
      <c r="K1664" s="75"/>
      <c r="L1664" s="76"/>
      <c r="M1664" s="76"/>
    </row>
    <row r="1665" spans="1:14" s="2" customFormat="1" ht="12.75" customHeight="1">
      <c r="A1665" s="67"/>
      <c r="B1665" s="78"/>
      <c r="C1665" s="79"/>
      <c r="D1665" s="80"/>
      <c r="E1665" s="347">
        <f t="shared" si="379"/>
        <v>0</v>
      </c>
      <c r="F1665" s="318"/>
      <c r="G1665" s="318"/>
      <c r="H1665" s="318"/>
      <c r="I1665" s="318"/>
      <c r="J1665" s="330"/>
      <c r="K1665" s="75"/>
      <c r="L1665" s="76"/>
      <c r="M1665" s="76"/>
    </row>
    <row r="1666" spans="1:14" s="2" customFormat="1" ht="12.75" customHeight="1">
      <c r="A1666" s="67"/>
      <c r="B1666" s="71" t="s">
        <v>519</v>
      </c>
      <c r="C1666" s="79"/>
      <c r="D1666" s="80" t="s">
        <v>426</v>
      </c>
      <c r="E1666" s="347">
        <f t="shared" si="379"/>
        <v>0</v>
      </c>
      <c r="F1666" s="318">
        <f t="shared" ref="F1666:M1666" si="384">F1667</f>
        <v>0</v>
      </c>
      <c r="G1666" s="318">
        <f t="shared" si="384"/>
        <v>0</v>
      </c>
      <c r="H1666" s="318">
        <f t="shared" si="384"/>
        <v>0</v>
      </c>
      <c r="I1666" s="318">
        <f t="shared" si="384"/>
        <v>0</v>
      </c>
      <c r="J1666" s="329">
        <f t="shared" si="384"/>
        <v>0</v>
      </c>
      <c r="K1666" s="163">
        <f t="shared" si="384"/>
        <v>0</v>
      </c>
      <c r="L1666" s="163">
        <f t="shared" si="384"/>
        <v>0</v>
      </c>
      <c r="M1666" s="163">
        <f t="shared" si="384"/>
        <v>0</v>
      </c>
    </row>
    <row r="1667" spans="1:14" s="2" customFormat="1" ht="12.75" customHeight="1">
      <c r="A1667" s="67"/>
      <c r="B1667" s="78" t="s">
        <v>427</v>
      </c>
      <c r="C1667" s="79"/>
      <c r="D1667" s="80" t="s">
        <v>428</v>
      </c>
      <c r="E1667" s="347">
        <f t="shared" si="379"/>
        <v>0</v>
      </c>
      <c r="F1667" s="318"/>
      <c r="G1667" s="318"/>
      <c r="H1667" s="318"/>
      <c r="I1667" s="318"/>
      <c r="J1667" s="330"/>
      <c r="K1667" s="75"/>
      <c r="L1667" s="76"/>
      <c r="M1667" s="76"/>
    </row>
    <row r="1668" spans="1:14">
      <c r="A1668" s="127" t="s">
        <v>520</v>
      </c>
      <c r="B1668" s="127"/>
      <c r="C1668" s="127"/>
      <c r="D1668" s="142"/>
      <c r="E1668" s="317">
        <f t="shared" si="379"/>
        <v>4379</v>
      </c>
      <c r="F1668" s="333">
        <f>F1673</f>
        <v>0</v>
      </c>
      <c r="G1668" s="333">
        <f>G1669+G1673</f>
        <v>4009</v>
      </c>
      <c r="H1668" s="333">
        <f>H1669+H1673</f>
        <v>270</v>
      </c>
      <c r="I1668" s="333">
        <f>I1669+I1673</f>
        <v>0</v>
      </c>
      <c r="J1668" s="333">
        <f>J1669+J1673</f>
        <v>100</v>
      </c>
      <c r="K1668" s="75">
        <f>K1669+K1670+K1673+K1674</f>
        <v>0</v>
      </c>
      <c r="L1668" s="75">
        <f>L1669+L1670+L1673+L1674</f>
        <v>0</v>
      </c>
      <c r="M1668" s="75">
        <f>M1669+M1670+M1673+M1674</f>
        <v>0</v>
      </c>
    </row>
    <row r="1669" spans="1:14">
      <c r="A1669" s="130"/>
      <c r="B1669" s="137" t="s">
        <v>654</v>
      </c>
      <c r="C1669" s="137"/>
      <c r="D1669" s="142" t="s">
        <v>655</v>
      </c>
      <c r="E1669" s="317">
        <f t="shared" si="379"/>
        <v>0</v>
      </c>
      <c r="F1669" s="333"/>
      <c r="G1669" s="333"/>
      <c r="H1669" s="333"/>
      <c r="I1669" s="333"/>
      <c r="J1669" s="330"/>
      <c r="K1669" s="75"/>
      <c r="L1669" s="76"/>
      <c r="M1669" s="76"/>
    </row>
    <row r="1670" spans="1:14" ht="22.5" customHeight="1">
      <c r="A1670" s="130"/>
      <c r="B1670" s="575" t="s">
        <v>727</v>
      </c>
      <c r="C1670" s="576"/>
      <c r="D1670" s="142" t="s">
        <v>657</v>
      </c>
      <c r="E1670" s="317">
        <f t="shared" si="379"/>
        <v>0</v>
      </c>
      <c r="F1670" s="333">
        <f t="shared" ref="F1670:M1670" si="385">F1671</f>
        <v>0</v>
      </c>
      <c r="G1670" s="333">
        <f t="shared" si="385"/>
        <v>0</v>
      </c>
      <c r="H1670" s="333">
        <f t="shared" si="385"/>
        <v>0</v>
      </c>
      <c r="I1670" s="333">
        <f t="shared" si="385"/>
        <v>0</v>
      </c>
      <c r="J1670" s="330">
        <f t="shared" si="385"/>
        <v>0</v>
      </c>
      <c r="K1670" s="75">
        <f t="shared" si="385"/>
        <v>0</v>
      </c>
      <c r="L1670" s="75">
        <f t="shared" si="385"/>
        <v>0</v>
      </c>
      <c r="M1670" s="75">
        <f t="shared" si="385"/>
        <v>0</v>
      </c>
    </row>
    <row r="1671" spans="1:14">
      <c r="A1671" s="130"/>
      <c r="B1671" s="48"/>
      <c r="C1671" s="137" t="s">
        <v>658</v>
      </c>
      <c r="D1671" s="156" t="s">
        <v>659</v>
      </c>
      <c r="E1671" s="317">
        <f t="shared" si="379"/>
        <v>0</v>
      </c>
      <c r="F1671" s="333"/>
      <c r="G1671" s="333"/>
      <c r="H1671" s="333"/>
      <c r="I1671" s="333"/>
      <c r="J1671" s="330"/>
      <c r="K1671" s="75"/>
      <c r="L1671" s="76"/>
      <c r="M1671" s="76"/>
    </row>
    <row r="1672" spans="1:14" ht="18.75" hidden="1" customHeight="1">
      <c r="A1672" s="130"/>
      <c r="B1672" s="48"/>
      <c r="C1672" s="137"/>
      <c r="D1672" s="142"/>
      <c r="E1672" s="317">
        <f t="shared" si="379"/>
        <v>0</v>
      </c>
      <c r="F1672" s="333"/>
      <c r="G1672" s="333"/>
      <c r="H1672" s="333"/>
      <c r="I1672" s="333"/>
      <c r="J1672" s="330"/>
      <c r="K1672" s="75"/>
      <c r="L1672" s="76"/>
      <c r="M1672" s="76"/>
    </row>
    <row r="1673" spans="1:14">
      <c r="A1673" s="130"/>
      <c r="B1673" s="48" t="s">
        <v>660</v>
      </c>
      <c r="C1673" s="137"/>
      <c r="D1673" s="142" t="s">
        <v>661</v>
      </c>
      <c r="E1673" s="317">
        <f t="shared" si="379"/>
        <v>4379</v>
      </c>
      <c r="F1673" s="333"/>
      <c r="G1673" s="333">
        <v>4009</v>
      </c>
      <c r="H1673" s="333">
        <v>270</v>
      </c>
      <c r="I1673" s="333">
        <v>0</v>
      </c>
      <c r="J1673" s="330">
        <v>100</v>
      </c>
      <c r="K1673" s="163">
        <v>0</v>
      </c>
      <c r="L1673" s="163">
        <v>0</v>
      </c>
      <c r="M1673" s="163">
        <v>0</v>
      </c>
    </row>
    <row r="1674" spans="1:14" ht="31.5" customHeight="1">
      <c r="A1674" s="130"/>
      <c r="B1674" s="575" t="s">
        <v>742</v>
      </c>
      <c r="C1674" s="576"/>
      <c r="D1674" s="142" t="s">
        <v>663</v>
      </c>
      <c r="E1674" s="317">
        <f t="shared" si="379"/>
        <v>0</v>
      </c>
      <c r="F1674" s="333"/>
      <c r="G1674" s="333"/>
      <c r="H1674" s="333"/>
      <c r="I1674" s="333"/>
      <c r="J1674" s="330"/>
      <c r="K1674" s="75"/>
      <c r="L1674" s="76"/>
      <c r="M1674" s="76"/>
    </row>
    <row r="1675" spans="1:14" ht="27.75" customHeight="1">
      <c r="A1675" s="130"/>
      <c r="B1675" s="453"/>
      <c r="C1675" s="454" t="s">
        <v>729</v>
      </c>
      <c r="D1675" s="142" t="s">
        <v>665</v>
      </c>
      <c r="E1675" s="317">
        <f t="shared" si="379"/>
        <v>0</v>
      </c>
      <c r="F1675" s="333"/>
      <c r="G1675" s="333"/>
      <c r="H1675" s="333"/>
      <c r="I1675" s="333"/>
      <c r="J1675" s="330"/>
      <c r="K1675" s="75"/>
      <c r="L1675" s="76"/>
      <c r="M1675" s="76"/>
    </row>
    <row r="1676" spans="1:14" s="3" customFormat="1" ht="45.75" customHeight="1">
      <c r="A1676" s="553" t="s">
        <v>666</v>
      </c>
      <c r="B1676" s="554"/>
      <c r="C1676" s="555"/>
      <c r="D1676" s="172" t="s">
        <v>667</v>
      </c>
      <c r="E1676" s="367">
        <f t="shared" si="379"/>
        <v>0</v>
      </c>
      <c r="F1676" s="367">
        <f t="shared" ref="F1676:M1676" si="386">F1677+F1678</f>
        <v>0</v>
      </c>
      <c r="G1676" s="367">
        <f t="shared" si="386"/>
        <v>0</v>
      </c>
      <c r="H1676" s="367">
        <f t="shared" si="386"/>
        <v>0</v>
      </c>
      <c r="I1676" s="367">
        <f t="shared" si="386"/>
        <v>0</v>
      </c>
      <c r="J1676" s="404">
        <f t="shared" si="386"/>
        <v>0</v>
      </c>
      <c r="K1676" s="405">
        <f t="shared" si="386"/>
        <v>0</v>
      </c>
      <c r="L1676" s="405">
        <f t="shared" si="386"/>
        <v>0</v>
      </c>
      <c r="M1676" s="405">
        <f t="shared" si="386"/>
        <v>0</v>
      </c>
      <c r="N1676" s="26"/>
    </row>
    <row r="1677" spans="1:14">
      <c r="A1677" s="129" t="s">
        <v>730</v>
      </c>
      <c r="B1677" s="173"/>
      <c r="C1677" s="129"/>
      <c r="D1677" s="385" t="s">
        <v>669</v>
      </c>
      <c r="E1677" s="347">
        <f t="shared" si="379"/>
        <v>0</v>
      </c>
      <c r="F1677" s="333"/>
      <c r="G1677" s="333"/>
      <c r="H1677" s="333"/>
      <c r="I1677" s="333"/>
      <c r="J1677" s="330"/>
      <c r="K1677" s="75"/>
      <c r="L1677" s="76"/>
      <c r="M1677" s="76"/>
      <c r="N1677" s="26"/>
    </row>
    <row r="1678" spans="1:14" ht="12.75" customHeight="1">
      <c r="A1678" s="174" t="s">
        <v>731</v>
      </c>
      <c r="B1678" s="137"/>
      <c r="C1678" s="129"/>
      <c r="D1678" s="385" t="s">
        <v>681</v>
      </c>
      <c r="E1678" s="347">
        <f t="shared" si="379"/>
        <v>0</v>
      </c>
      <c r="F1678" s="333"/>
      <c r="G1678" s="333"/>
      <c r="H1678" s="333"/>
      <c r="I1678" s="333"/>
      <c r="J1678" s="330"/>
      <c r="K1678" s="75"/>
      <c r="L1678" s="76"/>
      <c r="M1678" s="76"/>
      <c r="N1678" s="26"/>
    </row>
    <row r="1679" spans="1:14" s="3" customFormat="1" ht="40.5" customHeight="1">
      <c r="A1679" s="553" t="s">
        <v>692</v>
      </c>
      <c r="B1679" s="554"/>
      <c r="C1679" s="555"/>
      <c r="D1679" s="355" t="s">
        <v>693</v>
      </c>
      <c r="E1679" s="367">
        <f>G1679+H1679+I1679+J1679</f>
        <v>0</v>
      </c>
      <c r="F1679" s="367">
        <f t="shared" ref="F1679:M1679" si="387">F1680+F1681+F1738+F1739</f>
        <v>0</v>
      </c>
      <c r="G1679" s="367">
        <f t="shared" si="387"/>
        <v>0</v>
      </c>
      <c r="H1679" s="367">
        <f t="shared" si="387"/>
        <v>0</v>
      </c>
      <c r="I1679" s="367">
        <f t="shared" si="387"/>
        <v>0</v>
      </c>
      <c r="J1679" s="404">
        <f t="shared" si="387"/>
        <v>0</v>
      </c>
      <c r="K1679" s="405">
        <f t="shared" si="387"/>
        <v>0</v>
      </c>
      <c r="L1679" s="405">
        <f t="shared" si="387"/>
        <v>0</v>
      </c>
      <c r="M1679" s="405">
        <f t="shared" si="387"/>
        <v>0</v>
      </c>
      <c r="N1679" s="26"/>
    </row>
    <row r="1680" spans="1:14" ht="25.5" customHeight="1">
      <c r="A1680" s="599" t="s">
        <v>732</v>
      </c>
      <c r="B1680" s="647"/>
      <c r="C1680" s="600"/>
      <c r="D1680" s="385" t="s">
        <v>695</v>
      </c>
      <c r="E1680" s="347">
        <f>G1680+H1680+I1680+J1680</f>
        <v>0</v>
      </c>
      <c r="F1680" s="333"/>
      <c r="G1680" s="333"/>
      <c r="H1680" s="333"/>
      <c r="I1680" s="333"/>
      <c r="J1680" s="330"/>
      <c r="K1680" s="75"/>
      <c r="L1680" s="76"/>
      <c r="M1680" s="76"/>
    </row>
    <row r="1681" spans="1:13" ht="32.25" customHeight="1">
      <c r="A1681" s="599" t="s">
        <v>733</v>
      </c>
      <c r="B1681" s="647"/>
      <c r="C1681" s="600"/>
      <c r="D1681" s="386" t="s">
        <v>702</v>
      </c>
      <c r="E1681" s="347">
        <f>G1681+H1681+I1681+J1681</f>
        <v>0</v>
      </c>
      <c r="F1681" s="333">
        <f t="shared" ref="F1681:M1681" si="388">F1682</f>
        <v>0</v>
      </c>
      <c r="G1681" s="333">
        <f t="shared" si="388"/>
        <v>0</v>
      </c>
      <c r="H1681" s="333">
        <f t="shared" si="388"/>
        <v>0</v>
      </c>
      <c r="I1681" s="333">
        <f t="shared" si="388"/>
        <v>0</v>
      </c>
      <c r="J1681" s="330">
        <f t="shared" si="388"/>
        <v>0</v>
      </c>
      <c r="K1681" s="75">
        <f t="shared" si="388"/>
        <v>0</v>
      </c>
      <c r="L1681" s="75">
        <f t="shared" si="388"/>
        <v>0</v>
      </c>
      <c r="M1681" s="75">
        <f t="shared" si="388"/>
        <v>0</v>
      </c>
    </row>
    <row r="1682" spans="1:13" s="12" customFormat="1" hidden="1">
      <c r="A1682" s="563" t="s">
        <v>303</v>
      </c>
      <c r="B1682" s="564"/>
      <c r="C1682" s="564"/>
      <c r="D1682" s="387"/>
      <c r="E1682" s="348">
        <f>G1682+H1682+I1682+J1682</f>
        <v>0</v>
      </c>
      <c r="F1682" s="328">
        <f t="shared" ref="F1682:M1682" si="389">F1684+F1695+F1708+F1721</f>
        <v>0</v>
      </c>
      <c r="G1682" s="328">
        <f t="shared" si="389"/>
        <v>0</v>
      </c>
      <c r="H1682" s="328">
        <f t="shared" si="389"/>
        <v>0</v>
      </c>
      <c r="I1682" s="328">
        <f t="shared" si="389"/>
        <v>0</v>
      </c>
      <c r="J1682" s="341">
        <f t="shared" si="389"/>
        <v>0</v>
      </c>
      <c r="K1682" s="343">
        <f t="shared" si="389"/>
        <v>0</v>
      </c>
      <c r="L1682" s="343">
        <f t="shared" si="389"/>
        <v>0</v>
      </c>
      <c r="M1682" s="343">
        <f t="shared" si="389"/>
        <v>0</v>
      </c>
    </row>
    <row r="1683" spans="1:13" s="12" customFormat="1" hidden="1">
      <c r="A1683" s="457"/>
      <c r="B1683" s="573" t="s">
        <v>429</v>
      </c>
      <c r="C1683" s="574"/>
      <c r="D1683" s="387"/>
      <c r="E1683" s="348"/>
      <c r="F1683" s="328"/>
      <c r="G1683" s="328"/>
      <c r="H1683" s="328"/>
      <c r="I1683" s="328"/>
      <c r="J1683" s="341"/>
      <c r="K1683" s="343"/>
      <c r="L1683" s="332"/>
      <c r="M1683" s="332"/>
    </row>
    <row r="1684" spans="1:13" s="2" customFormat="1" ht="12.75" hidden="1" customHeight="1">
      <c r="A1684" s="67"/>
      <c r="B1684" s="103" t="s">
        <v>430</v>
      </c>
      <c r="C1684" s="96"/>
      <c r="D1684" s="388" t="s">
        <v>431</v>
      </c>
      <c r="E1684" s="347">
        <f t="shared" ref="E1684:E1744" si="390">G1684+H1684+I1684+J1684</f>
        <v>0</v>
      </c>
      <c r="F1684" s="318">
        <f t="shared" ref="F1684:M1684" si="391">F1685</f>
        <v>0</v>
      </c>
      <c r="G1684" s="318">
        <f t="shared" si="391"/>
        <v>0</v>
      </c>
      <c r="H1684" s="318">
        <f t="shared" si="391"/>
        <v>0</v>
      </c>
      <c r="I1684" s="318">
        <f t="shared" si="391"/>
        <v>0</v>
      </c>
      <c r="J1684" s="329">
        <f t="shared" si="391"/>
        <v>0</v>
      </c>
      <c r="K1684" s="163">
        <f t="shared" si="391"/>
        <v>0</v>
      </c>
      <c r="L1684" s="163">
        <f t="shared" si="391"/>
        <v>0</v>
      </c>
      <c r="M1684" s="163">
        <f t="shared" si="391"/>
        <v>0</v>
      </c>
    </row>
    <row r="1685" spans="1:13" s="2" customFormat="1" ht="12.75" hidden="1" customHeight="1">
      <c r="A1685" s="67"/>
      <c r="B1685" s="78" t="s">
        <v>432</v>
      </c>
      <c r="C1685" s="82"/>
      <c r="D1685" s="154" t="s">
        <v>433</v>
      </c>
      <c r="E1685" s="347">
        <f t="shared" si="390"/>
        <v>0</v>
      </c>
      <c r="F1685" s="318">
        <f>F1686+F1687+F1688+F1689+F1690+F1691+F1692+F1693</f>
        <v>0</v>
      </c>
      <c r="G1685" s="318">
        <f>G1686+G1687+G1688+G1689+G1690+G1691+G1692+G1693</f>
        <v>0</v>
      </c>
      <c r="H1685" s="318">
        <f>H1686+H1687+H1688+H1689+H1690+H1691+H1692+H1693</f>
        <v>0</v>
      </c>
      <c r="I1685" s="318">
        <f>I1686+I1687+I1688+I1689+I1690+I1691+I1692+I1693</f>
        <v>0</v>
      </c>
      <c r="J1685" s="329">
        <f>J1686+J1687+J1688+J1689+J1690+J1691+J1692+J1693</f>
        <v>0</v>
      </c>
      <c r="K1685" s="163"/>
      <c r="L1685" s="76"/>
      <c r="M1685" s="76"/>
    </row>
    <row r="1686" spans="1:13" s="2" customFormat="1" ht="12.75" hidden="1" customHeight="1">
      <c r="A1686" s="67"/>
      <c r="B1686" s="96"/>
      <c r="C1686" s="104" t="s">
        <v>434</v>
      </c>
      <c r="D1686" s="388" t="s">
        <v>435</v>
      </c>
      <c r="E1686" s="347">
        <f t="shared" si="390"/>
        <v>0</v>
      </c>
      <c r="F1686" s="318"/>
      <c r="G1686" s="318"/>
      <c r="H1686" s="318"/>
      <c r="I1686" s="318"/>
      <c r="J1686" s="330"/>
      <c r="K1686" s="75"/>
      <c r="L1686" s="76"/>
      <c r="M1686" s="76"/>
    </row>
    <row r="1687" spans="1:13" s="2" customFormat="1" ht="29.25" hidden="1" customHeight="1">
      <c r="A1687" s="67"/>
      <c r="B1687" s="96"/>
      <c r="C1687" s="105" t="s">
        <v>436</v>
      </c>
      <c r="D1687" s="389" t="s">
        <v>437</v>
      </c>
      <c r="E1687" s="347">
        <f t="shared" si="390"/>
        <v>0</v>
      </c>
      <c r="F1687" s="318"/>
      <c r="G1687" s="318"/>
      <c r="H1687" s="318"/>
      <c r="I1687" s="318"/>
      <c r="J1687" s="330"/>
      <c r="K1687" s="75"/>
      <c r="L1687" s="76"/>
      <c r="M1687" s="76"/>
    </row>
    <row r="1688" spans="1:13" s="2" customFormat="1" ht="29.25" hidden="1" customHeight="1">
      <c r="A1688" s="67"/>
      <c r="B1688" s="96"/>
      <c r="C1688" s="105" t="s">
        <v>438</v>
      </c>
      <c r="D1688" s="389" t="s">
        <v>439</v>
      </c>
      <c r="E1688" s="347">
        <f t="shared" si="390"/>
        <v>0</v>
      </c>
      <c r="F1688" s="318"/>
      <c r="G1688" s="318"/>
      <c r="H1688" s="318"/>
      <c r="I1688" s="318"/>
      <c r="J1688" s="330"/>
      <c r="K1688" s="75"/>
      <c r="L1688" s="76"/>
      <c r="M1688" s="76"/>
    </row>
    <row r="1689" spans="1:13" s="2" customFormat="1" ht="28.5" hidden="1" customHeight="1">
      <c r="A1689" s="67"/>
      <c r="B1689" s="96"/>
      <c r="C1689" s="104" t="s">
        <v>440</v>
      </c>
      <c r="D1689" s="388" t="s">
        <v>441</v>
      </c>
      <c r="E1689" s="347">
        <f t="shared" si="390"/>
        <v>0</v>
      </c>
      <c r="F1689" s="318"/>
      <c r="G1689" s="318"/>
      <c r="H1689" s="318"/>
      <c r="I1689" s="318"/>
      <c r="J1689" s="330"/>
      <c r="K1689" s="75"/>
      <c r="L1689" s="76"/>
      <c r="M1689" s="76"/>
    </row>
    <row r="1690" spans="1:13" s="2" customFormat="1" ht="44.25" hidden="1" customHeight="1">
      <c r="A1690" s="67"/>
      <c r="B1690" s="92"/>
      <c r="C1690" s="107" t="s">
        <v>442</v>
      </c>
      <c r="D1690" s="390" t="s">
        <v>443</v>
      </c>
      <c r="E1690" s="347">
        <f t="shared" si="390"/>
        <v>0</v>
      </c>
      <c r="F1690" s="318"/>
      <c r="G1690" s="318"/>
      <c r="H1690" s="318"/>
      <c r="I1690" s="318"/>
      <c r="J1690" s="330"/>
      <c r="K1690" s="75"/>
      <c r="L1690" s="76"/>
      <c r="M1690" s="76"/>
    </row>
    <row r="1691" spans="1:13" s="2" customFormat="1" ht="29.25" hidden="1" customHeight="1">
      <c r="A1691" s="67"/>
      <c r="B1691" s="108"/>
      <c r="C1691" s="109" t="s">
        <v>444</v>
      </c>
      <c r="D1691" s="45" t="s">
        <v>445</v>
      </c>
      <c r="E1691" s="347">
        <f t="shared" si="390"/>
        <v>0</v>
      </c>
      <c r="F1691" s="318"/>
      <c r="G1691" s="318"/>
      <c r="H1691" s="318"/>
      <c r="I1691" s="318"/>
      <c r="J1691" s="330"/>
      <c r="K1691" s="75"/>
      <c r="L1691" s="76"/>
      <c r="M1691" s="76"/>
    </row>
    <row r="1692" spans="1:13" s="2" customFormat="1" ht="29.25" hidden="1" customHeight="1">
      <c r="A1692" s="67"/>
      <c r="B1692" s="111"/>
      <c r="C1692" s="112" t="s">
        <v>446</v>
      </c>
      <c r="D1692" s="391" t="s">
        <v>447</v>
      </c>
      <c r="E1692" s="347">
        <f t="shared" si="390"/>
        <v>0</v>
      </c>
      <c r="F1692" s="318"/>
      <c r="G1692" s="318"/>
      <c r="H1692" s="318"/>
      <c r="I1692" s="318"/>
      <c r="J1692" s="330"/>
      <c r="K1692" s="75"/>
      <c r="L1692" s="76"/>
      <c r="M1692" s="76"/>
    </row>
    <row r="1693" spans="1:13" s="2" customFormat="1" ht="18.75" hidden="1" customHeight="1">
      <c r="A1693" s="67"/>
      <c r="B1693" s="114"/>
      <c r="C1693" s="115" t="s">
        <v>448</v>
      </c>
      <c r="D1693" s="392" t="s">
        <v>449</v>
      </c>
      <c r="E1693" s="347">
        <f t="shared" si="390"/>
        <v>0</v>
      </c>
      <c r="F1693" s="318"/>
      <c r="G1693" s="318"/>
      <c r="H1693" s="318"/>
      <c r="I1693" s="318"/>
      <c r="J1693" s="330"/>
      <c r="K1693" s="75"/>
      <c r="L1693" s="76"/>
      <c r="M1693" s="76"/>
    </row>
    <row r="1694" spans="1:13" s="2" customFormat="1" ht="12.75" hidden="1" customHeight="1">
      <c r="A1694" s="67"/>
      <c r="B1694" s="117"/>
      <c r="C1694" s="118"/>
      <c r="D1694" s="393"/>
      <c r="E1694" s="347">
        <f t="shared" si="390"/>
        <v>0</v>
      </c>
      <c r="F1694" s="318"/>
      <c r="G1694" s="318"/>
      <c r="H1694" s="318"/>
      <c r="I1694" s="318"/>
      <c r="J1694" s="330"/>
      <c r="K1694" s="75"/>
      <c r="L1694" s="76"/>
      <c r="M1694" s="76"/>
    </row>
    <row r="1695" spans="1:13" s="2" customFormat="1" ht="15.75" hidden="1" customHeight="1">
      <c r="A1695" s="67"/>
      <c r="B1695" s="71" t="s">
        <v>450</v>
      </c>
      <c r="C1695" s="78"/>
      <c r="D1695" s="154" t="s">
        <v>451</v>
      </c>
      <c r="E1695" s="347">
        <f t="shared" si="390"/>
        <v>0</v>
      </c>
      <c r="F1695" s="318">
        <f t="shared" ref="F1695:M1695" si="392">F1696</f>
        <v>0</v>
      </c>
      <c r="G1695" s="318">
        <f t="shared" si="392"/>
        <v>0</v>
      </c>
      <c r="H1695" s="318">
        <f t="shared" si="392"/>
        <v>0</v>
      </c>
      <c r="I1695" s="318">
        <f t="shared" si="392"/>
        <v>0</v>
      </c>
      <c r="J1695" s="329">
        <f t="shared" si="392"/>
        <v>0</v>
      </c>
      <c r="K1695" s="163">
        <f t="shared" si="392"/>
        <v>0</v>
      </c>
      <c r="L1695" s="163">
        <f t="shared" si="392"/>
        <v>0</v>
      </c>
      <c r="M1695" s="163">
        <f t="shared" si="392"/>
        <v>0</v>
      </c>
    </row>
    <row r="1696" spans="1:13" s="2" customFormat="1" ht="12.75" hidden="1" customHeight="1">
      <c r="A1696" s="67"/>
      <c r="B1696" s="82" t="s">
        <v>452</v>
      </c>
      <c r="C1696" s="82"/>
      <c r="D1696" s="155" t="s">
        <v>371</v>
      </c>
      <c r="E1696" s="347">
        <f t="shared" si="390"/>
        <v>0</v>
      </c>
      <c r="F1696" s="318">
        <f>F1700+F1701+F1702+F1703+F1704+F1705+F1706</f>
        <v>0</v>
      </c>
      <c r="G1696" s="318">
        <f>G1700+G1701+G1702+G1703+G1704+G1705+G1706</f>
        <v>0</v>
      </c>
      <c r="H1696" s="318">
        <f>H1700+H1701+H1702+H1703+H1704+H1705+H1706</f>
        <v>0</v>
      </c>
      <c r="I1696" s="318">
        <f>I1700+I1701+I1702+I1703+I1704+I1705+I1706</f>
        <v>0</v>
      </c>
      <c r="J1696" s="329">
        <f>J1700+J1701+J1702+J1703+J1704+J1705+J1706</f>
        <v>0</v>
      </c>
      <c r="K1696" s="163"/>
      <c r="L1696" s="76"/>
      <c r="M1696" s="76"/>
    </row>
    <row r="1697" spans="1:13" s="2" customFormat="1" ht="12.75" hidden="1" customHeight="1">
      <c r="A1697" s="67"/>
      <c r="B1697" s="120"/>
      <c r="C1697" s="121" t="s">
        <v>453</v>
      </c>
      <c r="D1697" s="394" t="s">
        <v>454</v>
      </c>
      <c r="E1697" s="347">
        <f t="shared" si="390"/>
        <v>0</v>
      </c>
      <c r="F1697" s="318"/>
      <c r="G1697" s="318"/>
      <c r="H1697" s="318"/>
      <c r="I1697" s="318"/>
      <c r="J1697" s="330"/>
      <c r="K1697" s="75"/>
      <c r="L1697" s="76"/>
      <c r="M1697" s="76"/>
    </row>
    <row r="1698" spans="1:13" s="2" customFormat="1" ht="12.75" hidden="1" customHeight="1">
      <c r="A1698" s="67"/>
      <c r="B1698" s="120"/>
      <c r="C1698" s="121" t="s">
        <v>455</v>
      </c>
      <c r="D1698" s="394" t="s">
        <v>456</v>
      </c>
      <c r="E1698" s="347">
        <f t="shared" si="390"/>
        <v>0</v>
      </c>
      <c r="F1698" s="318"/>
      <c r="G1698" s="318"/>
      <c r="H1698" s="318"/>
      <c r="I1698" s="318"/>
      <c r="J1698" s="330"/>
      <c r="K1698" s="75"/>
      <c r="L1698" s="76"/>
      <c r="M1698" s="76"/>
    </row>
    <row r="1699" spans="1:13" s="2" customFormat="1" ht="12.75" hidden="1" customHeight="1">
      <c r="A1699" s="67"/>
      <c r="B1699" s="120"/>
      <c r="C1699" s="121" t="s">
        <v>457</v>
      </c>
      <c r="D1699" s="394" t="s">
        <v>458</v>
      </c>
      <c r="E1699" s="347">
        <f t="shared" si="390"/>
        <v>0</v>
      </c>
      <c r="F1699" s="318"/>
      <c r="G1699" s="318"/>
      <c r="H1699" s="318"/>
      <c r="I1699" s="318"/>
      <c r="J1699" s="330"/>
      <c r="K1699" s="75"/>
      <c r="L1699" s="76"/>
      <c r="M1699" s="76"/>
    </row>
    <row r="1700" spans="1:13" s="2" customFormat="1" ht="12.75" hidden="1" customHeight="1">
      <c r="A1700" s="67"/>
      <c r="B1700" s="79"/>
      <c r="C1700" s="82" t="s">
        <v>459</v>
      </c>
      <c r="D1700" s="155" t="s">
        <v>460</v>
      </c>
      <c r="E1700" s="347">
        <f t="shared" si="390"/>
        <v>0</v>
      </c>
      <c r="F1700" s="318"/>
      <c r="G1700" s="318"/>
      <c r="H1700" s="318"/>
      <c r="I1700" s="318"/>
      <c r="J1700" s="330"/>
      <c r="K1700" s="75"/>
      <c r="L1700" s="76"/>
      <c r="M1700" s="76"/>
    </row>
    <row r="1701" spans="1:13" s="2" customFormat="1" ht="12.75" hidden="1" customHeight="1">
      <c r="A1701" s="67"/>
      <c r="B1701" s="79"/>
      <c r="C1701" s="82" t="s">
        <v>461</v>
      </c>
      <c r="D1701" s="155" t="s">
        <v>462</v>
      </c>
      <c r="E1701" s="347">
        <f t="shared" si="390"/>
        <v>0</v>
      </c>
      <c r="F1701" s="318"/>
      <c r="G1701" s="318"/>
      <c r="H1701" s="318"/>
      <c r="I1701" s="318"/>
      <c r="J1701" s="330"/>
      <c r="K1701" s="75"/>
      <c r="L1701" s="76"/>
      <c r="M1701" s="76"/>
    </row>
    <row r="1702" spans="1:13" s="2" customFormat="1" ht="12.75" hidden="1" customHeight="1">
      <c r="A1702" s="67"/>
      <c r="B1702" s="79"/>
      <c r="C1702" s="82" t="s">
        <v>463</v>
      </c>
      <c r="D1702" s="155" t="s">
        <v>464</v>
      </c>
      <c r="E1702" s="347">
        <f t="shared" si="390"/>
        <v>0</v>
      </c>
      <c r="F1702" s="318"/>
      <c r="G1702" s="318"/>
      <c r="H1702" s="318"/>
      <c r="I1702" s="318"/>
      <c r="J1702" s="330"/>
      <c r="K1702" s="75"/>
      <c r="L1702" s="76"/>
      <c r="M1702" s="76"/>
    </row>
    <row r="1703" spans="1:13" s="2" customFormat="1" ht="12.75" hidden="1" customHeight="1">
      <c r="A1703" s="67"/>
      <c r="B1703" s="79"/>
      <c r="C1703" s="82" t="s">
        <v>465</v>
      </c>
      <c r="D1703" s="155" t="s">
        <v>466</v>
      </c>
      <c r="E1703" s="347">
        <f t="shared" si="390"/>
        <v>0</v>
      </c>
      <c r="F1703" s="318"/>
      <c r="G1703" s="318"/>
      <c r="H1703" s="318"/>
      <c r="I1703" s="318"/>
      <c r="J1703" s="330"/>
      <c r="K1703" s="75"/>
      <c r="L1703" s="76"/>
      <c r="M1703" s="76"/>
    </row>
    <row r="1704" spans="1:13" s="2" customFormat="1" ht="12.75" hidden="1" customHeight="1">
      <c r="A1704" s="67"/>
      <c r="B1704" s="79"/>
      <c r="C1704" s="82"/>
      <c r="D1704" s="155"/>
      <c r="E1704" s="347">
        <f t="shared" si="390"/>
        <v>0</v>
      </c>
      <c r="F1704" s="318"/>
      <c r="G1704" s="318"/>
      <c r="H1704" s="318"/>
      <c r="I1704" s="318"/>
      <c r="J1704" s="330"/>
      <c r="K1704" s="75"/>
      <c r="L1704" s="76"/>
      <c r="M1704" s="76"/>
    </row>
    <row r="1705" spans="1:13" s="2" customFormat="1" ht="12.75" hidden="1" customHeight="1">
      <c r="A1705" s="67"/>
      <c r="B1705" s="79"/>
      <c r="C1705" s="82" t="s">
        <v>467</v>
      </c>
      <c r="D1705" s="155" t="s">
        <v>468</v>
      </c>
      <c r="E1705" s="347">
        <f t="shared" si="390"/>
        <v>0</v>
      </c>
      <c r="F1705" s="318"/>
      <c r="G1705" s="318"/>
      <c r="H1705" s="318"/>
      <c r="I1705" s="318"/>
      <c r="J1705" s="330"/>
      <c r="K1705" s="75"/>
      <c r="L1705" s="76"/>
      <c r="M1705" s="76"/>
    </row>
    <row r="1706" spans="1:13" s="2" customFormat="1" ht="12.75" hidden="1" customHeight="1">
      <c r="A1706" s="67"/>
      <c r="B1706" s="79"/>
      <c r="C1706" s="82" t="s">
        <v>469</v>
      </c>
      <c r="D1706" s="155" t="s">
        <v>470</v>
      </c>
      <c r="E1706" s="347">
        <f t="shared" si="390"/>
        <v>0</v>
      </c>
      <c r="F1706" s="318"/>
      <c r="G1706" s="318"/>
      <c r="H1706" s="318"/>
      <c r="I1706" s="318"/>
      <c r="J1706" s="330"/>
      <c r="K1706" s="75"/>
      <c r="L1706" s="76"/>
      <c r="M1706" s="76"/>
    </row>
    <row r="1707" spans="1:13" s="2" customFormat="1" ht="12.75" hidden="1" customHeight="1">
      <c r="A1707" s="67"/>
      <c r="B1707" s="78"/>
      <c r="C1707" s="71"/>
      <c r="D1707" s="155"/>
      <c r="E1707" s="347">
        <f t="shared" si="390"/>
        <v>0</v>
      </c>
      <c r="F1707" s="318"/>
      <c r="G1707" s="318"/>
      <c r="H1707" s="318"/>
      <c r="I1707" s="318"/>
      <c r="J1707" s="330"/>
      <c r="K1707" s="75"/>
      <c r="L1707" s="76"/>
      <c r="M1707" s="76"/>
    </row>
    <row r="1708" spans="1:13" s="2" customFormat="1" ht="15" hidden="1" customHeight="1">
      <c r="A1708" s="67"/>
      <c r="B1708" s="71" t="s">
        <v>471</v>
      </c>
      <c r="C1708" s="71"/>
      <c r="D1708" s="155" t="s">
        <v>305</v>
      </c>
      <c r="E1708" s="347">
        <f t="shared" si="390"/>
        <v>0</v>
      </c>
      <c r="F1708" s="318">
        <f t="shared" ref="F1708:M1708" si="393">F1709+F1710+F1711+F1712+F1713+F1714+F1715+F1716+F1717+F1718+F1719</f>
        <v>0</v>
      </c>
      <c r="G1708" s="318">
        <f t="shared" si="393"/>
        <v>0</v>
      </c>
      <c r="H1708" s="318">
        <f t="shared" si="393"/>
        <v>0</v>
      </c>
      <c r="I1708" s="318">
        <f t="shared" si="393"/>
        <v>0</v>
      </c>
      <c r="J1708" s="329">
        <f t="shared" si="393"/>
        <v>0</v>
      </c>
      <c r="K1708" s="163">
        <f t="shared" si="393"/>
        <v>0</v>
      </c>
      <c r="L1708" s="163">
        <f t="shared" si="393"/>
        <v>0</v>
      </c>
      <c r="M1708" s="163">
        <f t="shared" si="393"/>
        <v>0</v>
      </c>
    </row>
    <row r="1709" spans="1:13" s="2" customFormat="1" ht="12.75" hidden="1" customHeight="1">
      <c r="A1709" s="67"/>
      <c r="B1709" s="78" t="s">
        <v>472</v>
      </c>
      <c r="C1709" s="71"/>
      <c r="D1709" s="155" t="s">
        <v>473</v>
      </c>
      <c r="E1709" s="347">
        <f t="shared" si="390"/>
        <v>0</v>
      </c>
      <c r="F1709" s="318"/>
      <c r="G1709" s="318"/>
      <c r="H1709" s="318"/>
      <c r="I1709" s="318"/>
      <c r="J1709" s="330"/>
      <c r="K1709" s="75"/>
      <c r="L1709" s="76"/>
      <c r="M1709" s="76"/>
    </row>
    <row r="1710" spans="1:13" s="2" customFormat="1" ht="12.75" hidden="1" customHeight="1">
      <c r="A1710" s="67"/>
      <c r="B1710" s="78" t="s">
        <v>474</v>
      </c>
      <c r="C1710" s="82"/>
      <c r="D1710" s="155" t="s">
        <v>475</v>
      </c>
      <c r="E1710" s="347">
        <f t="shared" si="390"/>
        <v>0</v>
      </c>
      <c r="F1710" s="318"/>
      <c r="G1710" s="318"/>
      <c r="H1710" s="318"/>
      <c r="I1710" s="318"/>
      <c r="J1710" s="330"/>
      <c r="K1710" s="75"/>
      <c r="L1710" s="76"/>
      <c r="M1710" s="76"/>
    </row>
    <row r="1711" spans="1:13" s="2" customFormat="1" ht="12.75" hidden="1" customHeight="1">
      <c r="A1711" s="67"/>
      <c r="B1711" s="78" t="s">
        <v>476</v>
      </c>
      <c r="C1711" s="71"/>
      <c r="D1711" s="155" t="s">
        <v>477</v>
      </c>
      <c r="E1711" s="347">
        <f t="shared" si="390"/>
        <v>0</v>
      </c>
      <c r="F1711" s="318"/>
      <c r="G1711" s="318"/>
      <c r="H1711" s="318"/>
      <c r="I1711" s="318"/>
      <c r="J1711" s="330"/>
      <c r="K1711" s="75"/>
      <c r="L1711" s="76"/>
      <c r="M1711" s="76"/>
    </row>
    <row r="1712" spans="1:13" s="2" customFormat="1" ht="12.75" hidden="1" customHeight="1">
      <c r="A1712" s="67"/>
      <c r="B1712" s="78" t="s">
        <v>478</v>
      </c>
      <c r="C1712" s="73"/>
      <c r="D1712" s="155" t="s">
        <v>479</v>
      </c>
      <c r="E1712" s="347">
        <f t="shared" si="390"/>
        <v>0</v>
      </c>
      <c r="F1712" s="318"/>
      <c r="G1712" s="318"/>
      <c r="H1712" s="318"/>
      <c r="I1712" s="318"/>
      <c r="J1712" s="330"/>
      <c r="K1712" s="75"/>
      <c r="L1712" s="76"/>
      <c r="M1712" s="76"/>
    </row>
    <row r="1713" spans="1:13" s="2" customFormat="1" ht="12.75" hidden="1" customHeight="1">
      <c r="A1713" s="67"/>
      <c r="B1713" s="77" t="s">
        <v>480</v>
      </c>
      <c r="C1713" s="467"/>
      <c r="D1713" s="155" t="s">
        <v>481</v>
      </c>
      <c r="E1713" s="347">
        <f t="shared" si="390"/>
        <v>0</v>
      </c>
      <c r="F1713" s="318"/>
      <c r="G1713" s="318"/>
      <c r="H1713" s="318"/>
      <c r="I1713" s="318"/>
      <c r="J1713" s="330"/>
      <c r="K1713" s="75"/>
      <c r="L1713" s="76"/>
      <c r="M1713" s="76"/>
    </row>
    <row r="1714" spans="1:13" s="2" customFormat="1" ht="12.75" hidden="1" customHeight="1">
      <c r="A1714" s="67"/>
      <c r="B1714" s="123" t="s">
        <v>482</v>
      </c>
      <c r="C1714" s="82"/>
      <c r="D1714" s="154" t="s">
        <v>483</v>
      </c>
      <c r="E1714" s="347">
        <f t="shared" si="390"/>
        <v>0</v>
      </c>
      <c r="F1714" s="318"/>
      <c r="G1714" s="318"/>
      <c r="H1714" s="318"/>
      <c r="I1714" s="318"/>
      <c r="J1714" s="330"/>
      <c r="K1714" s="75"/>
      <c r="L1714" s="76"/>
      <c r="M1714" s="76"/>
    </row>
    <row r="1715" spans="1:13" s="2" customFormat="1" ht="12.75" hidden="1" customHeight="1">
      <c r="A1715" s="67"/>
      <c r="B1715" s="77" t="s">
        <v>484</v>
      </c>
      <c r="C1715" s="71"/>
      <c r="D1715" s="155" t="s">
        <v>485</v>
      </c>
      <c r="E1715" s="347">
        <f t="shared" si="390"/>
        <v>0</v>
      </c>
      <c r="F1715" s="318"/>
      <c r="G1715" s="318"/>
      <c r="H1715" s="318"/>
      <c r="I1715" s="318"/>
      <c r="J1715" s="330"/>
      <c r="K1715" s="75"/>
      <c r="L1715" s="76"/>
      <c r="M1715" s="76"/>
    </row>
    <row r="1716" spans="1:13" s="2" customFormat="1" ht="12.75" hidden="1" customHeight="1">
      <c r="A1716" s="67"/>
      <c r="B1716" s="77" t="s">
        <v>486</v>
      </c>
      <c r="C1716" s="71"/>
      <c r="D1716" s="155" t="s">
        <v>487</v>
      </c>
      <c r="E1716" s="347">
        <f t="shared" si="390"/>
        <v>0</v>
      </c>
      <c r="F1716" s="318"/>
      <c r="G1716" s="318"/>
      <c r="H1716" s="318"/>
      <c r="I1716" s="318"/>
      <c r="J1716" s="330"/>
      <c r="K1716" s="75"/>
      <c r="L1716" s="76"/>
      <c r="M1716" s="76"/>
    </row>
    <row r="1717" spans="1:13" s="2" customFormat="1" ht="12.75" hidden="1" customHeight="1">
      <c r="A1717" s="67"/>
      <c r="B1717" s="78" t="s">
        <v>488</v>
      </c>
      <c r="C1717" s="79"/>
      <c r="D1717" s="154" t="s">
        <v>489</v>
      </c>
      <c r="E1717" s="347">
        <f t="shared" si="390"/>
        <v>0</v>
      </c>
      <c r="F1717" s="318"/>
      <c r="G1717" s="318"/>
      <c r="H1717" s="318"/>
      <c r="I1717" s="318"/>
      <c r="J1717" s="330"/>
      <c r="K1717" s="75"/>
      <c r="L1717" s="76"/>
      <c r="M1717" s="76"/>
    </row>
    <row r="1718" spans="1:13" s="2" customFormat="1" ht="12.75" hidden="1" customHeight="1">
      <c r="A1718" s="67"/>
      <c r="B1718" s="77" t="s">
        <v>490</v>
      </c>
      <c r="C1718" s="71"/>
      <c r="D1718" s="155" t="s">
        <v>491</v>
      </c>
      <c r="E1718" s="347">
        <f t="shared" si="390"/>
        <v>0</v>
      </c>
      <c r="F1718" s="318"/>
      <c r="G1718" s="318"/>
      <c r="H1718" s="318"/>
      <c r="I1718" s="318"/>
      <c r="J1718" s="330"/>
      <c r="K1718" s="75"/>
      <c r="L1718" s="76"/>
      <c r="M1718" s="76"/>
    </row>
    <row r="1719" spans="1:13" s="2" customFormat="1" ht="12.75" hidden="1" customHeight="1">
      <c r="A1719" s="67"/>
      <c r="B1719" s="124" t="s">
        <v>492</v>
      </c>
      <c r="C1719" s="79"/>
      <c r="D1719" s="154" t="s">
        <v>493</v>
      </c>
      <c r="E1719" s="347">
        <f t="shared" si="390"/>
        <v>0</v>
      </c>
      <c r="F1719" s="318"/>
      <c r="G1719" s="318"/>
      <c r="H1719" s="318"/>
      <c r="I1719" s="318"/>
      <c r="J1719" s="330"/>
      <c r="K1719" s="75"/>
      <c r="L1719" s="76"/>
      <c r="M1719" s="76"/>
    </row>
    <row r="1720" spans="1:13" s="2" customFormat="1" ht="12.75" hidden="1" customHeight="1">
      <c r="A1720" s="67"/>
      <c r="B1720" s="77"/>
      <c r="C1720" s="71"/>
      <c r="D1720" s="155"/>
      <c r="E1720" s="347">
        <f t="shared" si="390"/>
        <v>0</v>
      </c>
      <c r="F1720" s="318"/>
      <c r="G1720" s="318"/>
      <c r="H1720" s="318"/>
      <c r="I1720" s="318"/>
      <c r="J1720" s="330"/>
      <c r="K1720" s="75"/>
      <c r="L1720" s="76"/>
      <c r="M1720" s="76"/>
    </row>
    <row r="1721" spans="1:13" s="2" customFormat="1" ht="12.75" hidden="1" customHeight="1">
      <c r="A1721" s="67"/>
      <c r="B1721" s="79" t="s">
        <v>494</v>
      </c>
      <c r="C1721" s="79"/>
      <c r="D1721" s="154" t="s">
        <v>311</v>
      </c>
      <c r="E1721" s="347">
        <f t="shared" si="390"/>
        <v>0</v>
      </c>
      <c r="F1721" s="318">
        <f t="shared" ref="F1721:M1721" si="394">F1722+F1732</f>
        <v>0</v>
      </c>
      <c r="G1721" s="318">
        <f t="shared" si="394"/>
        <v>0</v>
      </c>
      <c r="H1721" s="318">
        <f t="shared" si="394"/>
        <v>0</v>
      </c>
      <c r="I1721" s="318">
        <f t="shared" si="394"/>
        <v>0</v>
      </c>
      <c r="J1721" s="329">
        <f t="shared" si="394"/>
        <v>0</v>
      </c>
      <c r="K1721" s="163">
        <f t="shared" si="394"/>
        <v>0</v>
      </c>
      <c r="L1721" s="163">
        <f t="shared" si="394"/>
        <v>0</v>
      </c>
      <c r="M1721" s="163">
        <f t="shared" si="394"/>
        <v>0</v>
      </c>
    </row>
    <row r="1722" spans="1:13" s="2" customFormat="1" ht="12.75" hidden="1" customHeight="1">
      <c r="A1722" s="67"/>
      <c r="B1722" s="73" t="s">
        <v>495</v>
      </c>
      <c r="C1722" s="71"/>
      <c r="D1722" s="155" t="s">
        <v>496</v>
      </c>
      <c r="E1722" s="347">
        <f t="shared" si="390"/>
        <v>0</v>
      </c>
      <c r="F1722" s="318">
        <f t="shared" ref="F1722:M1722" si="395">F1723+F1728+F1730</f>
        <v>0</v>
      </c>
      <c r="G1722" s="318">
        <f t="shared" si="395"/>
        <v>0</v>
      </c>
      <c r="H1722" s="318">
        <f t="shared" si="395"/>
        <v>0</v>
      </c>
      <c r="I1722" s="318">
        <f t="shared" si="395"/>
        <v>0</v>
      </c>
      <c r="J1722" s="329">
        <f t="shared" si="395"/>
        <v>0</v>
      </c>
      <c r="K1722" s="163">
        <f t="shared" si="395"/>
        <v>0</v>
      </c>
      <c r="L1722" s="163">
        <f t="shared" si="395"/>
        <v>0</v>
      </c>
      <c r="M1722" s="163">
        <f t="shared" si="395"/>
        <v>0</v>
      </c>
    </row>
    <row r="1723" spans="1:13" s="2" customFormat="1" ht="12.75" hidden="1" customHeight="1">
      <c r="A1723" s="67"/>
      <c r="B1723" s="77" t="s">
        <v>497</v>
      </c>
      <c r="C1723" s="71"/>
      <c r="D1723" s="155" t="s">
        <v>498</v>
      </c>
      <c r="E1723" s="347">
        <f t="shared" si="390"/>
        <v>0</v>
      </c>
      <c r="F1723" s="318">
        <f t="shared" ref="F1723:M1723" si="396">F1724+F1725+F1726+F1727</f>
        <v>0</v>
      </c>
      <c r="G1723" s="318">
        <f t="shared" si="396"/>
        <v>0</v>
      </c>
      <c r="H1723" s="318">
        <f t="shared" si="396"/>
        <v>0</v>
      </c>
      <c r="I1723" s="318">
        <f t="shared" si="396"/>
        <v>0</v>
      </c>
      <c r="J1723" s="329">
        <f t="shared" si="396"/>
        <v>0</v>
      </c>
      <c r="K1723" s="163">
        <f t="shared" si="396"/>
        <v>0</v>
      </c>
      <c r="L1723" s="163">
        <f t="shared" si="396"/>
        <v>0</v>
      </c>
      <c r="M1723" s="163">
        <f t="shared" si="396"/>
        <v>0</v>
      </c>
    </row>
    <row r="1724" spans="1:13" s="2" customFormat="1" ht="12.75" hidden="1" customHeight="1">
      <c r="A1724" s="67"/>
      <c r="B1724" s="78"/>
      <c r="C1724" s="78" t="s">
        <v>499</v>
      </c>
      <c r="D1724" s="154" t="s">
        <v>500</v>
      </c>
      <c r="E1724" s="347">
        <f t="shared" si="390"/>
        <v>0</v>
      </c>
      <c r="F1724" s="318"/>
      <c r="G1724" s="318"/>
      <c r="H1724" s="318"/>
      <c r="I1724" s="318"/>
      <c r="J1724" s="330"/>
      <c r="K1724" s="75"/>
      <c r="L1724" s="76"/>
      <c r="M1724" s="76"/>
    </row>
    <row r="1725" spans="1:13" s="2" customFormat="1" ht="12.75" hidden="1" customHeight="1">
      <c r="A1725" s="67"/>
      <c r="B1725" s="78"/>
      <c r="C1725" s="78" t="s">
        <v>501</v>
      </c>
      <c r="D1725" s="154" t="s">
        <v>502</v>
      </c>
      <c r="E1725" s="347">
        <f t="shared" si="390"/>
        <v>0</v>
      </c>
      <c r="F1725" s="318"/>
      <c r="G1725" s="318"/>
      <c r="H1725" s="318"/>
      <c r="I1725" s="318"/>
      <c r="J1725" s="330"/>
      <c r="K1725" s="75"/>
      <c r="L1725" s="76"/>
      <c r="M1725" s="76"/>
    </row>
    <row r="1726" spans="1:13" s="2" customFormat="1" ht="12.75" hidden="1" customHeight="1">
      <c r="A1726" s="67"/>
      <c r="B1726" s="78"/>
      <c r="C1726" s="79" t="s">
        <v>503</v>
      </c>
      <c r="D1726" s="154" t="s">
        <v>504</v>
      </c>
      <c r="E1726" s="347">
        <f t="shared" si="390"/>
        <v>0</v>
      </c>
      <c r="F1726" s="318"/>
      <c r="G1726" s="318"/>
      <c r="H1726" s="318"/>
      <c r="I1726" s="318"/>
      <c r="J1726" s="330"/>
      <c r="K1726" s="75"/>
      <c r="L1726" s="76"/>
      <c r="M1726" s="76"/>
    </row>
    <row r="1727" spans="1:13" s="2" customFormat="1" ht="12.75" hidden="1" customHeight="1">
      <c r="A1727" s="67"/>
      <c r="B1727" s="78"/>
      <c r="C1727" s="79" t="s">
        <v>505</v>
      </c>
      <c r="D1727" s="154" t="s">
        <v>506</v>
      </c>
      <c r="E1727" s="347">
        <f t="shared" si="390"/>
        <v>0</v>
      </c>
      <c r="F1727" s="318"/>
      <c r="G1727" s="318"/>
      <c r="H1727" s="318"/>
      <c r="I1727" s="318"/>
      <c r="J1727" s="330"/>
      <c r="K1727" s="75"/>
      <c r="L1727" s="76"/>
      <c r="M1727" s="76"/>
    </row>
    <row r="1728" spans="1:13" s="2" customFormat="1" ht="12.75" hidden="1" customHeight="1">
      <c r="A1728" s="67"/>
      <c r="B1728" s="78" t="s">
        <v>507</v>
      </c>
      <c r="C1728" s="79"/>
      <c r="D1728" s="154" t="s">
        <v>508</v>
      </c>
      <c r="E1728" s="347">
        <f t="shared" si="390"/>
        <v>0</v>
      </c>
      <c r="F1728" s="318">
        <f t="shared" ref="F1728:M1728" si="397">F1729</f>
        <v>0</v>
      </c>
      <c r="G1728" s="318">
        <f t="shared" si="397"/>
        <v>0</v>
      </c>
      <c r="H1728" s="318">
        <f t="shared" si="397"/>
        <v>0</v>
      </c>
      <c r="I1728" s="318">
        <f t="shared" si="397"/>
        <v>0</v>
      </c>
      <c r="J1728" s="329">
        <f t="shared" si="397"/>
        <v>0</v>
      </c>
      <c r="K1728" s="163">
        <f t="shared" si="397"/>
        <v>0</v>
      </c>
      <c r="L1728" s="163">
        <f t="shared" si="397"/>
        <v>0</v>
      </c>
      <c r="M1728" s="163">
        <f t="shared" si="397"/>
        <v>0</v>
      </c>
    </row>
    <row r="1729" spans="1:13" s="2" customFormat="1" ht="12.75" hidden="1" customHeight="1">
      <c r="A1729" s="67"/>
      <c r="B1729" s="78"/>
      <c r="C1729" s="79" t="s">
        <v>509</v>
      </c>
      <c r="D1729" s="154" t="s">
        <v>510</v>
      </c>
      <c r="E1729" s="347">
        <f t="shared" si="390"/>
        <v>0</v>
      </c>
      <c r="F1729" s="318"/>
      <c r="G1729" s="318"/>
      <c r="H1729" s="318"/>
      <c r="I1729" s="318"/>
      <c r="J1729" s="330"/>
      <c r="K1729" s="75"/>
      <c r="L1729" s="76"/>
      <c r="M1729" s="76"/>
    </row>
    <row r="1730" spans="1:13" s="2" customFormat="1" ht="15" hidden="1" customHeight="1">
      <c r="A1730" s="67"/>
      <c r="B1730" s="78" t="s">
        <v>511</v>
      </c>
      <c r="C1730" s="79"/>
      <c r="D1730" s="154" t="s">
        <v>512</v>
      </c>
      <c r="E1730" s="347">
        <f t="shared" si="390"/>
        <v>0</v>
      </c>
      <c r="F1730" s="318"/>
      <c r="G1730" s="318"/>
      <c r="H1730" s="318"/>
      <c r="I1730" s="318"/>
      <c r="J1730" s="330"/>
      <c r="K1730" s="75"/>
      <c r="L1730" s="76"/>
      <c r="M1730" s="76"/>
    </row>
    <row r="1731" spans="1:13" s="2" customFormat="1" ht="12.75" hidden="1" customHeight="1">
      <c r="A1731" s="67"/>
      <c r="B1731" s="78"/>
      <c r="C1731" s="79"/>
      <c r="D1731" s="154"/>
      <c r="E1731" s="347">
        <f t="shared" si="390"/>
        <v>0</v>
      </c>
      <c r="F1731" s="318"/>
      <c r="G1731" s="318"/>
      <c r="H1731" s="318"/>
      <c r="I1731" s="318"/>
      <c r="J1731" s="330"/>
      <c r="K1731" s="75"/>
      <c r="L1731" s="76"/>
      <c r="M1731" s="76"/>
    </row>
    <row r="1732" spans="1:13" s="2" customFormat="1" ht="12.75" hidden="1" customHeight="1">
      <c r="A1732" s="67"/>
      <c r="B1732" s="71" t="s">
        <v>513</v>
      </c>
      <c r="C1732" s="79"/>
      <c r="D1732" s="154" t="s">
        <v>514</v>
      </c>
      <c r="E1732" s="347">
        <f t="shared" si="390"/>
        <v>0</v>
      </c>
      <c r="F1732" s="318">
        <f t="shared" ref="F1732:M1733" si="398">F1733</f>
        <v>0</v>
      </c>
      <c r="G1732" s="318">
        <f t="shared" si="398"/>
        <v>0</v>
      </c>
      <c r="H1732" s="318">
        <f t="shared" si="398"/>
        <v>0</v>
      </c>
      <c r="I1732" s="318">
        <f t="shared" si="398"/>
        <v>0</v>
      </c>
      <c r="J1732" s="329">
        <f t="shared" si="398"/>
        <v>0</v>
      </c>
      <c r="K1732" s="163">
        <f t="shared" si="398"/>
        <v>0</v>
      </c>
      <c r="L1732" s="163">
        <f t="shared" si="398"/>
        <v>0</v>
      </c>
      <c r="M1732" s="163">
        <f t="shared" si="398"/>
        <v>0</v>
      </c>
    </row>
    <row r="1733" spans="1:13" s="2" customFormat="1" ht="12.75" hidden="1" customHeight="1">
      <c r="A1733" s="67"/>
      <c r="B1733" s="125" t="s">
        <v>515</v>
      </c>
      <c r="C1733" s="126"/>
      <c r="D1733" s="154" t="s">
        <v>516</v>
      </c>
      <c r="E1733" s="347">
        <f t="shared" si="390"/>
        <v>0</v>
      </c>
      <c r="F1733" s="318">
        <f t="shared" si="398"/>
        <v>0</v>
      </c>
      <c r="G1733" s="318">
        <f t="shared" si="398"/>
        <v>0</v>
      </c>
      <c r="H1733" s="318">
        <f t="shared" si="398"/>
        <v>0</v>
      </c>
      <c r="I1733" s="318">
        <f t="shared" si="398"/>
        <v>0</v>
      </c>
      <c r="J1733" s="329">
        <f t="shared" si="398"/>
        <v>0</v>
      </c>
      <c r="K1733" s="163">
        <f t="shared" si="398"/>
        <v>0</v>
      </c>
      <c r="L1733" s="163">
        <f t="shared" si="398"/>
        <v>0</v>
      </c>
      <c r="M1733" s="163">
        <f t="shared" si="398"/>
        <v>0</v>
      </c>
    </row>
    <row r="1734" spans="1:13" s="2" customFormat="1" ht="12.75" hidden="1" customHeight="1">
      <c r="A1734" s="67"/>
      <c r="B1734" s="78"/>
      <c r="C1734" s="79" t="s">
        <v>517</v>
      </c>
      <c r="D1734" s="154" t="s">
        <v>518</v>
      </c>
      <c r="E1734" s="347">
        <f t="shared" si="390"/>
        <v>0</v>
      </c>
      <c r="F1734" s="318"/>
      <c r="G1734" s="318"/>
      <c r="H1734" s="318"/>
      <c r="I1734" s="318"/>
      <c r="J1734" s="330"/>
      <c r="K1734" s="75"/>
      <c r="L1734" s="76"/>
      <c r="M1734" s="76"/>
    </row>
    <row r="1735" spans="1:13" s="2" customFormat="1" ht="12.75" hidden="1" customHeight="1">
      <c r="A1735" s="67"/>
      <c r="B1735" s="78"/>
      <c r="C1735" s="79"/>
      <c r="D1735" s="154"/>
      <c r="E1735" s="347">
        <f t="shared" si="390"/>
        <v>0</v>
      </c>
      <c r="F1735" s="318"/>
      <c r="G1735" s="318"/>
      <c r="H1735" s="318"/>
      <c r="I1735" s="318"/>
      <c r="J1735" s="330"/>
      <c r="K1735" s="75"/>
      <c r="L1735" s="76"/>
      <c r="M1735" s="76"/>
    </row>
    <row r="1736" spans="1:13" s="2" customFormat="1" ht="12.75" hidden="1" customHeight="1">
      <c r="A1736" s="67"/>
      <c r="B1736" s="71" t="s">
        <v>519</v>
      </c>
      <c r="C1736" s="79"/>
      <c r="D1736" s="154" t="s">
        <v>426</v>
      </c>
      <c r="E1736" s="347">
        <f t="shared" si="390"/>
        <v>0</v>
      </c>
      <c r="F1736" s="318">
        <f t="shared" ref="F1736:M1736" si="399">F1737</f>
        <v>0</v>
      </c>
      <c r="G1736" s="318">
        <f t="shared" si="399"/>
        <v>0</v>
      </c>
      <c r="H1736" s="318">
        <f t="shared" si="399"/>
        <v>0</v>
      </c>
      <c r="I1736" s="318">
        <f t="shared" si="399"/>
        <v>0</v>
      </c>
      <c r="J1736" s="329">
        <f t="shared" si="399"/>
        <v>0</v>
      </c>
      <c r="K1736" s="163">
        <f t="shared" si="399"/>
        <v>0</v>
      </c>
      <c r="L1736" s="163">
        <f t="shared" si="399"/>
        <v>0</v>
      </c>
      <c r="M1736" s="163">
        <f t="shared" si="399"/>
        <v>0</v>
      </c>
    </row>
    <row r="1737" spans="1:13" s="2" customFormat="1" ht="12.75" hidden="1" customHeight="1">
      <c r="A1737" s="67"/>
      <c r="B1737" s="78" t="s">
        <v>427</v>
      </c>
      <c r="C1737" s="79"/>
      <c r="D1737" s="154" t="s">
        <v>428</v>
      </c>
      <c r="E1737" s="347">
        <f t="shared" si="390"/>
        <v>0</v>
      </c>
      <c r="F1737" s="318"/>
      <c r="G1737" s="318"/>
      <c r="H1737" s="318"/>
      <c r="I1737" s="318"/>
      <c r="J1737" s="330"/>
      <c r="K1737" s="75"/>
      <c r="L1737" s="76"/>
      <c r="M1737" s="76"/>
    </row>
    <row r="1738" spans="1:13" ht="22.5" customHeight="1" thickBot="1">
      <c r="A1738" s="648" t="s">
        <v>734</v>
      </c>
      <c r="B1738" s="649"/>
      <c r="C1738" s="650"/>
      <c r="D1738" s="395" t="s">
        <v>708</v>
      </c>
      <c r="E1738" s="371">
        <f t="shared" si="390"/>
        <v>0</v>
      </c>
      <c r="F1738" s="372"/>
      <c r="G1738" s="372"/>
      <c r="H1738" s="372"/>
      <c r="I1738" s="372"/>
      <c r="J1738" s="373"/>
      <c r="K1738" s="374"/>
      <c r="L1738" s="375"/>
      <c r="M1738" s="375"/>
    </row>
    <row r="1739" spans="1:13" s="384" customFormat="1" ht="30.75" customHeight="1" thickBot="1">
      <c r="A1739" s="653" t="s">
        <v>743</v>
      </c>
      <c r="B1739" s="654"/>
      <c r="C1739" s="655"/>
      <c r="D1739" s="382" t="s">
        <v>712</v>
      </c>
      <c r="E1739" s="383">
        <f t="shared" ref="E1739:J1739" si="400">E1745</f>
        <v>0</v>
      </c>
      <c r="F1739" s="383">
        <f t="shared" si="400"/>
        <v>0</v>
      </c>
      <c r="G1739" s="383">
        <f t="shared" si="400"/>
        <v>0</v>
      </c>
      <c r="H1739" s="383">
        <f t="shared" si="400"/>
        <v>0</v>
      </c>
      <c r="I1739" s="383">
        <f t="shared" si="400"/>
        <v>0</v>
      </c>
      <c r="J1739" s="383">
        <f t="shared" si="400"/>
        <v>0</v>
      </c>
      <c r="K1739" s="383"/>
      <c r="L1739" s="383"/>
      <c r="M1739" s="383"/>
    </row>
    <row r="1740" spans="1:13" ht="15.75" customHeight="1">
      <c r="A1740" s="656" t="s">
        <v>303</v>
      </c>
      <c r="B1740" s="657"/>
      <c r="C1740" s="657"/>
      <c r="D1740" s="376"/>
      <c r="E1740" s="377">
        <f t="shared" si="390"/>
        <v>0</v>
      </c>
      <c r="F1740" s="378"/>
      <c r="G1740" s="378"/>
      <c r="H1740" s="378"/>
      <c r="I1740" s="378"/>
      <c r="J1740" s="379"/>
      <c r="K1740" s="380"/>
      <c r="L1740" s="381"/>
      <c r="M1740" s="381"/>
    </row>
    <row r="1741" spans="1:13" ht="15.75" customHeight="1">
      <c r="A1741" s="129"/>
      <c r="B1741" s="573" t="s">
        <v>429</v>
      </c>
      <c r="C1741" s="574"/>
      <c r="D1741" s="141"/>
      <c r="E1741" s="347">
        <f t="shared" si="390"/>
        <v>0</v>
      </c>
      <c r="F1741" s="333"/>
      <c r="G1741" s="333"/>
      <c r="H1741" s="333"/>
      <c r="I1741" s="333"/>
      <c r="J1741" s="330"/>
      <c r="K1741" s="75"/>
      <c r="L1741" s="76"/>
      <c r="M1741" s="76"/>
    </row>
    <row r="1742" spans="1:13" ht="13.5">
      <c r="A1742" s="129"/>
      <c r="B1742" s="103" t="s">
        <v>430</v>
      </c>
      <c r="C1742" s="96"/>
      <c r="D1742" s="70" t="s">
        <v>431</v>
      </c>
      <c r="E1742" s="347">
        <f t="shared" si="390"/>
        <v>0</v>
      </c>
      <c r="F1742" s="333"/>
      <c r="G1742" s="333"/>
      <c r="H1742" s="333"/>
      <c r="I1742" s="333"/>
      <c r="J1742" s="330"/>
      <c r="K1742" s="75"/>
      <c r="L1742" s="76"/>
      <c r="M1742" s="76"/>
    </row>
    <row r="1743" spans="1:13">
      <c r="A1743" s="129"/>
      <c r="B1743" s="71" t="s">
        <v>450</v>
      </c>
      <c r="C1743" s="78"/>
      <c r="D1743" s="80" t="s">
        <v>451</v>
      </c>
      <c r="E1743" s="347">
        <f t="shared" si="390"/>
        <v>0</v>
      </c>
      <c r="F1743" s="333"/>
      <c r="G1743" s="333"/>
      <c r="H1743" s="333"/>
      <c r="I1743" s="333"/>
      <c r="J1743" s="330"/>
      <c r="K1743" s="75"/>
      <c r="L1743" s="76"/>
      <c r="M1743" s="76"/>
    </row>
    <row r="1744" spans="1:13">
      <c r="A1744" s="129"/>
      <c r="B1744" s="71" t="s">
        <v>471</v>
      </c>
      <c r="C1744" s="71"/>
      <c r="D1744" s="74" t="s">
        <v>305</v>
      </c>
      <c r="E1744" s="347">
        <f t="shared" si="390"/>
        <v>0</v>
      </c>
      <c r="F1744" s="333"/>
      <c r="G1744" s="333"/>
      <c r="H1744" s="333"/>
      <c r="I1744" s="333"/>
      <c r="J1744" s="330"/>
      <c r="K1744" s="75"/>
      <c r="L1744" s="76"/>
      <c r="M1744" s="76"/>
    </row>
    <row r="1745" spans="1:13">
      <c r="A1745" s="129"/>
      <c r="B1745" s="79" t="s">
        <v>494</v>
      </c>
      <c r="C1745" s="79"/>
      <c r="D1745" s="80" t="s">
        <v>311</v>
      </c>
      <c r="E1745" s="347">
        <f t="shared" ref="E1745:J1745" si="401">E1746+E1754</f>
        <v>0</v>
      </c>
      <c r="F1745" s="347">
        <f t="shared" si="401"/>
        <v>0</v>
      </c>
      <c r="G1745" s="347">
        <f t="shared" si="401"/>
        <v>0</v>
      </c>
      <c r="H1745" s="347">
        <f t="shared" si="401"/>
        <v>0</v>
      </c>
      <c r="I1745" s="347">
        <f t="shared" si="401"/>
        <v>0</v>
      </c>
      <c r="J1745" s="347">
        <f t="shared" si="401"/>
        <v>0</v>
      </c>
      <c r="K1745" s="75"/>
      <c r="L1745" s="76"/>
      <c r="M1745" s="76"/>
    </row>
    <row r="1746" spans="1:13">
      <c r="A1746" s="129"/>
      <c r="B1746" s="73" t="s">
        <v>495</v>
      </c>
      <c r="C1746" s="71"/>
      <c r="D1746" s="74" t="s">
        <v>496</v>
      </c>
      <c r="E1746" s="347">
        <f t="shared" ref="E1746:J1746" si="402">E1747+E1751+E1753</f>
        <v>0</v>
      </c>
      <c r="F1746" s="347">
        <f t="shared" si="402"/>
        <v>0</v>
      </c>
      <c r="G1746" s="347">
        <f t="shared" si="402"/>
        <v>0</v>
      </c>
      <c r="H1746" s="347">
        <f t="shared" si="402"/>
        <v>0</v>
      </c>
      <c r="I1746" s="347">
        <f t="shared" si="402"/>
        <v>0</v>
      </c>
      <c r="J1746" s="347">
        <f t="shared" si="402"/>
        <v>0</v>
      </c>
      <c r="K1746" s="75"/>
      <c r="L1746" s="76"/>
      <c r="M1746" s="76"/>
    </row>
    <row r="1747" spans="1:13">
      <c r="A1747" s="129"/>
      <c r="B1747" s="77" t="s">
        <v>497</v>
      </c>
      <c r="C1747" s="71"/>
      <c r="D1747" s="74" t="s">
        <v>498</v>
      </c>
      <c r="E1747" s="347">
        <f t="shared" ref="E1747:J1747" si="403">E1748+E1749+E1750</f>
        <v>0</v>
      </c>
      <c r="F1747" s="347">
        <f t="shared" si="403"/>
        <v>0</v>
      </c>
      <c r="G1747" s="347">
        <f t="shared" si="403"/>
        <v>0</v>
      </c>
      <c r="H1747" s="347">
        <f t="shared" si="403"/>
        <v>0</v>
      </c>
      <c r="I1747" s="347">
        <f t="shared" si="403"/>
        <v>0</v>
      </c>
      <c r="J1747" s="347">
        <f t="shared" si="403"/>
        <v>0</v>
      </c>
      <c r="K1747" s="75"/>
      <c r="L1747" s="76"/>
      <c r="M1747" s="76"/>
    </row>
    <row r="1748" spans="1:13">
      <c r="A1748" s="129"/>
      <c r="B1748" s="78"/>
      <c r="C1748" s="78" t="s">
        <v>499</v>
      </c>
      <c r="D1748" s="80" t="s">
        <v>500</v>
      </c>
      <c r="E1748" s="347">
        <f t="shared" ref="E1748:E1760" si="404">G1748+H1748+I1748+J1748</f>
        <v>0</v>
      </c>
      <c r="F1748" s="333"/>
      <c r="G1748" s="333"/>
      <c r="H1748" s="333"/>
      <c r="I1748" s="333"/>
      <c r="J1748" s="330"/>
      <c r="K1748" s="75"/>
      <c r="L1748" s="76"/>
      <c r="M1748" s="76"/>
    </row>
    <row r="1749" spans="1:13">
      <c r="A1749" s="129"/>
      <c r="B1749" s="177"/>
      <c r="C1749" s="78" t="s">
        <v>501</v>
      </c>
      <c r="D1749" s="80" t="s">
        <v>502</v>
      </c>
      <c r="E1749" s="347">
        <f t="shared" si="404"/>
        <v>0</v>
      </c>
      <c r="F1749" s="333"/>
      <c r="G1749" s="333"/>
      <c r="H1749" s="333">
        <v>0</v>
      </c>
      <c r="I1749" s="333"/>
      <c r="J1749" s="330"/>
      <c r="K1749" s="75"/>
      <c r="L1749" s="76"/>
      <c r="M1749" s="76"/>
    </row>
    <row r="1750" spans="1:13">
      <c r="A1750" s="129"/>
      <c r="B1750" s="177"/>
      <c r="C1750" s="79" t="s">
        <v>505</v>
      </c>
      <c r="D1750" s="80" t="s">
        <v>506</v>
      </c>
      <c r="E1750" s="347">
        <f t="shared" si="404"/>
        <v>0</v>
      </c>
      <c r="F1750" s="333"/>
      <c r="G1750" s="333"/>
      <c r="H1750" s="333"/>
      <c r="I1750" s="333"/>
      <c r="J1750" s="330"/>
      <c r="K1750" s="75"/>
      <c r="L1750" s="76"/>
      <c r="M1750" s="76"/>
    </row>
    <row r="1751" spans="1:13">
      <c r="A1751" s="129"/>
      <c r="B1751" s="78" t="s">
        <v>507</v>
      </c>
      <c r="C1751" s="79"/>
      <c r="D1751" s="80" t="s">
        <v>508</v>
      </c>
      <c r="E1751" s="347">
        <f t="shared" si="404"/>
        <v>0</v>
      </c>
      <c r="F1751" s="333"/>
      <c r="G1751" s="333"/>
      <c r="H1751" s="333"/>
      <c r="I1751" s="333"/>
      <c r="J1751" s="330"/>
      <c r="K1751" s="75"/>
      <c r="L1751" s="76"/>
      <c r="M1751" s="76"/>
    </row>
    <row r="1752" spans="1:13">
      <c r="A1752" s="129"/>
      <c r="B1752" s="177"/>
      <c r="C1752" s="79" t="s">
        <v>509</v>
      </c>
      <c r="D1752" s="80" t="s">
        <v>510</v>
      </c>
      <c r="E1752" s="347">
        <f t="shared" si="404"/>
        <v>0</v>
      </c>
      <c r="F1752" s="333"/>
      <c r="G1752" s="333"/>
      <c r="H1752" s="333"/>
      <c r="I1752" s="333"/>
      <c r="J1752" s="330"/>
      <c r="K1752" s="75"/>
      <c r="L1752" s="76"/>
      <c r="M1752" s="76"/>
    </row>
    <row r="1753" spans="1:13">
      <c r="A1753" s="129"/>
      <c r="B1753" s="78" t="s">
        <v>511</v>
      </c>
      <c r="C1753" s="79"/>
      <c r="D1753" s="80" t="s">
        <v>512</v>
      </c>
      <c r="E1753" s="347">
        <f t="shared" si="404"/>
        <v>0</v>
      </c>
      <c r="F1753" s="333"/>
      <c r="G1753" s="333"/>
      <c r="H1753" s="333"/>
      <c r="I1753" s="333"/>
      <c r="J1753" s="330"/>
      <c r="K1753" s="75"/>
      <c r="L1753" s="76"/>
      <c r="M1753" s="76"/>
    </row>
    <row r="1754" spans="1:13">
      <c r="A1754" s="129"/>
      <c r="B1754" s="71" t="s">
        <v>513</v>
      </c>
      <c r="C1754" s="79"/>
      <c r="D1754" s="80" t="s">
        <v>514</v>
      </c>
      <c r="E1754" s="347">
        <f t="shared" si="404"/>
        <v>0</v>
      </c>
      <c r="F1754" s="333"/>
      <c r="G1754" s="333"/>
      <c r="H1754" s="333"/>
      <c r="I1754" s="333"/>
      <c r="J1754" s="330"/>
      <c r="K1754" s="75"/>
      <c r="L1754" s="76"/>
      <c r="M1754" s="76"/>
    </row>
    <row r="1755" spans="1:13">
      <c r="A1755" s="129"/>
      <c r="B1755" s="125" t="s">
        <v>515</v>
      </c>
      <c r="C1755" s="126"/>
      <c r="D1755" s="80" t="s">
        <v>516</v>
      </c>
      <c r="E1755" s="347">
        <f t="shared" si="404"/>
        <v>0</v>
      </c>
      <c r="F1755" s="333"/>
      <c r="G1755" s="333"/>
      <c r="H1755" s="333"/>
      <c r="I1755" s="333"/>
      <c r="J1755" s="330"/>
      <c r="K1755" s="75"/>
      <c r="L1755" s="76"/>
      <c r="M1755" s="76"/>
    </row>
    <row r="1756" spans="1:13">
      <c r="A1756" s="129"/>
      <c r="B1756" s="177"/>
      <c r="C1756" s="79" t="s">
        <v>517</v>
      </c>
      <c r="D1756" s="80" t="s">
        <v>518</v>
      </c>
      <c r="E1756" s="347">
        <f t="shared" si="404"/>
        <v>0</v>
      </c>
      <c r="F1756" s="333"/>
      <c r="G1756" s="333"/>
      <c r="H1756" s="333"/>
      <c r="I1756" s="333"/>
      <c r="J1756" s="330"/>
      <c r="K1756" s="75"/>
      <c r="L1756" s="76"/>
      <c r="M1756" s="76"/>
    </row>
    <row r="1757" spans="1:13" ht="31.5" customHeight="1">
      <c r="A1757" s="619" t="s">
        <v>744</v>
      </c>
      <c r="B1757" s="620"/>
      <c r="C1757" s="621"/>
      <c r="D1757" s="413" t="s">
        <v>745</v>
      </c>
      <c r="E1757" s="414">
        <f t="shared" si="404"/>
        <v>0</v>
      </c>
      <c r="F1757" s="402"/>
      <c r="G1757" s="402"/>
      <c r="H1757" s="402"/>
      <c r="I1757" s="402"/>
      <c r="J1757" s="436"/>
      <c r="K1757" s="437"/>
      <c r="L1757" s="437"/>
      <c r="M1757" s="437"/>
    </row>
    <row r="1758" spans="1:13">
      <c r="A1758" s="205" t="s">
        <v>746</v>
      </c>
      <c r="B1758" s="205"/>
      <c r="C1758" s="205"/>
      <c r="D1758" s="206">
        <v>97.1</v>
      </c>
      <c r="E1758" s="347">
        <f t="shared" si="404"/>
        <v>0</v>
      </c>
      <c r="F1758" s="318"/>
      <c r="G1758" s="318"/>
      <c r="H1758" s="318"/>
      <c r="I1758" s="318"/>
      <c r="J1758" s="330"/>
      <c r="K1758" s="75"/>
      <c r="L1758" s="76"/>
      <c r="M1758" s="76"/>
    </row>
    <row r="1759" spans="1:13">
      <c r="A1759" s="205" t="s">
        <v>747</v>
      </c>
      <c r="B1759" s="205"/>
      <c r="C1759" s="205"/>
      <c r="D1759" s="206">
        <v>98.1</v>
      </c>
      <c r="E1759" s="347">
        <f t="shared" si="404"/>
        <v>0</v>
      </c>
      <c r="F1759" s="318"/>
      <c r="G1759" s="318"/>
      <c r="H1759" s="318"/>
      <c r="I1759" s="318"/>
      <c r="J1759" s="329"/>
      <c r="K1759" s="319"/>
      <c r="L1759" s="76"/>
      <c r="M1759" s="76"/>
    </row>
    <row r="1760" spans="1:13" ht="15.75">
      <c r="A1760" s="174" t="s">
        <v>748</v>
      </c>
      <c r="B1760" s="174"/>
      <c r="C1760" s="174"/>
      <c r="D1760" s="207">
        <v>99.1</v>
      </c>
      <c r="E1760" s="347">
        <f t="shared" si="404"/>
        <v>-38845</v>
      </c>
      <c r="F1760" s="317"/>
      <c r="G1760" s="317">
        <f>'10-instituţii-ven 29 mai '!F207-'10 - inst. -chelt 29 mai '!G1373</f>
        <v>-38816</v>
      </c>
      <c r="H1760" s="317">
        <f>'10-instituţii-ven 29 mai '!G207-'10 - inst. -chelt 29 mai '!H1373</f>
        <v>-29</v>
      </c>
      <c r="I1760" s="317">
        <f>'10-instituţii-ven 29 mai '!H207-'10 - inst. -chelt 29 mai '!I1373</f>
        <v>0</v>
      </c>
      <c r="J1760" s="317">
        <f>'10-instituţii-ven 29 mai '!I207-'10 - inst. -chelt 29 mai '!J1373</f>
        <v>0</v>
      </c>
      <c r="K1760" s="317">
        <f>'10-instituţii-ven 29 mai '!J207-'10 - inst. -chelt 29 mai '!K1373</f>
        <v>0</v>
      </c>
      <c r="L1760" s="317">
        <f>'10-instituţii-ven 29 mai '!K207-'10 - inst. -chelt 29 mai '!L1373</f>
        <v>0</v>
      </c>
      <c r="M1760" s="317">
        <f>'10-instituţii-ven 29 mai '!L207-'10 - inst. -chelt 29 mai '!M1373</f>
        <v>0</v>
      </c>
    </row>
    <row r="1761" spans="1:14" s="18" customFormat="1">
      <c r="A1761" s="35"/>
      <c r="B1761" s="40" t="s">
        <v>749</v>
      </c>
      <c r="C1761" s="208"/>
      <c r="D1761" s="35"/>
      <c r="E1761" s="209"/>
      <c r="F1761" s="210"/>
      <c r="G1761" s="210"/>
      <c r="H1761" s="210"/>
      <c r="I1761" s="210"/>
      <c r="J1761" s="210"/>
      <c r="K1761" s="211"/>
      <c r="L1761" s="37"/>
      <c r="M1761" s="37"/>
      <c r="N1761"/>
    </row>
    <row r="1762" spans="1:14" s="18" customFormat="1" ht="12.75" customHeight="1">
      <c r="A1762" s="658" t="s">
        <v>750</v>
      </c>
      <c r="B1762" s="658"/>
      <c r="C1762" s="659" t="s">
        <v>751</v>
      </c>
      <c r="D1762" s="659"/>
      <c r="E1762" s="209"/>
      <c r="F1762" s="23"/>
      <c r="G1762" s="23"/>
      <c r="H1762" s="23"/>
      <c r="I1762" s="23"/>
      <c r="J1762" s="23"/>
      <c r="K1762" s="24"/>
      <c r="L1762" s="37"/>
      <c r="M1762" s="37"/>
      <c r="N1762"/>
    </row>
    <row r="1763" spans="1:14" s="18" customFormat="1">
      <c r="A1763" s="458"/>
      <c r="B1763" s="458"/>
      <c r="C1763" s="459"/>
      <c r="D1763" s="459"/>
      <c r="E1763" s="209"/>
      <c r="F1763" s="23"/>
      <c r="G1763" s="23"/>
      <c r="H1763" s="23"/>
      <c r="I1763" s="23"/>
      <c r="J1763" s="23"/>
      <c r="K1763" s="24"/>
      <c r="L1763" s="37"/>
      <c r="M1763" s="37"/>
      <c r="N1763"/>
    </row>
    <row r="1764" spans="1:14" s="18" customFormat="1">
      <c r="A1764" s="212"/>
      <c r="B1764" s="212"/>
      <c r="C1764" s="35"/>
      <c r="D1764" s="520" t="s">
        <v>752</v>
      </c>
      <c r="E1764" s="520"/>
      <c r="F1764" s="520"/>
      <c r="G1764" s="520"/>
      <c r="H1764" s="520"/>
      <c r="I1764" s="23"/>
      <c r="J1764" s="23"/>
      <c r="K1764" s="24"/>
      <c r="L1764" s="37"/>
      <c r="M1764" s="37"/>
      <c r="N1764"/>
    </row>
    <row r="1765" spans="1:14" s="18" customFormat="1">
      <c r="A1765" s="212"/>
      <c r="B1765" s="212"/>
      <c r="C1765" s="35"/>
      <c r="D1765" s="35"/>
      <c r="E1765" s="213" t="s">
        <v>753</v>
      </c>
      <c r="F1765" s="214"/>
      <c r="G1765" s="215"/>
      <c r="H1765" s="216"/>
      <c r="I1765" s="23"/>
      <c r="J1765" s="23"/>
      <c r="K1765" s="24"/>
      <c r="L1765" s="37"/>
      <c r="M1765" s="37"/>
      <c r="N1765"/>
    </row>
    <row r="1766" spans="1:14" s="18" customFormat="1">
      <c r="A1766" s="212"/>
      <c r="B1766" s="212"/>
      <c r="C1766" s="35"/>
      <c r="D1766" s="35"/>
      <c r="E1766" s="213" t="s">
        <v>754</v>
      </c>
      <c r="F1766" s="214"/>
      <c r="G1766" s="215"/>
      <c r="H1766" s="216"/>
      <c r="I1766" s="23"/>
      <c r="J1766" s="23"/>
      <c r="K1766" s="24"/>
      <c r="L1766" s="37"/>
      <c r="M1766" s="37"/>
      <c r="N1766"/>
    </row>
    <row r="1767" spans="1:14" s="18" customFormat="1">
      <c r="A1767" s="212"/>
      <c r="B1767" s="212"/>
      <c r="C1767" s="35"/>
      <c r="D1767" s="35"/>
      <c r="E1767" s="213"/>
      <c r="F1767" s="214"/>
      <c r="G1767" s="215"/>
      <c r="H1767" s="216"/>
      <c r="I1767" s="23"/>
      <c r="J1767" s="23"/>
      <c r="K1767" s="24"/>
      <c r="L1767" s="37"/>
      <c r="M1767" s="37"/>
      <c r="N1767"/>
    </row>
    <row r="1768" spans="1:14" s="18" customFormat="1">
      <c r="A1768" s="212"/>
      <c r="B1768" s="212"/>
      <c r="C1768" s="35"/>
      <c r="D1768" s="35"/>
      <c r="E1768" s="213"/>
      <c r="F1768" s="214"/>
      <c r="G1768" s="215"/>
      <c r="H1768" s="216"/>
      <c r="I1768" s="23"/>
      <c r="J1768" s="23"/>
      <c r="K1768" s="24"/>
      <c r="L1768" s="37"/>
      <c r="M1768" s="37"/>
      <c r="N1768"/>
    </row>
    <row r="1769" spans="1:14" s="18" customFormat="1">
      <c r="A1769" s="212"/>
      <c r="B1769" s="212"/>
      <c r="C1769" s="460" t="s">
        <v>272</v>
      </c>
      <c r="D1769" s="35"/>
      <c r="E1769" s="213"/>
      <c r="F1769" s="214"/>
      <c r="G1769" s="215"/>
      <c r="H1769" s="216"/>
      <c r="I1769" s="23"/>
      <c r="J1769" s="23"/>
      <c r="K1769" s="24"/>
      <c r="L1769" s="37"/>
      <c r="M1769" s="37"/>
      <c r="N1769"/>
    </row>
    <row r="1770" spans="1:14" s="18" customFormat="1">
      <c r="A1770" s="212"/>
      <c r="B1770" s="212"/>
      <c r="C1770" s="460" t="s">
        <v>273</v>
      </c>
      <c r="D1770" s="35"/>
      <c r="E1770" s="213"/>
      <c r="F1770" s="214"/>
      <c r="G1770" s="215"/>
      <c r="H1770" s="216"/>
      <c r="I1770" s="23"/>
      <c r="J1770" s="23"/>
      <c r="K1770" s="24"/>
      <c r="L1770" s="37"/>
      <c r="M1770" s="37"/>
      <c r="N1770"/>
    </row>
    <row r="1771" spans="1:14" s="18" customFormat="1">
      <c r="A1771" s="212"/>
      <c r="B1771" s="212"/>
      <c r="C1771" s="35"/>
      <c r="D1771" s="35"/>
      <c r="E1771" s="213"/>
      <c r="F1771" s="214"/>
      <c r="G1771" s="215"/>
      <c r="H1771" s="216"/>
      <c r="I1771" s="23"/>
      <c r="J1771" s="23"/>
      <c r="K1771" s="24"/>
      <c r="L1771" s="37"/>
      <c r="M1771" s="37"/>
      <c r="N1771"/>
    </row>
    <row r="1772" spans="1:14" s="18" customFormat="1" ht="18.75" customHeight="1">
      <c r="A1772" s="35"/>
      <c r="B1772" s="35"/>
      <c r="C1772" s="460"/>
      <c r="D1772" s="35"/>
      <c r="E1772" s="209"/>
      <c r="F1772" s="23"/>
      <c r="G1772" s="651" t="s">
        <v>275</v>
      </c>
      <c r="H1772" s="651"/>
      <c r="I1772" s="651"/>
      <c r="J1772" s="651"/>
      <c r="K1772" s="24"/>
      <c r="L1772" s="37"/>
      <c r="M1772" s="37"/>
      <c r="N1772"/>
    </row>
    <row r="1773" spans="1:14" s="18" customFormat="1">
      <c r="A1773" s="35"/>
      <c r="B1773" s="35"/>
      <c r="C1773" s="35"/>
      <c r="D1773" s="35"/>
      <c r="E1773" s="209"/>
      <c r="F1773" s="23"/>
      <c r="G1773" s="23"/>
      <c r="H1773" s="652" t="s">
        <v>276</v>
      </c>
      <c r="I1773" s="652"/>
      <c r="J1773" s="23"/>
      <c r="K1773" s="24"/>
      <c r="L1773" s="37"/>
      <c r="M1773" s="37"/>
      <c r="N1773"/>
    </row>
    <row r="1774" spans="1:14" s="18" customFormat="1">
      <c r="A1774" s="35"/>
      <c r="B1774" s="35"/>
      <c r="C1774" s="35"/>
      <c r="D1774" s="35"/>
      <c r="E1774" s="209"/>
      <c r="F1774" s="23"/>
      <c r="G1774" s="23"/>
      <c r="H1774" s="23"/>
      <c r="I1774" s="23"/>
      <c r="J1774" s="23"/>
      <c r="K1774" s="24"/>
      <c r="L1774" s="37"/>
      <c r="M1774" s="37"/>
      <c r="N1774"/>
    </row>
    <row r="1775" spans="1:14" s="18" customFormat="1">
      <c r="A1775" s="35"/>
      <c r="B1775" s="35"/>
      <c r="C1775" s="35"/>
      <c r="D1775" s="35"/>
      <c r="E1775" s="209"/>
      <c r="F1775" s="23"/>
      <c r="G1775" s="23"/>
      <c r="H1775" s="23"/>
      <c r="I1775" s="23"/>
      <c r="J1775" s="23"/>
      <c r="K1775" s="24"/>
      <c r="L1775" s="37"/>
      <c r="M1775" s="37"/>
      <c r="N1775"/>
    </row>
    <row r="1776" spans="1:14" s="18" customFormat="1">
      <c r="A1776" s="35"/>
      <c r="B1776" s="35"/>
      <c r="C1776" s="35"/>
      <c r="D1776" s="35"/>
      <c r="E1776" s="209"/>
      <c r="F1776" s="23"/>
      <c r="G1776" s="23"/>
      <c r="H1776" s="23"/>
      <c r="I1776" s="23"/>
      <c r="J1776" s="460" t="s">
        <v>277</v>
      </c>
      <c r="K1776" s="24"/>
      <c r="L1776" s="37"/>
      <c r="M1776" s="37"/>
      <c r="N1776"/>
    </row>
    <row r="1777" spans="1:14" s="18" customFormat="1">
      <c r="A1777" s="35"/>
      <c r="B1777" s="35"/>
      <c r="C1777" s="35"/>
      <c r="D1777" s="35"/>
      <c r="E1777" s="209"/>
      <c r="F1777" s="23"/>
      <c r="G1777" s="23"/>
      <c r="H1777" s="23"/>
      <c r="I1777" s="23"/>
      <c r="J1777" s="460" t="s">
        <v>278</v>
      </c>
      <c r="K1777" s="24"/>
      <c r="L1777" s="37"/>
      <c r="M1777" s="37"/>
      <c r="N1777"/>
    </row>
    <row r="1778" spans="1:14" s="18" customFormat="1">
      <c r="A1778" s="35"/>
      <c r="B1778" s="35"/>
      <c r="C1778" s="35"/>
      <c r="D1778" s="35"/>
      <c r="E1778" s="209"/>
      <c r="F1778" s="23"/>
      <c r="G1778" s="23"/>
      <c r="H1778" s="23"/>
      <c r="I1778" s="23"/>
      <c r="J1778" s="23"/>
      <c r="K1778" s="24"/>
      <c r="L1778" s="37"/>
      <c r="M1778" s="37"/>
      <c r="N1778"/>
    </row>
    <row r="1779" spans="1:14" s="18" customFormat="1">
      <c r="A1779" s="35"/>
      <c r="B1779" s="35"/>
      <c r="C1779" s="35"/>
      <c r="D1779" s="35"/>
      <c r="E1779" s="209"/>
      <c r="F1779" s="23"/>
      <c r="G1779" s="23"/>
      <c r="H1779" s="23"/>
      <c r="I1779" s="23"/>
      <c r="J1779" s="23"/>
      <c r="K1779" s="24"/>
      <c r="L1779" s="37"/>
      <c r="M1779" s="37"/>
      <c r="N1779"/>
    </row>
    <row r="1780" spans="1:14" s="18" customFormat="1">
      <c r="A1780" s="35"/>
      <c r="B1780" s="35"/>
      <c r="C1780" s="35"/>
      <c r="D1780" s="35"/>
      <c r="E1780" s="209"/>
      <c r="F1780" s="23"/>
      <c r="G1780" s="23"/>
      <c r="H1780" s="23"/>
      <c r="I1780" s="23"/>
      <c r="J1780" s="23"/>
      <c r="K1780" s="24"/>
      <c r="L1780" s="37"/>
      <c r="M1780" s="37"/>
      <c r="N1780"/>
    </row>
    <row r="1781" spans="1:14" s="18" customFormat="1">
      <c r="A1781" s="35"/>
      <c r="B1781" s="35"/>
      <c r="C1781" s="35"/>
      <c r="D1781" s="35"/>
      <c r="E1781" s="209"/>
      <c r="F1781" s="23"/>
      <c r="G1781" s="23"/>
      <c r="H1781" s="23"/>
      <c r="I1781" s="23"/>
      <c r="J1781" s="23"/>
      <c r="K1781" s="24"/>
      <c r="L1781" s="37"/>
      <c r="M1781" s="37"/>
      <c r="N1781"/>
    </row>
    <row r="1782" spans="1:14" s="18" customFormat="1">
      <c r="A1782" s="35"/>
      <c r="B1782" s="35"/>
      <c r="C1782" s="35"/>
      <c r="D1782" s="35"/>
      <c r="E1782" s="209"/>
      <c r="F1782" s="23"/>
      <c r="G1782" s="23"/>
      <c r="H1782" s="23"/>
      <c r="I1782" s="23"/>
      <c r="J1782" s="23"/>
      <c r="K1782" s="24"/>
      <c r="L1782" s="37"/>
      <c r="M1782" s="37"/>
      <c r="N1782"/>
    </row>
    <row r="1783" spans="1:14" s="18" customFormat="1">
      <c r="A1783" s="35"/>
      <c r="B1783" s="35"/>
      <c r="C1783" s="35"/>
      <c r="D1783" s="35"/>
      <c r="E1783" s="209"/>
      <c r="F1783" s="23"/>
      <c r="G1783" s="23"/>
      <c r="H1783" s="23"/>
      <c r="I1783" s="23"/>
      <c r="J1783" s="23"/>
      <c r="K1783" s="24"/>
      <c r="L1783" s="37"/>
      <c r="M1783" s="37"/>
      <c r="N1783"/>
    </row>
    <row r="1784" spans="1:14" s="18" customFormat="1">
      <c r="A1784" s="35"/>
      <c r="B1784" s="35"/>
      <c r="C1784" s="35"/>
      <c r="D1784" s="35"/>
      <c r="E1784" s="209"/>
      <c r="F1784" s="23"/>
      <c r="G1784" s="23"/>
      <c r="H1784" s="23"/>
      <c r="I1784" s="23"/>
      <c r="J1784" s="23"/>
      <c r="K1784" s="24"/>
      <c r="L1784" s="37"/>
      <c r="M1784" s="37"/>
      <c r="N1784"/>
    </row>
    <row r="1785" spans="1:14" s="18" customFormat="1">
      <c r="A1785" s="35"/>
      <c r="B1785" s="35"/>
      <c r="C1785" s="35"/>
      <c r="D1785" s="35"/>
      <c r="E1785" s="209"/>
      <c r="F1785" s="23"/>
      <c r="G1785" s="23"/>
      <c r="H1785" s="23"/>
      <c r="I1785" s="23"/>
      <c r="J1785" s="23"/>
      <c r="K1785" s="24"/>
      <c r="L1785" s="37"/>
      <c r="M1785" s="37"/>
      <c r="N1785"/>
    </row>
    <row r="1786" spans="1:14" s="18" customFormat="1">
      <c r="A1786" s="35"/>
      <c r="B1786" s="35"/>
      <c r="C1786" s="35"/>
      <c r="D1786" s="35"/>
      <c r="E1786" s="209"/>
      <c r="F1786" s="23"/>
      <c r="G1786" s="23"/>
      <c r="H1786" s="23"/>
      <c r="I1786" s="23"/>
      <c r="J1786" s="23"/>
      <c r="K1786" s="24"/>
      <c r="L1786" s="37"/>
      <c r="M1786" s="37"/>
      <c r="N1786"/>
    </row>
    <row r="1787" spans="1:14" s="18" customFormat="1">
      <c r="A1787" s="35"/>
      <c r="B1787" s="35"/>
      <c r="C1787" s="35"/>
      <c r="D1787" s="35"/>
      <c r="E1787" s="209"/>
      <c r="F1787" s="23"/>
      <c r="G1787" s="23"/>
      <c r="H1787" s="23"/>
      <c r="I1787" s="23"/>
      <c r="J1787" s="23"/>
      <c r="K1787" s="24"/>
      <c r="L1787" s="37"/>
      <c r="M1787" s="37"/>
      <c r="N1787"/>
    </row>
    <row r="1788" spans="1:14" s="18" customFormat="1">
      <c r="A1788" s="35"/>
      <c r="B1788" s="35"/>
      <c r="C1788" s="35"/>
      <c r="D1788" s="35"/>
      <c r="E1788" s="209"/>
      <c r="F1788" s="23"/>
      <c r="G1788" s="23"/>
      <c r="H1788" s="23"/>
      <c r="I1788" s="23"/>
      <c r="J1788" s="23"/>
      <c r="K1788" s="24"/>
      <c r="L1788" s="37"/>
      <c r="M1788" s="37"/>
      <c r="N1788"/>
    </row>
    <row r="1789" spans="1:14" s="18" customFormat="1">
      <c r="A1789" s="35"/>
      <c r="B1789" s="35"/>
      <c r="C1789" s="35"/>
      <c r="D1789" s="35"/>
      <c r="E1789" s="209"/>
      <c r="F1789" s="23"/>
      <c r="G1789" s="23"/>
      <c r="H1789" s="23"/>
      <c r="I1789" s="23"/>
      <c r="J1789" s="23"/>
      <c r="K1789" s="24"/>
      <c r="L1789" s="37"/>
      <c r="M1789" s="37"/>
      <c r="N1789"/>
    </row>
    <row r="1790" spans="1:14" s="18" customFormat="1">
      <c r="A1790" s="35"/>
      <c r="B1790" s="35"/>
      <c r="C1790" s="35"/>
      <c r="D1790" s="35"/>
      <c r="E1790" s="209"/>
      <c r="F1790" s="23"/>
      <c r="G1790" s="23"/>
      <c r="H1790" s="23"/>
      <c r="I1790" s="23"/>
      <c r="J1790" s="23"/>
      <c r="K1790" s="24"/>
      <c r="L1790" s="37"/>
      <c r="M1790" s="37"/>
      <c r="N1790"/>
    </row>
    <row r="1791" spans="1:14" s="18" customFormat="1">
      <c r="A1791" s="35"/>
      <c r="B1791" s="35"/>
      <c r="C1791" s="35"/>
      <c r="D1791" s="35"/>
      <c r="E1791" s="209"/>
      <c r="F1791" s="23"/>
      <c r="G1791" s="23"/>
      <c r="H1791" s="23"/>
      <c r="I1791" s="23"/>
      <c r="J1791" s="23"/>
      <c r="K1791" s="24"/>
      <c r="L1791" s="37"/>
      <c r="M1791" s="37"/>
      <c r="N1791"/>
    </row>
    <row r="1792" spans="1:14" s="18" customFormat="1">
      <c r="A1792" s="35"/>
      <c r="B1792" s="35"/>
      <c r="C1792" s="35"/>
      <c r="D1792" s="35"/>
      <c r="E1792" s="209"/>
      <c r="F1792" s="23"/>
      <c r="G1792" s="23"/>
      <c r="H1792" s="23"/>
      <c r="I1792" s="23"/>
      <c r="J1792" s="23"/>
      <c r="K1792" s="24"/>
      <c r="L1792" s="37"/>
      <c r="M1792" s="37"/>
      <c r="N1792"/>
    </row>
    <row r="1793" spans="1:14" s="18" customFormat="1">
      <c r="A1793" s="35"/>
      <c r="B1793" s="35"/>
      <c r="C1793" s="35"/>
      <c r="D1793" s="35"/>
      <c r="E1793" s="209"/>
      <c r="F1793" s="23"/>
      <c r="G1793" s="23"/>
      <c r="H1793" s="23"/>
      <c r="I1793" s="23"/>
      <c r="J1793" s="23"/>
      <c r="K1793" s="24"/>
      <c r="L1793" s="37"/>
      <c r="M1793" s="37"/>
      <c r="N1793"/>
    </row>
    <row r="1794" spans="1:14" s="18" customFormat="1">
      <c r="A1794" s="35"/>
      <c r="B1794" s="35"/>
      <c r="C1794" s="35"/>
      <c r="D1794" s="35"/>
      <c r="E1794" s="209"/>
      <c r="F1794" s="23"/>
      <c r="G1794" s="23"/>
      <c r="H1794" s="23"/>
      <c r="I1794" s="23"/>
      <c r="J1794" s="23"/>
      <c r="K1794" s="24"/>
      <c r="L1794" s="37"/>
      <c r="M1794" s="37"/>
      <c r="N1794"/>
    </row>
    <row r="1795" spans="1:14" s="18" customFormat="1">
      <c r="A1795" s="35"/>
      <c r="B1795" s="35"/>
      <c r="C1795" s="35"/>
      <c r="D1795" s="35"/>
      <c r="E1795" s="209"/>
      <c r="F1795" s="23"/>
      <c r="G1795" s="23"/>
      <c r="H1795" s="23"/>
      <c r="I1795" s="23"/>
      <c r="J1795" s="23"/>
      <c r="K1795" s="24"/>
      <c r="L1795" s="37"/>
      <c r="M1795" s="37"/>
      <c r="N1795"/>
    </row>
    <row r="1796" spans="1:14" s="18" customFormat="1">
      <c r="A1796" s="35"/>
      <c r="B1796" s="35"/>
      <c r="C1796" s="35"/>
      <c r="D1796" s="35"/>
      <c r="E1796" s="209"/>
      <c r="F1796" s="23"/>
      <c r="G1796" s="23"/>
      <c r="H1796" s="23"/>
      <c r="I1796" s="23"/>
      <c r="J1796" s="23"/>
      <c r="K1796" s="24"/>
      <c r="L1796" s="37"/>
      <c r="M1796" s="37"/>
      <c r="N1796"/>
    </row>
    <row r="1797" spans="1:14" s="18" customFormat="1">
      <c r="A1797" s="35"/>
      <c r="B1797" s="35"/>
      <c r="C1797" s="35"/>
      <c r="D1797" s="35"/>
      <c r="E1797" s="209"/>
      <c r="F1797" s="23"/>
      <c r="G1797" s="23"/>
      <c r="H1797" s="23"/>
      <c r="I1797" s="23"/>
      <c r="J1797" s="23"/>
      <c r="K1797" s="24"/>
      <c r="L1797" s="37"/>
      <c r="M1797" s="37"/>
      <c r="N1797"/>
    </row>
    <row r="1798" spans="1:14" s="18" customFormat="1">
      <c r="A1798" s="35"/>
      <c r="B1798" s="35"/>
      <c r="C1798" s="35"/>
      <c r="D1798" s="35"/>
      <c r="E1798" s="209"/>
      <c r="F1798" s="23"/>
      <c r="G1798" s="23"/>
      <c r="H1798" s="23"/>
      <c r="I1798" s="23"/>
      <c r="J1798" s="23"/>
      <c r="K1798" s="24"/>
      <c r="L1798" s="37"/>
      <c r="M1798" s="37"/>
      <c r="N1798"/>
    </row>
    <row r="1799" spans="1:14" s="18" customFormat="1">
      <c r="A1799" s="35"/>
      <c r="B1799" s="35"/>
      <c r="C1799" s="35"/>
      <c r="D1799" s="35"/>
      <c r="E1799" s="209"/>
      <c r="F1799" s="23"/>
      <c r="G1799" s="23"/>
      <c r="H1799" s="23"/>
      <c r="I1799" s="23"/>
      <c r="J1799" s="23"/>
      <c r="K1799" s="24"/>
      <c r="L1799" s="37"/>
      <c r="M1799" s="37"/>
      <c r="N1799"/>
    </row>
    <row r="1800" spans="1:14" s="18" customFormat="1">
      <c r="A1800" s="35"/>
      <c r="B1800" s="35"/>
      <c r="C1800" s="35"/>
      <c r="D1800" s="35"/>
      <c r="E1800" s="209"/>
      <c r="F1800" s="23"/>
      <c r="G1800" s="23"/>
      <c r="H1800" s="23"/>
      <c r="I1800" s="23"/>
      <c r="J1800" s="23"/>
      <c r="K1800" s="24"/>
      <c r="L1800" s="37"/>
      <c r="M1800" s="37"/>
      <c r="N1800"/>
    </row>
    <row r="1801" spans="1:14" s="18" customFormat="1">
      <c r="A1801" s="35"/>
      <c r="B1801" s="35"/>
      <c r="C1801" s="35"/>
      <c r="D1801" s="35"/>
      <c r="E1801" s="209"/>
      <c r="F1801" s="23"/>
      <c r="G1801" s="23"/>
      <c r="H1801" s="23"/>
      <c r="I1801" s="23"/>
      <c r="J1801" s="23"/>
      <c r="K1801" s="24"/>
      <c r="L1801" s="37"/>
      <c r="M1801" s="37"/>
      <c r="N1801"/>
    </row>
    <row r="1802" spans="1:14" s="18" customFormat="1">
      <c r="A1802" s="35"/>
      <c r="B1802" s="35"/>
      <c r="C1802" s="35"/>
      <c r="D1802" s="35"/>
      <c r="E1802" s="209"/>
      <c r="F1802" s="23"/>
      <c r="G1802" s="23"/>
      <c r="H1802" s="23"/>
      <c r="I1802" s="23"/>
      <c r="J1802" s="23"/>
      <c r="K1802" s="24"/>
      <c r="L1802" s="37"/>
      <c r="M1802" s="37"/>
      <c r="N1802"/>
    </row>
    <row r="1803" spans="1:14" s="18" customFormat="1">
      <c r="A1803" s="35"/>
      <c r="B1803" s="35"/>
      <c r="C1803" s="35"/>
      <c r="D1803" s="35"/>
      <c r="E1803" s="209"/>
      <c r="F1803" s="23"/>
      <c r="G1803" s="23"/>
      <c r="H1803" s="23"/>
      <c r="I1803" s="23"/>
      <c r="J1803" s="23"/>
      <c r="K1803" s="24"/>
      <c r="L1803" s="37"/>
      <c r="M1803" s="37"/>
      <c r="N1803"/>
    </row>
    <row r="1804" spans="1:14" s="18" customFormat="1">
      <c r="A1804" s="35"/>
      <c r="B1804" s="35"/>
      <c r="C1804" s="35"/>
      <c r="D1804" s="35"/>
      <c r="E1804" s="209"/>
      <c r="F1804" s="23"/>
      <c r="G1804" s="23"/>
      <c r="H1804" s="23"/>
      <c r="I1804" s="23"/>
      <c r="J1804" s="23"/>
      <c r="K1804" s="24"/>
      <c r="L1804" s="37"/>
      <c r="M1804" s="37"/>
      <c r="N1804"/>
    </row>
    <row r="1805" spans="1:14" s="18" customFormat="1">
      <c r="A1805" s="35"/>
      <c r="B1805" s="35"/>
      <c r="C1805" s="35"/>
      <c r="D1805" s="35"/>
      <c r="E1805" s="209"/>
      <c r="F1805" s="23"/>
      <c r="G1805" s="23"/>
      <c r="H1805" s="23"/>
      <c r="I1805" s="23"/>
      <c r="J1805" s="23"/>
      <c r="K1805" s="24"/>
      <c r="L1805" s="37"/>
      <c r="M1805" s="37"/>
      <c r="N1805"/>
    </row>
    <row r="1806" spans="1:14" s="18" customFormat="1">
      <c r="A1806" s="35"/>
      <c r="B1806" s="35"/>
      <c r="C1806" s="35"/>
      <c r="D1806" s="35"/>
      <c r="E1806" s="209"/>
      <c r="F1806" s="23"/>
      <c r="G1806" s="23"/>
      <c r="H1806" s="23"/>
      <c r="I1806" s="23"/>
      <c r="J1806" s="23"/>
      <c r="K1806" s="24"/>
      <c r="L1806" s="37"/>
      <c r="M1806" s="37"/>
      <c r="N1806"/>
    </row>
    <row r="1807" spans="1:14" s="18" customFormat="1">
      <c r="A1807" s="35"/>
      <c r="B1807" s="35"/>
      <c r="C1807" s="35"/>
      <c r="D1807" s="35"/>
      <c r="E1807" s="209"/>
      <c r="F1807" s="23"/>
      <c r="G1807" s="23"/>
      <c r="H1807" s="23"/>
      <c r="I1807" s="23"/>
      <c r="J1807" s="23"/>
      <c r="K1807" s="24"/>
      <c r="L1807" s="37"/>
      <c r="M1807" s="37"/>
      <c r="N1807"/>
    </row>
    <row r="1808" spans="1:14" s="18" customFormat="1">
      <c r="A1808" s="35"/>
      <c r="B1808" s="35"/>
      <c r="C1808" s="35"/>
      <c r="D1808" s="35"/>
      <c r="E1808" s="209"/>
      <c r="F1808" s="23"/>
      <c r="G1808" s="23"/>
      <c r="H1808" s="23"/>
      <c r="I1808" s="23"/>
      <c r="J1808" s="23"/>
      <c r="K1808" s="24"/>
      <c r="L1808" s="37"/>
      <c r="M1808" s="37"/>
      <c r="N1808"/>
    </row>
    <row r="1809" spans="1:14" s="18" customFormat="1">
      <c r="A1809" s="35"/>
      <c r="B1809" s="35"/>
      <c r="C1809" s="35"/>
      <c r="D1809" s="35"/>
      <c r="E1809" s="209"/>
      <c r="F1809" s="23"/>
      <c r="G1809" s="23"/>
      <c r="H1809" s="23"/>
      <c r="I1809" s="23"/>
      <c r="J1809" s="23"/>
      <c r="K1809" s="24"/>
      <c r="L1809" s="37"/>
      <c r="M1809" s="37"/>
      <c r="N1809"/>
    </row>
    <row r="1810" spans="1:14" s="18" customFormat="1">
      <c r="A1810" s="35"/>
      <c r="B1810" s="35"/>
      <c r="C1810" s="35"/>
      <c r="D1810" s="35"/>
      <c r="E1810" s="209"/>
      <c r="F1810" s="23"/>
      <c r="G1810" s="23"/>
      <c r="H1810" s="23"/>
      <c r="I1810" s="23"/>
      <c r="J1810" s="23"/>
      <c r="K1810" s="24"/>
      <c r="L1810" s="37"/>
      <c r="M1810" s="37"/>
      <c r="N1810"/>
    </row>
    <row r="1811" spans="1:14" s="18" customFormat="1">
      <c r="A1811" s="35"/>
      <c r="B1811" s="35"/>
      <c r="C1811" s="35"/>
      <c r="D1811" s="35"/>
      <c r="E1811" s="209"/>
      <c r="F1811" s="23"/>
      <c r="G1811" s="23"/>
      <c r="H1811" s="23"/>
      <c r="I1811" s="23"/>
      <c r="J1811" s="23"/>
      <c r="K1811" s="24"/>
      <c r="L1811" s="37"/>
      <c r="M1811" s="37"/>
      <c r="N1811"/>
    </row>
    <row r="1812" spans="1:14" s="18" customFormat="1">
      <c r="A1812" s="35"/>
      <c r="B1812" s="35"/>
      <c r="C1812" s="35"/>
      <c r="D1812" s="35"/>
      <c r="E1812" s="209"/>
      <c r="F1812" s="23"/>
      <c r="G1812" s="23"/>
      <c r="H1812" s="23"/>
      <c r="I1812" s="23"/>
      <c r="J1812" s="23"/>
      <c r="K1812" s="24"/>
      <c r="L1812" s="37"/>
      <c r="M1812" s="37"/>
      <c r="N1812"/>
    </row>
    <row r="1813" spans="1:14" s="18" customFormat="1">
      <c r="A1813" s="35"/>
      <c r="B1813" s="35"/>
      <c r="C1813" s="35"/>
      <c r="D1813" s="35"/>
      <c r="E1813" s="209"/>
      <c r="F1813" s="23"/>
      <c r="G1813" s="23"/>
      <c r="H1813" s="23"/>
      <c r="I1813" s="23"/>
      <c r="J1813" s="23"/>
      <c r="K1813" s="24"/>
      <c r="L1813" s="37"/>
      <c r="M1813" s="37"/>
      <c r="N1813"/>
    </row>
    <row r="1814" spans="1:14" s="18" customFormat="1">
      <c r="A1814" s="35"/>
      <c r="B1814" s="35"/>
      <c r="C1814" s="35"/>
      <c r="D1814" s="35"/>
      <c r="E1814" s="209"/>
      <c r="F1814" s="23"/>
      <c r="G1814" s="23"/>
      <c r="H1814" s="23"/>
      <c r="I1814" s="23"/>
      <c r="J1814" s="23"/>
      <c r="K1814" s="24"/>
      <c r="L1814" s="37"/>
      <c r="M1814" s="37"/>
      <c r="N1814"/>
    </row>
    <row r="1815" spans="1:14" s="18" customFormat="1">
      <c r="A1815" s="35"/>
      <c r="B1815" s="35"/>
      <c r="C1815" s="35"/>
      <c r="D1815" s="35"/>
      <c r="E1815" s="209"/>
      <c r="F1815" s="23"/>
      <c r="G1815" s="23"/>
      <c r="H1815" s="23"/>
      <c r="I1815" s="23"/>
      <c r="J1815" s="23"/>
      <c r="K1815" s="24"/>
      <c r="L1815" s="37"/>
      <c r="M1815" s="37"/>
      <c r="N1815"/>
    </row>
    <row r="1816" spans="1:14" s="18" customFormat="1">
      <c r="A1816" s="35"/>
      <c r="B1816" s="35"/>
      <c r="C1816" s="35"/>
      <c r="D1816" s="35"/>
      <c r="E1816" s="209"/>
      <c r="F1816" s="23"/>
      <c r="G1816" s="23"/>
      <c r="H1816" s="23"/>
      <c r="I1816" s="23"/>
      <c r="J1816" s="23"/>
      <c r="K1816" s="24"/>
      <c r="L1816" s="37"/>
      <c r="M1816" s="37"/>
      <c r="N1816"/>
    </row>
    <row r="1817" spans="1:14" s="18" customFormat="1">
      <c r="A1817" s="35"/>
      <c r="B1817" s="35"/>
      <c r="C1817" s="35"/>
      <c r="D1817" s="35"/>
      <c r="E1817" s="209"/>
      <c r="F1817" s="23"/>
      <c r="G1817" s="23"/>
      <c r="H1817" s="23"/>
      <c r="I1817" s="23"/>
      <c r="J1817" s="23"/>
      <c r="K1817" s="24"/>
      <c r="L1817" s="37"/>
      <c r="M1817" s="37"/>
      <c r="N1817"/>
    </row>
    <row r="1818" spans="1:14" s="18" customFormat="1">
      <c r="A1818" s="35"/>
      <c r="B1818" s="35"/>
      <c r="C1818" s="35"/>
      <c r="D1818" s="35"/>
      <c r="E1818" s="209"/>
      <c r="F1818" s="23"/>
      <c r="G1818" s="23"/>
      <c r="H1818" s="23"/>
      <c r="I1818" s="23"/>
      <c r="J1818" s="23"/>
      <c r="K1818" s="24"/>
      <c r="L1818" s="37"/>
      <c r="M1818" s="37"/>
      <c r="N1818"/>
    </row>
    <row r="1819" spans="1:14" s="18" customFormat="1">
      <c r="A1819" s="35"/>
      <c r="B1819" s="35"/>
      <c r="C1819" s="35"/>
      <c r="D1819" s="35"/>
      <c r="E1819" s="209"/>
      <c r="F1819" s="23"/>
      <c r="G1819" s="23"/>
      <c r="H1819" s="23"/>
      <c r="I1819" s="23"/>
      <c r="J1819" s="23"/>
      <c r="K1819" s="24"/>
      <c r="L1819" s="37"/>
      <c r="M1819" s="37"/>
      <c r="N1819"/>
    </row>
    <row r="1820" spans="1:14" s="18" customFormat="1">
      <c r="A1820" s="35"/>
      <c r="B1820" s="35"/>
      <c r="C1820" s="35"/>
      <c r="D1820" s="35"/>
      <c r="E1820" s="209"/>
      <c r="F1820" s="23"/>
      <c r="G1820" s="23"/>
      <c r="H1820" s="23"/>
      <c r="I1820" s="23"/>
      <c r="J1820" s="23"/>
      <c r="K1820" s="24"/>
      <c r="L1820" s="37"/>
      <c r="M1820" s="37"/>
      <c r="N1820"/>
    </row>
    <row r="1821" spans="1:14" s="18" customFormat="1">
      <c r="A1821" s="35"/>
      <c r="B1821" s="35"/>
      <c r="C1821" s="35"/>
      <c r="D1821" s="35"/>
      <c r="E1821" s="209"/>
      <c r="F1821" s="23"/>
      <c r="G1821" s="23"/>
      <c r="H1821" s="23"/>
      <c r="I1821" s="23"/>
      <c r="J1821" s="23"/>
      <c r="K1821" s="24"/>
      <c r="L1821" s="37"/>
      <c r="M1821" s="37"/>
      <c r="N1821"/>
    </row>
    <row r="1822" spans="1:14" s="18" customFormat="1">
      <c r="A1822" s="35"/>
      <c r="B1822" s="35"/>
      <c r="C1822" s="35"/>
      <c r="D1822" s="35"/>
      <c r="E1822" s="209"/>
      <c r="F1822" s="23"/>
      <c r="G1822" s="23"/>
      <c r="H1822" s="23"/>
      <c r="I1822" s="23"/>
      <c r="J1822" s="23"/>
      <c r="K1822" s="24"/>
      <c r="L1822" s="37"/>
      <c r="M1822" s="37"/>
      <c r="N1822"/>
    </row>
    <row r="1823" spans="1:14" s="18" customFormat="1">
      <c r="A1823" s="35"/>
      <c r="B1823" s="35"/>
      <c r="C1823" s="35"/>
      <c r="D1823" s="35"/>
      <c r="E1823" s="209"/>
      <c r="F1823" s="23"/>
      <c r="G1823" s="23"/>
      <c r="H1823" s="23"/>
      <c r="I1823" s="23"/>
      <c r="J1823" s="23"/>
      <c r="K1823" s="24"/>
      <c r="L1823" s="37"/>
      <c r="M1823" s="37"/>
      <c r="N1823"/>
    </row>
    <row r="1824" spans="1:14" s="18" customFormat="1">
      <c r="A1824" s="35"/>
      <c r="B1824" s="35"/>
      <c r="C1824" s="35"/>
      <c r="D1824" s="35"/>
      <c r="E1824" s="209"/>
      <c r="F1824" s="23"/>
      <c r="G1824" s="23"/>
      <c r="H1824" s="23"/>
      <c r="I1824" s="23"/>
      <c r="J1824" s="23"/>
      <c r="K1824" s="24"/>
      <c r="L1824" s="37"/>
      <c r="M1824" s="37"/>
      <c r="N1824"/>
    </row>
    <row r="1825" spans="1:14" s="18" customFormat="1">
      <c r="A1825" s="35"/>
      <c r="B1825" s="35"/>
      <c r="C1825" s="35"/>
      <c r="D1825" s="35"/>
      <c r="E1825" s="209"/>
      <c r="F1825" s="23"/>
      <c r="G1825" s="23"/>
      <c r="H1825" s="23"/>
      <c r="I1825" s="23"/>
      <c r="J1825" s="23"/>
      <c r="K1825" s="24"/>
      <c r="L1825" s="37"/>
      <c r="M1825" s="37"/>
      <c r="N1825"/>
    </row>
    <row r="1826" spans="1:14" s="18" customFormat="1">
      <c r="A1826" s="35"/>
      <c r="B1826" s="35"/>
      <c r="C1826" s="35"/>
      <c r="D1826" s="35"/>
      <c r="E1826" s="209"/>
      <c r="F1826" s="23"/>
      <c r="G1826" s="23"/>
      <c r="H1826" s="23"/>
      <c r="I1826" s="23"/>
      <c r="J1826" s="23"/>
      <c r="K1826" s="24"/>
      <c r="L1826" s="37"/>
      <c r="M1826" s="37"/>
      <c r="N1826"/>
    </row>
    <row r="1827" spans="1:14" s="18" customFormat="1">
      <c r="A1827" s="35"/>
      <c r="B1827" s="35"/>
      <c r="C1827" s="35"/>
      <c r="D1827" s="35"/>
      <c r="E1827" s="209"/>
      <c r="F1827" s="23"/>
      <c r="G1827" s="23"/>
      <c r="H1827" s="23"/>
      <c r="I1827" s="23"/>
      <c r="J1827" s="23"/>
      <c r="K1827" s="24"/>
      <c r="L1827" s="37"/>
      <c r="M1827" s="37"/>
      <c r="N1827"/>
    </row>
    <row r="1828" spans="1:14" s="18" customFormat="1">
      <c r="A1828" s="35"/>
      <c r="B1828" s="35"/>
      <c r="C1828" s="35"/>
      <c r="D1828" s="35"/>
      <c r="E1828" s="209"/>
      <c r="F1828" s="23"/>
      <c r="G1828" s="23"/>
      <c r="H1828" s="23"/>
      <c r="I1828" s="23"/>
      <c r="J1828" s="23"/>
      <c r="K1828" s="24"/>
      <c r="L1828" s="37"/>
      <c r="M1828" s="37"/>
      <c r="N1828"/>
    </row>
    <row r="1829" spans="1:14" s="18" customFormat="1">
      <c r="A1829" s="35"/>
      <c r="B1829" s="35"/>
      <c r="C1829" s="35"/>
      <c r="D1829" s="35"/>
      <c r="E1829" s="209"/>
      <c r="F1829" s="23"/>
      <c r="G1829" s="23"/>
      <c r="H1829" s="23"/>
      <c r="I1829" s="23"/>
      <c r="J1829" s="23"/>
      <c r="K1829" s="24"/>
      <c r="L1829" s="37"/>
      <c r="M1829" s="37"/>
      <c r="N1829"/>
    </row>
    <row r="1830" spans="1:14" s="18" customFormat="1">
      <c r="A1830" s="35"/>
      <c r="B1830" s="35"/>
      <c r="C1830" s="35"/>
      <c r="D1830" s="35"/>
      <c r="E1830" s="209"/>
      <c r="F1830" s="23"/>
      <c r="G1830" s="23"/>
      <c r="H1830" s="23"/>
      <c r="I1830" s="23"/>
      <c r="J1830" s="23"/>
      <c r="K1830" s="24"/>
      <c r="L1830" s="37"/>
      <c r="M1830" s="37"/>
      <c r="N1830"/>
    </row>
    <row r="1831" spans="1:14" s="18" customFormat="1">
      <c r="A1831" s="35"/>
      <c r="B1831" s="35"/>
      <c r="C1831" s="35"/>
      <c r="D1831" s="35"/>
      <c r="E1831" s="209"/>
      <c r="F1831" s="23"/>
      <c r="G1831" s="23"/>
      <c r="H1831" s="23"/>
      <c r="I1831" s="23"/>
      <c r="J1831" s="23"/>
      <c r="K1831" s="24"/>
      <c r="L1831" s="37"/>
      <c r="M1831" s="37"/>
      <c r="N1831"/>
    </row>
    <row r="1832" spans="1:14" s="18" customFormat="1">
      <c r="A1832" s="35"/>
      <c r="B1832" s="35"/>
      <c r="C1832" s="35"/>
      <c r="D1832" s="35"/>
      <c r="E1832" s="209"/>
      <c r="F1832" s="23"/>
      <c r="G1832" s="23"/>
      <c r="H1832" s="23"/>
      <c r="I1832" s="23"/>
      <c r="J1832" s="23"/>
      <c r="K1832" s="24"/>
      <c r="L1832" s="37"/>
      <c r="M1832" s="37"/>
      <c r="N1832"/>
    </row>
    <row r="1833" spans="1:14" s="18" customFormat="1">
      <c r="A1833" s="35"/>
      <c r="B1833" s="35"/>
      <c r="C1833" s="35"/>
      <c r="D1833" s="35"/>
      <c r="E1833" s="209"/>
      <c r="F1833" s="23"/>
      <c r="G1833" s="23"/>
      <c r="H1833" s="23"/>
      <c r="I1833" s="23"/>
      <c r="J1833" s="23"/>
      <c r="K1833" s="24"/>
      <c r="L1833" s="37"/>
      <c r="M1833" s="37"/>
      <c r="N1833"/>
    </row>
    <row r="1834" spans="1:14" s="18" customFormat="1">
      <c r="A1834" s="35"/>
      <c r="B1834" s="35"/>
      <c r="C1834" s="35"/>
      <c r="D1834" s="35"/>
      <c r="E1834" s="209"/>
      <c r="F1834" s="23"/>
      <c r="G1834" s="23"/>
      <c r="H1834" s="23"/>
      <c r="I1834" s="23"/>
      <c r="J1834" s="23"/>
      <c r="K1834" s="24"/>
      <c r="L1834" s="37"/>
      <c r="M1834" s="37"/>
      <c r="N1834"/>
    </row>
    <row r="1835" spans="1:14" s="18" customFormat="1">
      <c r="A1835" s="35"/>
      <c r="B1835" s="35"/>
      <c r="C1835" s="35"/>
      <c r="D1835" s="35"/>
      <c r="E1835" s="209"/>
      <c r="F1835" s="23"/>
      <c r="G1835" s="23"/>
      <c r="H1835" s="23"/>
      <c r="I1835" s="23"/>
      <c r="J1835" s="23"/>
      <c r="K1835" s="24"/>
      <c r="L1835" s="37"/>
      <c r="M1835" s="37"/>
      <c r="N1835"/>
    </row>
    <row r="1836" spans="1:14" s="18" customFormat="1">
      <c r="A1836" s="35"/>
      <c r="B1836" s="35"/>
      <c r="C1836" s="35"/>
      <c r="D1836" s="35"/>
      <c r="E1836" s="209"/>
      <c r="F1836" s="23"/>
      <c r="G1836" s="23"/>
      <c r="H1836" s="23"/>
      <c r="I1836" s="23"/>
      <c r="J1836" s="23"/>
      <c r="K1836" s="24"/>
      <c r="L1836" s="37"/>
      <c r="M1836" s="37"/>
      <c r="N1836"/>
    </row>
    <row r="1837" spans="1:14" s="18" customFormat="1">
      <c r="A1837" s="35"/>
      <c r="B1837" s="35"/>
      <c r="C1837" s="35"/>
      <c r="D1837" s="35"/>
      <c r="E1837" s="209"/>
      <c r="F1837" s="23"/>
      <c r="G1837" s="23"/>
      <c r="H1837" s="23"/>
      <c r="I1837" s="23"/>
      <c r="J1837" s="23"/>
      <c r="K1837" s="24"/>
      <c r="L1837" s="37"/>
      <c r="M1837" s="37"/>
      <c r="N1837"/>
    </row>
    <row r="1838" spans="1:14" s="18" customFormat="1">
      <c r="A1838" s="35"/>
      <c r="B1838" s="35"/>
      <c r="C1838" s="35"/>
      <c r="D1838" s="35"/>
      <c r="E1838" s="209"/>
      <c r="F1838" s="23"/>
      <c r="G1838" s="23"/>
      <c r="H1838" s="23"/>
      <c r="I1838" s="23"/>
      <c r="J1838" s="23"/>
      <c r="K1838" s="24"/>
      <c r="L1838" s="37"/>
      <c r="M1838" s="37"/>
      <c r="N1838"/>
    </row>
    <row r="1839" spans="1:14" s="18" customFormat="1">
      <c r="A1839" s="35"/>
      <c r="B1839" s="35"/>
      <c r="C1839" s="35"/>
      <c r="D1839" s="35"/>
      <c r="E1839" s="209"/>
      <c r="F1839" s="23"/>
      <c r="G1839" s="23"/>
      <c r="H1839" s="23"/>
      <c r="I1839" s="23"/>
      <c r="J1839" s="23"/>
      <c r="K1839" s="24"/>
      <c r="L1839" s="37"/>
      <c r="M1839" s="37"/>
      <c r="N1839"/>
    </row>
    <row r="1840" spans="1:14" s="18" customFormat="1">
      <c r="A1840" s="35"/>
      <c r="B1840" s="35"/>
      <c r="C1840" s="35"/>
      <c r="D1840" s="35"/>
      <c r="E1840" s="209"/>
      <c r="F1840" s="23"/>
      <c r="G1840" s="23"/>
      <c r="H1840" s="23"/>
      <c r="I1840" s="23"/>
      <c r="J1840" s="23"/>
      <c r="K1840" s="24"/>
      <c r="L1840" s="37"/>
      <c r="M1840" s="37"/>
      <c r="N1840"/>
    </row>
    <row r="1841" spans="1:14" s="18" customFormat="1">
      <c r="A1841" s="35"/>
      <c r="B1841" s="35"/>
      <c r="C1841" s="35"/>
      <c r="D1841" s="35"/>
      <c r="E1841" s="209"/>
      <c r="F1841" s="23"/>
      <c r="G1841" s="23"/>
      <c r="H1841" s="23"/>
      <c r="I1841" s="23"/>
      <c r="J1841" s="23"/>
      <c r="K1841" s="24"/>
      <c r="L1841" s="37"/>
      <c r="M1841" s="37"/>
      <c r="N1841"/>
    </row>
    <row r="1842" spans="1:14" s="18" customFormat="1">
      <c r="A1842" s="35"/>
      <c r="B1842" s="35"/>
      <c r="C1842" s="35"/>
      <c r="D1842" s="35"/>
      <c r="E1842" s="209"/>
      <c r="F1842" s="23"/>
      <c r="G1842" s="23"/>
      <c r="H1842" s="23"/>
      <c r="I1842" s="23"/>
      <c r="J1842" s="23"/>
      <c r="K1842" s="24"/>
      <c r="L1842" s="37"/>
      <c r="M1842" s="37"/>
      <c r="N1842"/>
    </row>
    <row r="1843" spans="1:14" s="18" customFormat="1">
      <c r="A1843" s="35"/>
      <c r="B1843" s="35"/>
      <c r="C1843" s="35"/>
      <c r="D1843" s="35"/>
      <c r="E1843" s="209"/>
      <c r="F1843" s="23"/>
      <c r="G1843" s="23"/>
      <c r="H1843" s="23"/>
      <c r="I1843" s="23"/>
      <c r="J1843" s="23"/>
      <c r="K1843" s="24"/>
      <c r="L1843" s="37"/>
      <c r="M1843" s="37"/>
      <c r="N1843"/>
    </row>
    <row r="1844" spans="1:14" s="18" customFormat="1">
      <c r="A1844" s="35"/>
      <c r="B1844" s="35"/>
      <c r="C1844" s="35"/>
      <c r="D1844" s="35"/>
      <c r="E1844" s="209"/>
      <c r="F1844" s="23"/>
      <c r="G1844" s="23"/>
      <c r="H1844" s="23"/>
      <c r="I1844" s="23"/>
      <c r="J1844" s="23"/>
      <c r="K1844" s="24"/>
      <c r="L1844" s="37"/>
      <c r="M1844" s="37"/>
      <c r="N1844"/>
    </row>
    <row r="1845" spans="1:14" s="18" customFormat="1">
      <c r="A1845" s="35"/>
      <c r="B1845" s="35"/>
      <c r="C1845" s="35"/>
      <c r="D1845" s="35"/>
      <c r="E1845" s="209"/>
      <c r="F1845" s="23"/>
      <c r="G1845" s="23"/>
      <c r="H1845" s="23"/>
      <c r="I1845" s="23"/>
      <c r="J1845" s="23"/>
      <c r="K1845" s="24"/>
      <c r="L1845" s="37"/>
      <c r="M1845" s="37"/>
      <c r="N1845"/>
    </row>
    <row r="1846" spans="1:14" s="18" customFormat="1">
      <c r="A1846" s="35"/>
      <c r="B1846" s="35"/>
      <c r="C1846" s="35"/>
      <c r="D1846" s="35"/>
      <c r="E1846" s="209"/>
      <c r="F1846" s="23"/>
      <c r="G1846" s="23"/>
      <c r="H1846" s="23"/>
      <c r="I1846" s="23"/>
      <c r="J1846" s="23"/>
      <c r="K1846" s="24"/>
      <c r="L1846" s="37"/>
      <c r="M1846" s="37"/>
      <c r="N1846"/>
    </row>
    <row r="1847" spans="1:14" s="18" customFormat="1">
      <c r="A1847" s="35"/>
      <c r="B1847" s="35"/>
      <c r="C1847" s="35"/>
      <c r="D1847" s="35"/>
      <c r="E1847" s="209"/>
      <c r="F1847" s="23"/>
      <c r="G1847" s="23"/>
      <c r="H1847" s="23"/>
      <c r="I1847" s="23"/>
      <c r="J1847" s="23"/>
      <c r="K1847" s="24"/>
      <c r="L1847" s="37"/>
      <c r="M1847" s="37"/>
      <c r="N1847"/>
    </row>
    <row r="1848" spans="1:14" s="18" customFormat="1">
      <c r="A1848" s="35"/>
      <c r="B1848" s="35"/>
      <c r="C1848" s="35"/>
      <c r="D1848" s="35"/>
      <c r="E1848" s="209"/>
      <c r="F1848" s="23"/>
      <c r="G1848" s="23"/>
      <c r="H1848" s="23"/>
      <c r="I1848" s="23"/>
      <c r="J1848" s="23"/>
      <c r="K1848" s="24"/>
      <c r="L1848" s="37"/>
      <c r="M1848" s="37"/>
      <c r="N1848"/>
    </row>
    <row r="1849" spans="1:14" s="18" customFormat="1">
      <c r="A1849" s="35"/>
      <c r="B1849" s="35"/>
      <c r="C1849" s="35"/>
      <c r="D1849" s="35"/>
      <c r="E1849" s="209"/>
      <c r="F1849" s="23"/>
      <c r="G1849" s="23"/>
      <c r="H1849" s="23"/>
      <c r="I1849" s="23"/>
      <c r="J1849" s="23"/>
      <c r="K1849" s="24"/>
      <c r="L1849" s="37"/>
      <c r="M1849" s="37"/>
      <c r="N1849"/>
    </row>
    <row r="1850" spans="1:14" s="18" customFormat="1">
      <c r="A1850" s="35"/>
      <c r="B1850" s="35"/>
      <c r="C1850" s="35"/>
      <c r="D1850" s="35"/>
      <c r="E1850" s="209"/>
      <c r="F1850" s="23"/>
      <c r="G1850" s="23"/>
      <c r="H1850" s="23"/>
      <c r="I1850" s="23"/>
      <c r="J1850" s="23"/>
      <c r="K1850" s="24"/>
      <c r="L1850" s="37"/>
      <c r="M1850" s="37"/>
      <c r="N1850"/>
    </row>
    <row r="1851" spans="1:14" s="18" customFormat="1">
      <c r="A1851" s="35"/>
      <c r="B1851" s="35"/>
      <c r="C1851" s="35"/>
      <c r="D1851" s="35"/>
      <c r="E1851" s="209"/>
      <c r="F1851" s="23"/>
      <c r="G1851" s="23"/>
      <c r="H1851" s="23"/>
      <c r="I1851" s="23"/>
      <c r="J1851" s="23"/>
      <c r="K1851" s="24"/>
      <c r="L1851" s="37"/>
      <c r="M1851" s="37"/>
      <c r="N1851"/>
    </row>
    <row r="1852" spans="1:14" s="18" customFormat="1">
      <c r="A1852" s="35"/>
      <c r="B1852" s="35"/>
      <c r="C1852" s="35"/>
      <c r="D1852" s="35"/>
      <c r="E1852" s="209"/>
      <c r="F1852" s="23"/>
      <c r="G1852" s="23"/>
      <c r="H1852" s="23"/>
      <c r="I1852" s="23"/>
      <c r="J1852" s="23"/>
      <c r="K1852" s="24"/>
      <c r="L1852" s="37"/>
      <c r="M1852" s="37"/>
      <c r="N1852"/>
    </row>
    <row r="1853" spans="1:14" s="18" customFormat="1">
      <c r="A1853" s="35"/>
      <c r="B1853" s="35"/>
      <c r="C1853" s="35"/>
      <c r="D1853" s="35"/>
      <c r="E1853" s="209"/>
      <c r="F1853" s="23"/>
      <c r="G1853" s="23"/>
      <c r="H1853" s="23"/>
      <c r="I1853" s="23"/>
      <c r="J1853" s="23"/>
      <c r="K1853" s="24"/>
      <c r="L1853" s="37"/>
      <c r="M1853" s="37"/>
      <c r="N1853"/>
    </row>
    <row r="1854" spans="1:14" s="18" customFormat="1">
      <c r="A1854" s="35"/>
      <c r="B1854" s="35"/>
      <c r="C1854" s="35"/>
      <c r="D1854" s="35"/>
      <c r="E1854" s="209"/>
      <c r="F1854" s="23"/>
      <c r="G1854" s="23"/>
      <c r="H1854" s="23"/>
      <c r="I1854" s="23"/>
      <c r="J1854" s="23"/>
      <c r="K1854" s="24"/>
      <c r="L1854" s="37"/>
      <c r="M1854" s="37"/>
      <c r="N1854"/>
    </row>
    <row r="1855" spans="1:14" s="18" customFormat="1">
      <c r="A1855" s="35"/>
      <c r="B1855" s="35"/>
      <c r="C1855" s="35"/>
      <c r="D1855" s="35"/>
      <c r="E1855" s="209"/>
      <c r="F1855" s="23"/>
      <c r="G1855" s="23"/>
      <c r="H1855" s="23"/>
      <c r="I1855" s="23"/>
      <c r="J1855" s="23"/>
      <c r="K1855" s="24"/>
      <c r="L1855" s="37"/>
      <c r="M1855" s="37"/>
      <c r="N1855"/>
    </row>
    <row r="1856" spans="1:14" s="18" customFormat="1">
      <c r="A1856" s="35"/>
      <c r="B1856" s="35"/>
      <c r="C1856" s="35"/>
      <c r="D1856" s="35"/>
      <c r="E1856" s="209"/>
      <c r="F1856" s="23"/>
      <c r="G1856" s="23"/>
      <c r="H1856" s="23"/>
      <c r="I1856" s="23"/>
      <c r="J1856" s="23"/>
      <c r="K1856" s="24"/>
      <c r="L1856" s="37"/>
      <c r="M1856" s="37"/>
      <c r="N1856"/>
    </row>
    <row r="1857" spans="1:14" s="18" customFormat="1">
      <c r="A1857" s="35"/>
      <c r="B1857" s="35"/>
      <c r="C1857" s="35"/>
      <c r="D1857" s="35"/>
      <c r="E1857" s="209"/>
      <c r="F1857" s="23"/>
      <c r="G1857" s="23"/>
      <c r="H1857" s="23"/>
      <c r="I1857" s="23"/>
      <c r="J1857" s="23"/>
      <c r="K1857" s="24"/>
      <c r="L1857" s="37"/>
      <c r="M1857" s="37"/>
      <c r="N1857"/>
    </row>
    <row r="1858" spans="1:14" s="18" customFormat="1">
      <c r="A1858" s="35"/>
      <c r="B1858" s="35"/>
      <c r="C1858" s="35"/>
      <c r="D1858" s="35"/>
      <c r="E1858" s="209"/>
      <c r="F1858" s="23"/>
      <c r="G1858" s="23"/>
      <c r="H1858" s="23"/>
      <c r="I1858" s="23"/>
      <c r="J1858" s="23"/>
      <c r="K1858" s="24"/>
      <c r="L1858" s="37"/>
      <c r="M1858" s="37"/>
      <c r="N1858"/>
    </row>
    <row r="1859" spans="1:14" s="18" customFormat="1">
      <c r="A1859" s="35"/>
      <c r="B1859" s="35"/>
      <c r="C1859" s="35"/>
      <c r="D1859" s="35"/>
      <c r="E1859" s="209"/>
      <c r="F1859" s="23"/>
      <c r="G1859" s="23"/>
      <c r="H1859" s="23"/>
      <c r="I1859" s="23"/>
      <c r="J1859" s="23"/>
      <c r="K1859" s="24"/>
      <c r="L1859" s="37"/>
      <c r="M1859" s="37"/>
      <c r="N1859"/>
    </row>
    <row r="1860" spans="1:14" s="18" customFormat="1">
      <c r="A1860" s="35"/>
      <c r="B1860" s="35"/>
      <c r="C1860" s="35"/>
      <c r="D1860" s="35"/>
      <c r="E1860" s="209"/>
      <c r="F1860" s="23"/>
      <c r="G1860" s="23"/>
      <c r="H1860" s="23"/>
      <c r="I1860" s="23"/>
      <c r="J1860" s="23"/>
      <c r="K1860" s="24"/>
      <c r="L1860" s="37"/>
      <c r="M1860" s="37"/>
      <c r="N1860"/>
    </row>
    <row r="1861" spans="1:14" s="18" customFormat="1">
      <c r="A1861" s="35"/>
      <c r="B1861" s="35"/>
      <c r="C1861" s="35"/>
      <c r="D1861" s="35"/>
      <c r="E1861" s="209"/>
      <c r="F1861" s="23"/>
      <c r="G1861" s="23"/>
      <c r="H1861" s="23"/>
      <c r="I1861" s="23"/>
      <c r="J1861" s="23"/>
      <c r="K1861" s="24"/>
      <c r="L1861" s="37"/>
      <c r="M1861" s="37"/>
      <c r="N1861"/>
    </row>
    <row r="1862" spans="1:14" s="18" customFormat="1">
      <c r="A1862" s="35"/>
      <c r="B1862" s="35"/>
      <c r="C1862" s="35"/>
      <c r="D1862" s="35"/>
      <c r="E1862" s="209"/>
      <c r="F1862" s="23"/>
      <c r="G1862" s="23"/>
      <c r="H1862" s="23"/>
      <c r="I1862" s="23"/>
      <c r="J1862" s="23"/>
      <c r="K1862" s="24"/>
      <c r="L1862" s="37"/>
      <c r="M1862" s="37"/>
      <c r="N1862"/>
    </row>
    <row r="1863" spans="1:14" s="18" customFormat="1">
      <c r="A1863" s="35"/>
      <c r="B1863" s="35"/>
      <c r="C1863" s="35"/>
      <c r="D1863" s="35"/>
      <c r="E1863" s="209"/>
      <c r="F1863" s="23"/>
      <c r="G1863" s="23"/>
      <c r="H1863" s="23"/>
      <c r="I1863" s="23"/>
      <c r="J1863" s="23"/>
      <c r="K1863" s="24"/>
      <c r="L1863" s="37"/>
      <c r="M1863" s="37"/>
      <c r="N1863"/>
    </row>
    <row r="1864" spans="1:14" s="18" customFormat="1">
      <c r="A1864" s="35"/>
      <c r="B1864" s="35"/>
      <c r="C1864" s="35"/>
      <c r="D1864" s="35"/>
      <c r="E1864" s="209"/>
      <c r="F1864" s="23"/>
      <c r="G1864" s="23"/>
      <c r="H1864" s="23"/>
      <c r="I1864" s="23"/>
      <c r="J1864" s="23"/>
      <c r="K1864" s="24"/>
      <c r="L1864" s="37"/>
      <c r="M1864" s="37"/>
      <c r="N1864"/>
    </row>
    <row r="1865" spans="1:14" s="18" customFormat="1">
      <c r="A1865" s="35"/>
      <c r="B1865" s="35"/>
      <c r="C1865" s="35"/>
      <c r="D1865" s="35"/>
      <c r="E1865" s="209"/>
      <c r="F1865" s="23"/>
      <c r="G1865" s="23"/>
      <c r="H1865" s="23"/>
      <c r="I1865" s="23"/>
      <c r="J1865" s="23"/>
      <c r="K1865" s="24"/>
      <c r="L1865" s="37"/>
      <c r="M1865" s="37"/>
      <c r="N1865"/>
    </row>
    <row r="1866" spans="1:14" s="18" customFormat="1">
      <c r="A1866" s="35"/>
      <c r="B1866" s="35"/>
      <c r="C1866" s="35"/>
      <c r="D1866" s="35"/>
      <c r="E1866" s="209"/>
      <c r="F1866" s="23"/>
      <c r="G1866" s="23"/>
      <c r="H1866" s="23"/>
      <c r="I1866" s="23"/>
      <c r="J1866" s="23"/>
      <c r="K1866" s="24"/>
      <c r="L1866" s="37"/>
      <c r="M1866" s="37"/>
      <c r="N1866"/>
    </row>
    <row r="1867" spans="1:14" s="18" customFormat="1">
      <c r="A1867" s="35"/>
      <c r="B1867" s="35"/>
      <c r="C1867" s="35"/>
      <c r="D1867" s="35"/>
      <c r="E1867" s="209"/>
      <c r="F1867" s="23"/>
      <c r="G1867" s="23"/>
      <c r="H1867" s="23"/>
      <c r="I1867" s="23"/>
      <c r="J1867" s="23"/>
      <c r="K1867" s="24"/>
      <c r="L1867" s="37"/>
      <c r="M1867" s="37"/>
      <c r="N1867"/>
    </row>
    <row r="1868" spans="1:14" s="18" customFormat="1">
      <c r="A1868" s="35"/>
      <c r="B1868" s="35"/>
      <c r="C1868" s="35"/>
      <c r="D1868" s="35"/>
      <c r="E1868" s="209"/>
      <c r="F1868" s="23"/>
      <c r="G1868" s="23"/>
      <c r="H1868" s="23"/>
      <c r="I1868" s="23"/>
      <c r="J1868" s="23"/>
      <c r="K1868" s="24"/>
      <c r="L1868" s="37"/>
      <c r="M1868" s="37"/>
      <c r="N1868"/>
    </row>
    <row r="1869" spans="1:14" s="18" customFormat="1">
      <c r="A1869" s="35"/>
      <c r="B1869" s="35"/>
      <c r="C1869" s="35"/>
      <c r="D1869" s="35"/>
      <c r="E1869" s="209"/>
      <c r="F1869" s="23"/>
      <c r="G1869" s="23"/>
      <c r="H1869" s="23"/>
      <c r="I1869" s="23"/>
      <c r="J1869" s="23"/>
      <c r="K1869" s="24"/>
      <c r="L1869" s="37"/>
      <c r="M1869" s="37"/>
      <c r="N1869"/>
    </row>
    <row r="1870" spans="1:14" s="18" customFormat="1">
      <c r="A1870" s="35"/>
      <c r="B1870" s="35"/>
      <c r="C1870" s="35"/>
      <c r="D1870" s="35"/>
      <c r="E1870" s="209"/>
      <c r="F1870" s="23"/>
      <c r="G1870" s="23"/>
      <c r="H1870" s="23"/>
      <c r="I1870" s="23"/>
      <c r="J1870" s="23"/>
      <c r="K1870" s="24"/>
      <c r="L1870" s="37"/>
      <c r="M1870" s="37"/>
      <c r="N1870"/>
    </row>
    <row r="1871" spans="1:14" s="18" customFormat="1">
      <c r="A1871" s="35"/>
      <c r="B1871" s="35"/>
      <c r="C1871" s="35"/>
      <c r="D1871" s="35"/>
      <c r="E1871" s="209"/>
      <c r="F1871" s="23"/>
      <c r="G1871" s="23"/>
      <c r="H1871" s="23"/>
      <c r="I1871" s="23"/>
      <c r="J1871" s="23"/>
      <c r="K1871" s="24"/>
      <c r="L1871" s="37"/>
      <c r="M1871" s="37"/>
      <c r="N1871"/>
    </row>
    <row r="1872" spans="1:14" s="18" customFormat="1">
      <c r="A1872" s="35"/>
      <c r="B1872" s="35"/>
      <c r="C1872" s="35"/>
      <c r="D1872" s="35"/>
      <c r="E1872" s="209"/>
      <c r="F1872" s="23"/>
      <c r="G1872" s="23"/>
      <c r="H1872" s="23"/>
      <c r="I1872" s="23"/>
      <c r="J1872" s="23"/>
      <c r="K1872" s="24"/>
      <c r="L1872" s="37"/>
      <c r="M1872" s="37"/>
      <c r="N1872"/>
    </row>
    <row r="1873" spans="1:14" s="18" customFormat="1">
      <c r="A1873" s="35"/>
      <c r="B1873" s="35"/>
      <c r="C1873" s="35"/>
      <c r="D1873" s="35"/>
      <c r="E1873" s="209"/>
      <c r="F1873" s="23"/>
      <c r="G1873" s="23"/>
      <c r="H1873" s="23"/>
      <c r="I1873" s="23"/>
      <c r="J1873" s="23"/>
      <c r="K1873" s="24"/>
      <c r="L1873" s="37"/>
      <c r="M1873" s="37"/>
      <c r="N1873"/>
    </row>
    <row r="1874" spans="1:14" s="18" customFormat="1">
      <c r="A1874" s="35"/>
      <c r="B1874" s="35"/>
      <c r="C1874" s="35"/>
      <c r="D1874" s="35"/>
      <c r="E1874" s="209"/>
      <c r="F1874" s="23"/>
      <c r="G1874" s="23"/>
      <c r="H1874" s="23"/>
      <c r="I1874" s="23"/>
      <c r="J1874" s="23"/>
      <c r="K1874" s="24"/>
      <c r="L1874" s="37"/>
      <c r="M1874" s="37"/>
      <c r="N1874"/>
    </row>
    <row r="1875" spans="1:14" s="18" customFormat="1">
      <c r="A1875" s="35"/>
      <c r="B1875" s="35"/>
      <c r="C1875" s="35"/>
      <c r="D1875" s="35"/>
      <c r="E1875" s="209"/>
      <c r="F1875" s="23"/>
      <c r="G1875" s="23"/>
      <c r="H1875" s="23"/>
      <c r="I1875" s="23"/>
      <c r="J1875" s="23"/>
      <c r="K1875" s="24"/>
      <c r="L1875" s="37"/>
      <c r="M1875" s="37"/>
      <c r="N1875"/>
    </row>
    <row r="1876" spans="1:14" s="18" customFormat="1">
      <c r="A1876" s="35"/>
      <c r="B1876" s="35"/>
      <c r="C1876" s="35"/>
      <c r="D1876" s="35"/>
      <c r="E1876" s="209"/>
      <c r="F1876" s="23"/>
      <c r="G1876" s="23"/>
      <c r="H1876" s="23"/>
      <c r="I1876" s="23"/>
      <c r="J1876" s="23"/>
      <c r="K1876" s="24"/>
      <c r="L1876" s="37"/>
      <c r="M1876" s="37"/>
      <c r="N1876"/>
    </row>
    <row r="1877" spans="1:14" s="18" customFormat="1">
      <c r="A1877" s="35"/>
      <c r="B1877" s="35"/>
      <c r="C1877" s="35"/>
      <c r="D1877" s="35"/>
      <c r="E1877" s="209"/>
      <c r="F1877" s="23"/>
      <c r="G1877" s="23"/>
      <c r="H1877" s="23"/>
      <c r="I1877" s="23"/>
      <c r="J1877" s="23"/>
      <c r="K1877" s="24"/>
      <c r="L1877" s="37"/>
      <c r="M1877" s="37"/>
      <c r="N1877"/>
    </row>
    <row r="1878" spans="1:14" s="18" customFormat="1">
      <c r="A1878" s="35"/>
      <c r="B1878" s="35"/>
      <c r="C1878" s="35"/>
      <c r="D1878" s="35"/>
      <c r="E1878" s="209"/>
      <c r="F1878" s="23"/>
      <c r="G1878" s="23"/>
      <c r="H1878" s="23"/>
      <c r="I1878" s="23"/>
      <c r="J1878" s="23"/>
      <c r="K1878" s="24"/>
      <c r="L1878" s="37"/>
      <c r="M1878" s="37"/>
      <c r="N1878"/>
    </row>
    <row r="1879" spans="1:14" s="18" customFormat="1">
      <c r="A1879" s="35"/>
      <c r="B1879" s="35"/>
      <c r="C1879" s="35"/>
      <c r="D1879" s="35"/>
      <c r="E1879" s="209"/>
      <c r="F1879" s="23"/>
      <c r="G1879" s="23"/>
      <c r="H1879" s="23"/>
      <c r="I1879" s="23"/>
      <c r="J1879" s="23"/>
      <c r="K1879" s="24"/>
      <c r="L1879" s="37"/>
      <c r="M1879" s="37"/>
      <c r="N1879"/>
    </row>
    <row r="1880" spans="1:14" s="18" customFormat="1">
      <c r="A1880" s="35"/>
      <c r="B1880" s="35"/>
      <c r="C1880" s="35"/>
      <c r="D1880" s="35"/>
      <c r="E1880" s="209"/>
      <c r="F1880" s="23"/>
      <c r="G1880" s="23"/>
      <c r="H1880" s="23"/>
      <c r="I1880" s="23"/>
      <c r="J1880" s="23"/>
      <c r="K1880" s="24"/>
      <c r="L1880" s="37"/>
      <c r="M1880" s="37"/>
      <c r="N1880"/>
    </row>
    <row r="1881" spans="1:14" s="18" customFormat="1">
      <c r="A1881" s="35"/>
      <c r="B1881" s="35"/>
      <c r="C1881" s="35"/>
      <c r="D1881" s="35"/>
      <c r="E1881" s="209"/>
      <c r="F1881" s="23"/>
      <c r="G1881" s="23"/>
      <c r="H1881" s="23"/>
      <c r="I1881" s="23"/>
      <c r="J1881" s="23"/>
      <c r="K1881" s="24"/>
      <c r="L1881" s="37"/>
      <c r="M1881" s="37"/>
      <c r="N1881"/>
    </row>
    <row r="1882" spans="1:14" s="18" customFormat="1">
      <c r="A1882" s="35"/>
      <c r="B1882" s="35"/>
      <c r="C1882" s="35"/>
      <c r="D1882" s="35"/>
      <c r="E1882" s="209"/>
      <c r="F1882" s="23"/>
      <c r="G1882" s="23"/>
      <c r="H1882" s="23"/>
      <c r="I1882" s="23"/>
      <c r="J1882" s="23"/>
      <c r="K1882" s="24"/>
      <c r="L1882" s="37"/>
      <c r="M1882" s="37"/>
      <c r="N1882"/>
    </row>
    <row r="1883" spans="1:14" s="18" customFormat="1">
      <c r="A1883" s="35"/>
      <c r="B1883" s="35"/>
      <c r="C1883" s="35"/>
      <c r="D1883" s="35"/>
      <c r="E1883" s="209"/>
      <c r="F1883" s="23"/>
      <c r="G1883" s="23"/>
      <c r="H1883" s="23"/>
      <c r="I1883" s="23"/>
      <c r="J1883" s="23"/>
      <c r="K1883" s="24"/>
      <c r="L1883" s="37"/>
      <c r="M1883" s="37"/>
      <c r="N1883"/>
    </row>
    <row r="1884" spans="1:14" s="18" customFormat="1">
      <c r="A1884" s="35"/>
      <c r="B1884" s="35"/>
      <c r="C1884" s="35"/>
      <c r="D1884" s="35"/>
      <c r="E1884" s="209"/>
      <c r="F1884" s="23"/>
      <c r="G1884" s="23"/>
      <c r="H1884" s="23"/>
      <c r="I1884" s="23"/>
      <c r="J1884" s="23"/>
      <c r="K1884" s="24"/>
      <c r="L1884" s="37"/>
      <c r="M1884" s="37"/>
      <c r="N1884"/>
    </row>
    <row r="1885" spans="1:14" s="18" customFormat="1">
      <c r="A1885" s="35"/>
      <c r="B1885" s="35"/>
      <c r="C1885" s="35"/>
      <c r="D1885" s="35"/>
      <c r="E1885" s="209"/>
      <c r="F1885" s="23"/>
      <c r="G1885" s="23"/>
      <c r="H1885" s="23"/>
      <c r="I1885" s="23"/>
      <c r="J1885" s="23"/>
      <c r="K1885" s="24"/>
      <c r="L1885" s="37"/>
      <c r="M1885" s="37"/>
      <c r="N1885"/>
    </row>
    <row r="1886" spans="1:14" s="18" customFormat="1">
      <c r="A1886" s="35"/>
      <c r="B1886" s="35"/>
      <c r="C1886" s="35"/>
      <c r="D1886" s="35"/>
      <c r="E1886" s="209"/>
      <c r="F1886" s="23"/>
      <c r="G1886" s="23"/>
      <c r="H1886" s="23"/>
      <c r="I1886" s="23"/>
      <c r="J1886" s="23"/>
      <c r="K1886" s="24"/>
      <c r="L1886" s="37"/>
      <c r="M1886" s="37"/>
      <c r="N1886"/>
    </row>
    <row r="1887" spans="1:14" s="18" customFormat="1">
      <c r="A1887" s="35"/>
      <c r="B1887" s="35"/>
      <c r="C1887" s="35"/>
      <c r="D1887" s="35"/>
      <c r="E1887" s="209"/>
      <c r="F1887" s="23"/>
      <c r="G1887" s="23"/>
      <c r="H1887" s="23"/>
      <c r="I1887" s="23"/>
      <c r="J1887" s="23"/>
      <c r="K1887" s="24"/>
      <c r="L1887" s="37"/>
      <c r="M1887" s="37"/>
      <c r="N1887"/>
    </row>
    <row r="1888" spans="1:14" s="18" customFormat="1">
      <c r="A1888" s="35"/>
      <c r="B1888" s="35"/>
      <c r="C1888" s="35"/>
      <c r="D1888" s="35"/>
      <c r="E1888" s="209"/>
      <c r="F1888" s="23"/>
      <c r="G1888" s="23"/>
      <c r="H1888" s="23"/>
      <c r="I1888" s="23"/>
      <c r="J1888" s="23"/>
      <c r="K1888" s="24"/>
      <c r="L1888" s="37"/>
      <c r="M1888" s="37"/>
      <c r="N1888"/>
    </row>
    <row r="1889" spans="1:14" s="18" customFormat="1">
      <c r="A1889" s="35"/>
      <c r="B1889" s="35"/>
      <c r="C1889" s="35"/>
      <c r="D1889" s="35"/>
      <c r="E1889" s="209"/>
      <c r="F1889" s="23"/>
      <c r="G1889" s="23"/>
      <c r="H1889" s="23"/>
      <c r="I1889" s="23"/>
      <c r="J1889" s="23"/>
      <c r="K1889" s="24"/>
      <c r="L1889" s="37"/>
      <c r="M1889" s="37"/>
      <c r="N1889"/>
    </row>
    <row r="1890" spans="1:14" s="18" customFormat="1">
      <c r="A1890" s="35"/>
      <c r="B1890" s="35"/>
      <c r="C1890" s="35"/>
      <c r="D1890" s="35"/>
      <c r="E1890" s="209"/>
      <c r="F1890" s="23"/>
      <c r="G1890" s="23"/>
      <c r="H1890" s="23"/>
      <c r="I1890" s="23"/>
      <c r="J1890" s="23"/>
      <c r="K1890" s="24"/>
      <c r="L1890" s="37"/>
      <c r="M1890" s="37"/>
      <c r="N1890"/>
    </row>
    <row r="1891" spans="1:14" s="18" customFormat="1">
      <c r="A1891" s="35"/>
      <c r="B1891" s="35"/>
      <c r="C1891" s="35"/>
      <c r="D1891" s="35"/>
      <c r="E1891" s="209"/>
      <c r="F1891" s="23"/>
      <c r="G1891" s="23"/>
      <c r="H1891" s="23"/>
      <c r="I1891" s="23"/>
      <c r="J1891" s="23"/>
      <c r="K1891" s="24"/>
      <c r="L1891" s="37"/>
      <c r="M1891" s="37"/>
      <c r="N1891"/>
    </row>
    <row r="1892" spans="1:14" s="18" customFormat="1">
      <c r="A1892" s="35"/>
      <c r="B1892" s="35"/>
      <c r="C1892" s="35"/>
      <c r="D1892" s="35"/>
      <c r="E1892" s="209"/>
      <c r="F1892" s="23"/>
      <c r="G1892" s="23"/>
      <c r="H1892" s="23"/>
      <c r="I1892" s="23"/>
      <c r="J1892" s="23"/>
      <c r="K1892" s="24"/>
      <c r="L1892" s="37"/>
      <c r="M1892" s="37"/>
      <c r="N1892"/>
    </row>
    <row r="1893" spans="1:14" s="18" customFormat="1">
      <c r="A1893" s="35"/>
      <c r="B1893" s="35"/>
      <c r="C1893" s="35"/>
      <c r="D1893" s="35"/>
      <c r="E1893" s="209"/>
      <c r="F1893" s="23"/>
      <c r="G1893" s="23"/>
      <c r="H1893" s="23"/>
      <c r="I1893" s="23"/>
      <c r="J1893" s="23"/>
      <c r="K1893" s="24"/>
      <c r="L1893" s="37"/>
      <c r="M1893" s="37"/>
      <c r="N1893"/>
    </row>
    <row r="1894" spans="1:14" s="18" customFormat="1">
      <c r="A1894" s="35"/>
      <c r="B1894" s="35"/>
      <c r="C1894" s="35"/>
      <c r="D1894" s="35"/>
      <c r="E1894" s="209"/>
      <c r="F1894" s="23"/>
      <c r="G1894" s="23"/>
      <c r="H1894" s="23"/>
      <c r="I1894" s="23"/>
      <c r="J1894" s="23"/>
      <c r="K1894" s="24"/>
      <c r="L1894" s="37"/>
      <c r="M1894" s="37"/>
      <c r="N1894"/>
    </row>
    <row r="1895" spans="1:14" s="18" customFormat="1">
      <c r="A1895" s="35"/>
      <c r="B1895" s="35"/>
      <c r="C1895" s="35"/>
      <c r="D1895" s="35"/>
      <c r="E1895" s="209"/>
      <c r="F1895" s="23"/>
      <c r="G1895" s="23"/>
      <c r="H1895" s="23"/>
      <c r="I1895" s="23"/>
      <c r="J1895" s="23"/>
      <c r="K1895" s="24"/>
      <c r="L1895" s="37"/>
      <c r="M1895" s="37"/>
      <c r="N1895"/>
    </row>
    <row r="1896" spans="1:14" s="18" customFormat="1">
      <c r="A1896" s="35"/>
      <c r="B1896" s="35"/>
      <c r="C1896" s="35"/>
      <c r="D1896" s="35"/>
      <c r="E1896" s="209"/>
      <c r="F1896" s="23"/>
      <c r="G1896" s="23"/>
      <c r="H1896" s="23"/>
      <c r="I1896" s="23"/>
      <c r="J1896" s="23"/>
      <c r="K1896" s="24"/>
      <c r="L1896" s="37"/>
      <c r="M1896" s="37"/>
      <c r="N1896"/>
    </row>
    <row r="1897" spans="1:14" s="18" customFormat="1">
      <c r="A1897" s="35"/>
      <c r="B1897" s="35"/>
      <c r="C1897" s="35"/>
      <c r="D1897" s="35"/>
      <c r="E1897" s="209"/>
      <c r="F1897" s="23"/>
      <c r="G1897" s="23"/>
      <c r="H1897" s="23"/>
      <c r="I1897" s="23"/>
      <c r="J1897" s="23"/>
      <c r="K1897" s="24"/>
      <c r="L1897" s="37"/>
      <c r="M1897" s="37"/>
      <c r="N1897"/>
    </row>
    <row r="1898" spans="1:14" s="18" customFormat="1">
      <c r="A1898" s="35"/>
      <c r="B1898" s="35"/>
      <c r="C1898" s="35"/>
      <c r="D1898" s="35"/>
      <c r="E1898" s="209"/>
      <c r="F1898" s="23"/>
      <c r="G1898" s="23"/>
      <c r="H1898" s="23"/>
      <c r="I1898" s="23"/>
      <c r="J1898" s="23"/>
      <c r="K1898" s="24"/>
      <c r="L1898" s="37"/>
      <c r="M1898" s="37"/>
      <c r="N1898"/>
    </row>
    <row r="1899" spans="1:14" s="18" customFormat="1">
      <c r="A1899" s="35"/>
      <c r="B1899" s="35"/>
      <c r="C1899" s="35"/>
      <c r="D1899" s="35"/>
      <c r="E1899" s="209"/>
      <c r="F1899" s="23"/>
      <c r="G1899" s="23"/>
      <c r="H1899" s="23"/>
      <c r="I1899" s="23"/>
      <c r="J1899" s="23"/>
      <c r="K1899" s="24"/>
      <c r="L1899" s="37"/>
      <c r="M1899" s="37"/>
      <c r="N1899"/>
    </row>
    <row r="1900" spans="1:14" s="18" customFormat="1">
      <c r="A1900" s="35"/>
      <c r="B1900" s="35"/>
      <c r="C1900" s="35"/>
      <c r="D1900" s="35"/>
      <c r="E1900" s="209"/>
      <c r="F1900" s="23"/>
      <c r="G1900" s="23"/>
      <c r="H1900" s="23"/>
      <c r="I1900" s="23"/>
      <c r="J1900" s="23"/>
      <c r="K1900" s="24"/>
      <c r="L1900" s="37"/>
      <c r="M1900" s="37"/>
      <c r="N1900"/>
    </row>
    <row r="1901" spans="1:14" s="18" customFormat="1">
      <c r="A1901" s="35"/>
      <c r="B1901" s="35"/>
      <c r="C1901" s="35"/>
      <c r="D1901" s="35"/>
      <c r="E1901" s="209"/>
      <c r="F1901" s="23"/>
      <c r="G1901" s="23"/>
      <c r="H1901" s="23"/>
      <c r="I1901" s="23"/>
      <c r="J1901" s="23"/>
      <c r="K1901" s="24"/>
      <c r="L1901" s="37"/>
      <c r="M1901" s="37"/>
      <c r="N1901"/>
    </row>
    <row r="1902" spans="1:14" s="18" customFormat="1">
      <c r="A1902" s="35"/>
      <c r="B1902" s="35"/>
      <c r="C1902" s="35"/>
      <c r="D1902" s="35"/>
      <c r="E1902" s="209"/>
      <c r="F1902" s="23"/>
      <c r="G1902" s="23"/>
      <c r="H1902" s="23"/>
      <c r="I1902" s="23"/>
      <c r="J1902" s="23"/>
      <c r="K1902" s="24"/>
      <c r="L1902" s="37"/>
      <c r="M1902" s="37"/>
      <c r="N1902"/>
    </row>
    <row r="1903" spans="1:14" s="18" customFormat="1">
      <c r="A1903" s="35"/>
      <c r="B1903" s="35"/>
      <c r="C1903" s="35"/>
      <c r="D1903" s="35"/>
      <c r="E1903" s="209"/>
      <c r="F1903" s="23"/>
      <c r="G1903" s="23"/>
      <c r="H1903" s="23"/>
      <c r="I1903" s="23"/>
      <c r="J1903" s="23"/>
      <c r="K1903" s="24"/>
      <c r="L1903" s="37"/>
      <c r="M1903" s="37"/>
      <c r="N1903"/>
    </row>
    <row r="1904" spans="1:14" s="18" customFormat="1">
      <c r="A1904" s="35"/>
      <c r="B1904" s="35"/>
      <c r="C1904" s="35"/>
      <c r="D1904" s="35"/>
      <c r="E1904" s="209"/>
      <c r="F1904" s="23"/>
      <c r="G1904" s="23"/>
      <c r="H1904" s="23"/>
      <c r="I1904" s="23"/>
      <c r="J1904" s="23"/>
      <c r="K1904" s="24"/>
      <c r="L1904" s="37"/>
      <c r="M1904" s="37"/>
      <c r="N1904"/>
    </row>
  </sheetData>
  <mergeCells count="199">
    <mergeCell ref="D1764:H1764"/>
    <mergeCell ref="G1772:J1772"/>
    <mergeCell ref="H1773:I1773"/>
    <mergeCell ref="A1739:C1739"/>
    <mergeCell ref="A1740:C1740"/>
    <mergeCell ref="B1741:C1741"/>
    <mergeCell ref="A1757:C1757"/>
    <mergeCell ref="A1762:B1762"/>
    <mergeCell ref="C1762:D1762"/>
    <mergeCell ref="A1679:C1679"/>
    <mergeCell ref="A1680:C1680"/>
    <mergeCell ref="A1681:C1681"/>
    <mergeCell ref="A1682:C1682"/>
    <mergeCell ref="B1683:C1683"/>
    <mergeCell ref="A1738:C1738"/>
    <mergeCell ref="A1611:C1611"/>
    <mergeCell ref="A1612:C1612"/>
    <mergeCell ref="B1613:C1613"/>
    <mergeCell ref="B1670:C1670"/>
    <mergeCell ref="B1674:C1674"/>
    <mergeCell ref="A1676:C1676"/>
    <mergeCell ref="B1556:C1556"/>
    <mergeCell ref="B1573:C1573"/>
    <mergeCell ref="B1574:C1574"/>
    <mergeCell ref="B1595:C1595"/>
    <mergeCell ref="B1608:C1608"/>
    <mergeCell ref="B1610:C1610"/>
    <mergeCell ref="B1523:C1523"/>
    <mergeCell ref="B1526:C1526"/>
    <mergeCell ref="B1527:C1527"/>
    <mergeCell ref="A1529:C1529"/>
    <mergeCell ref="A1530:C1530"/>
    <mergeCell ref="B1531:C1531"/>
    <mergeCell ref="A1453:C1453"/>
    <mergeCell ref="A1455:C1455"/>
    <mergeCell ref="A1456:C1456"/>
    <mergeCell ref="B1457:C1457"/>
    <mergeCell ref="B1496:C1496"/>
    <mergeCell ref="B1501:C1501"/>
    <mergeCell ref="A1436:C1436"/>
    <mergeCell ref="B1438:C1438"/>
    <mergeCell ref="B1439:C1439"/>
    <mergeCell ref="B1440:C1440"/>
    <mergeCell ref="B1451:C1451"/>
    <mergeCell ref="B1452:C1452"/>
    <mergeCell ref="A1374:C1374"/>
    <mergeCell ref="A1375:C1375"/>
    <mergeCell ref="A1376:C1376"/>
    <mergeCell ref="B1433:C1433"/>
    <mergeCell ref="B1434:C1434"/>
    <mergeCell ref="A1435:C1435"/>
    <mergeCell ref="B1269:C1269"/>
    <mergeCell ref="B1303:C1303"/>
    <mergeCell ref="A1314:C1314"/>
    <mergeCell ref="A1371:C1371"/>
    <mergeCell ref="A1372:C1372"/>
    <mergeCell ref="A1373:C1373"/>
    <mergeCell ref="B1179:C1179"/>
    <mergeCell ref="A1181:C1181"/>
    <mergeCell ref="A1184:C1184"/>
    <mergeCell ref="A1185:C1185"/>
    <mergeCell ref="B1203:C1203"/>
    <mergeCell ref="A1251:C1251"/>
    <mergeCell ref="B1108:C1108"/>
    <mergeCell ref="B1110:C1110"/>
    <mergeCell ref="A1111:C1111"/>
    <mergeCell ref="B1128:C1128"/>
    <mergeCell ref="B1162:C1162"/>
    <mergeCell ref="B1175:C1175"/>
    <mergeCell ref="B1029:C1029"/>
    <mergeCell ref="B1030:C1030"/>
    <mergeCell ref="A1032:C1032"/>
    <mergeCell ref="B1049:C1049"/>
    <mergeCell ref="B1083:C1083"/>
    <mergeCell ref="B1095:C1095"/>
    <mergeCell ref="B962:C962"/>
    <mergeCell ref="A963:C963"/>
    <mergeCell ref="B980:C980"/>
    <mergeCell ref="B1004:C1004"/>
    <mergeCell ref="B1014:C1014"/>
    <mergeCell ref="B1026:C1026"/>
    <mergeCell ref="B951:C951"/>
    <mergeCell ref="B954:C954"/>
    <mergeCell ref="B956:C956"/>
    <mergeCell ref="B959:C959"/>
    <mergeCell ref="B960:C960"/>
    <mergeCell ref="B961:C961"/>
    <mergeCell ref="B901:C901"/>
    <mergeCell ref="B946:C946"/>
    <mergeCell ref="B947:C947"/>
    <mergeCell ref="A948:C948"/>
    <mergeCell ref="A949:C949"/>
    <mergeCell ref="B950:C950"/>
    <mergeCell ref="B822:C822"/>
    <mergeCell ref="A879:C879"/>
    <mergeCell ref="A880:C880"/>
    <mergeCell ref="A882:C882"/>
    <mergeCell ref="A883:C883"/>
    <mergeCell ref="A884:C884"/>
    <mergeCell ref="B696:C696"/>
    <mergeCell ref="A757:C757"/>
    <mergeCell ref="B759:C759"/>
    <mergeCell ref="B776:C776"/>
    <mergeCell ref="B810:C810"/>
    <mergeCell ref="A821:C821"/>
    <mergeCell ref="A627:C627"/>
    <mergeCell ref="A629:C629"/>
    <mergeCell ref="A632:C632"/>
    <mergeCell ref="B634:C634"/>
    <mergeCell ref="B651:C651"/>
    <mergeCell ref="A695:C695"/>
    <mergeCell ref="B537:C537"/>
    <mergeCell ref="A548:C548"/>
    <mergeCell ref="B549:C549"/>
    <mergeCell ref="B606:C606"/>
    <mergeCell ref="B610:C610"/>
    <mergeCell ref="A612:C612"/>
    <mergeCell ref="B483:C483"/>
    <mergeCell ref="A484:C484"/>
    <mergeCell ref="B485:C485"/>
    <mergeCell ref="B486:C486"/>
    <mergeCell ref="B488:C488"/>
    <mergeCell ref="B503:C503"/>
    <mergeCell ref="B441:C441"/>
    <mergeCell ref="B446:C446"/>
    <mergeCell ref="B447:C447"/>
    <mergeCell ref="B466:C466"/>
    <mergeCell ref="B468:C468"/>
    <mergeCell ref="B481:C481"/>
    <mergeCell ref="B340:C340"/>
    <mergeCell ref="B357:C357"/>
    <mergeCell ref="B391:C391"/>
    <mergeCell ref="A402:C402"/>
    <mergeCell ref="B403:C403"/>
    <mergeCell ref="B428:C428"/>
    <mergeCell ref="B310:C310"/>
    <mergeCell ref="B332:C332"/>
    <mergeCell ref="B335:C335"/>
    <mergeCell ref="B336:C336"/>
    <mergeCell ref="A338:C338"/>
    <mergeCell ref="B339:C339"/>
    <mergeCell ref="B204:C204"/>
    <mergeCell ref="B221:C221"/>
    <mergeCell ref="B255:C255"/>
    <mergeCell ref="A266:C266"/>
    <mergeCell ref="B267:C267"/>
    <mergeCell ref="B278:C278"/>
    <mergeCell ref="B183:C183"/>
    <mergeCell ref="B184:C184"/>
    <mergeCell ref="A185:C185"/>
    <mergeCell ref="A186:C186"/>
    <mergeCell ref="A202:C202"/>
    <mergeCell ref="B203:C203"/>
    <mergeCell ref="B163:C163"/>
    <mergeCell ref="B164:C164"/>
    <mergeCell ref="B167:C167"/>
    <mergeCell ref="B170:C170"/>
    <mergeCell ref="B171:C171"/>
    <mergeCell ref="B172:C172"/>
    <mergeCell ref="B100:C100"/>
    <mergeCell ref="B156:C156"/>
    <mergeCell ref="B157:C157"/>
    <mergeCell ref="A160:C160"/>
    <mergeCell ref="A161:C161"/>
    <mergeCell ref="B162:C162"/>
    <mergeCell ref="A35:C35"/>
    <mergeCell ref="A36:C36"/>
    <mergeCell ref="B38:C38"/>
    <mergeCell ref="B55:C55"/>
    <mergeCell ref="B98:C98"/>
    <mergeCell ref="A99:C99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A28:C28"/>
    <mergeCell ref="K16:K17"/>
    <mergeCell ref="L16:L17"/>
    <mergeCell ref="M16:M17"/>
    <mergeCell ref="A19:C19"/>
    <mergeCell ref="A21:C21"/>
    <mergeCell ref="B22:C22"/>
    <mergeCell ref="A8:M8"/>
    <mergeCell ref="A9:M9"/>
    <mergeCell ref="I14:J14"/>
    <mergeCell ref="M14:N14"/>
    <mergeCell ref="A15:C17"/>
    <mergeCell ref="D15:D17"/>
    <mergeCell ref="E15:J15"/>
    <mergeCell ref="K15:M15"/>
    <mergeCell ref="E16:F16"/>
    <mergeCell ref="G16:J16"/>
  </mergeCells>
  <pageMargins left="0.19685039370078741" right="0.15748031496062992" top="0" bottom="0" header="0.15748031496062992" footer="0.15748031496062992"/>
  <pageSetup paperSize="9" orientation="landscape" r:id="rId1"/>
  <headerFooter alignWithMargins="0">
    <oddHeader>&amp;C&amp;8&amp;P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AE187E-1CBA-46DE-88CA-B2B5A20735C3}"/>
</file>

<file path=customXml/itemProps2.xml><?xml version="1.0" encoding="utf-8"?>
<ds:datastoreItem xmlns:ds="http://schemas.openxmlformats.org/officeDocument/2006/customXml" ds:itemID="{9DB7B0A5-B04E-4401-88B9-33DB149EE609}"/>
</file>

<file path=customXml/itemProps3.xml><?xml version="1.0" encoding="utf-8"?>
<ds:datastoreItem xmlns:ds="http://schemas.openxmlformats.org/officeDocument/2006/customXml" ds:itemID="{611E890B-49A3-4DBA-97AD-ADA63BD62B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corina</dc:creator>
  <cp:keywords/>
  <dc:description/>
  <cp:lastModifiedBy/>
  <cp:revision/>
  <dcterms:created xsi:type="dcterms:W3CDTF">2011-02-07T11:22:33Z</dcterms:created>
  <dcterms:modified xsi:type="dcterms:W3CDTF">2025-07-08T08:23:25Z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pprovalStatus">
    <vt:i4>0</vt:i4>
  </property>
</Properties>
</file>