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2"/>
  <workbookPr defaultThemeVersion="124226"/>
  <xr:revisionPtr revIDLastSave="0" documentId="8_{0AA35DB7-C8D2-46C8-914E-C2C4C1AF8A3B}" xr6:coauthVersionLast="47" xr6:coauthVersionMax="47" xr10:uidLastSave="{00000000-0000-0000-0000-000000000000}"/>
  <bookViews>
    <workbookView xWindow="0" yWindow="30" windowWidth="24240" windowHeight="12345" xr2:uid="{00000000-000D-0000-FFFF-FFFF00000000}"/>
  </bookViews>
  <sheets>
    <sheet name="sheet (2)" sheetId="2" r:id="rId1"/>
  </sheets>
  <definedNames>
    <definedName name="_xlnm.Print_Titles" localSheetId="0">'sheet (2)'!$8:$8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B60" i="2" s="1"/>
  <c r="B59" i="2" s="1"/>
  <c r="B57" i="2"/>
  <c r="B55" i="2"/>
  <c r="B52" i="2"/>
  <c r="B51" i="2" s="1"/>
  <c r="D46" i="2"/>
  <c r="C46" i="2" s="1"/>
  <c r="D45" i="2"/>
  <c r="D44" i="2" s="1"/>
  <c r="G44" i="2"/>
  <c r="G43" i="2" s="1"/>
  <c r="F44" i="2"/>
  <c r="F43" i="2" s="1"/>
  <c r="E44" i="2"/>
  <c r="E43" i="2" s="1"/>
  <c r="C42" i="2"/>
  <c r="D41" i="2"/>
  <c r="C41" i="2" s="1"/>
  <c r="C40" i="2" s="1"/>
  <c r="G40" i="2"/>
  <c r="F40" i="2"/>
  <c r="E40" i="2"/>
  <c r="E39" i="2" s="1"/>
  <c r="D40" i="2"/>
  <c r="D39" i="2" s="1"/>
  <c r="G39" i="2"/>
  <c r="F39" i="2"/>
  <c r="C38" i="2"/>
  <c r="D37" i="2"/>
  <c r="C37" i="2" s="1"/>
  <c r="D36" i="2"/>
  <c r="D35" i="2" s="1"/>
  <c r="C33" i="2"/>
  <c r="G32" i="2"/>
  <c r="G31" i="2" s="1"/>
  <c r="G27" i="2" s="1"/>
  <c r="F32" i="2"/>
  <c r="F31" i="2" s="1"/>
  <c r="F27" i="2" s="1"/>
  <c r="E32" i="2"/>
  <c r="E31" i="2" s="1"/>
  <c r="E27" i="2" s="1"/>
  <c r="D32" i="2"/>
  <c r="D31" i="2" s="1"/>
  <c r="C30" i="2"/>
  <c r="D29" i="2"/>
  <c r="D28" i="2" s="1"/>
  <c r="C26" i="2"/>
  <c r="G25" i="2"/>
  <c r="G24" i="2" s="1"/>
  <c r="G23" i="2" s="1"/>
  <c r="F25" i="2"/>
  <c r="F24" i="2" s="1"/>
  <c r="F23" i="2" s="1"/>
  <c r="E25" i="2"/>
  <c r="E24" i="2" s="1"/>
  <c r="E23" i="2" s="1"/>
  <c r="D25" i="2"/>
  <c r="D24" i="2" s="1"/>
  <c r="C22" i="2"/>
  <c r="G21" i="2"/>
  <c r="G20" i="2" s="1"/>
  <c r="F21" i="2"/>
  <c r="E21" i="2"/>
  <c r="D21" i="2"/>
  <c r="C21" i="2" s="1"/>
  <c r="F20" i="2"/>
  <c r="E20" i="2"/>
  <c r="D20" i="2"/>
  <c r="C19" i="2"/>
  <c r="G18" i="2"/>
  <c r="D18" i="2"/>
  <c r="C17" i="2"/>
  <c r="G16" i="2"/>
  <c r="D16" i="2"/>
  <c r="C16" i="2" s="1"/>
  <c r="E13" i="2"/>
  <c r="E12" i="2" s="1"/>
  <c r="E11" i="2" s="1"/>
  <c r="E10" i="2" s="1"/>
  <c r="E47" i="2" s="1"/>
  <c r="C13" i="2"/>
  <c r="G12" i="2"/>
  <c r="G11" i="2" s="1"/>
  <c r="G10" i="2" s="1"/>
  <c r="F12" i="2"/>
  <c r="F11" i="2" s="1"/>
  <c r="F10" i="2" s="1"/>
  <c r="F47" i="2" s="1"/>
  <c r="D12" i="2"/>
  <c r="D11" i="2" s="1"/>
  <c r="D15" i="2" l="1"/>
  <c r="G15" i="2"/>
  <c r="C39" i="2"/>
  <c r="B54" i="2"/>
  <c r="B50" i="2" s="1"/>
  <c r="B49" i="2" s="1"/>
  <c r="C15" i="2"/>
  <c r="E34" i="2"/>
  <c r="E14" i="2" s="1"/>
  <c r="D43" i="2"/>
  <c r="C43" i="2" s="1"/>
  <c r="C44" i="2"/>
  <c r="C35" i="2"/>
  <c r="D27" i="2"/>
  <c r="C27" i="2" s="1"/>
  <c r="C28" i="2"/>
  <c r="C20" i="2"/>
  <c r="G34" i="2"/>
  <c r="G14" i="2" s="1"/>
  <c r="G47" i="2" s="1"/>
  <c r="F34" i="2"/>
  <c r="F14" i="2" s="1"/>
  <c r="C11" i="2"/>
  <c r="D10" i="2"/>
  <c r="D23" i="2"/>
  <c r="C23" i="2" s="1"/>
  <c r="C24" i="2"/>
  <c r="C31" i="2"/>
  <c r="C29" i="2"/>
  <c r="C18" i="2"/>
  <c r="C36" i="2"/>
  <c r="C25" i="2"/>
  <c r="C45" i="2"/>
  <c r="C32" i="2"/>
  <c r="C12" i="2"/>
  <c r="D34" i="2" l="1"/>
  <c r="C10" i="2"/>
  <c r="C34" i="2" l="1"/>
  <c r="D14" i="2"/>
  <c r="C14" i="2" l="1"/>
  <c r="D47" i="2"/>
  <c r="C47" i="2" s="1"/>
</calcChain>
</file>

<file path=xl/sharedStrings.xml><?xml version="1.0" encoding="utf-8"?>
<sst xmlns="http://schemas.openxmlformats.org/spreadsheetml/2006/main" count="83" uniqueCount="57">
  <si>
    <t>JUDETUL ARGES</t>
  </si>
  <si>
    <t>ANEXA  nr. 1</t>
  </si>
  <si>
    <t xml:space="preserve">DIRECTIA ECONOMICA </t>
  </si>
  <si>
    <t>La HCJ nr.                /               .2025</t>
  </si>
  <si>
    <t xml:space="preserve">SERVICIUL BUGET IMPOZITE TAXE SI VENITURI </t>
  </si>
  <si>
    <t xml:space="preserve">INFLUENTE </t>
  </si>
  <si>
    <t xml:space="preserve"> LA BUGET LOCAL 2025</t>
  </si>
  <si>
    <t xml:space="preserve">mii lei </t>
  </si>
  <si>
    <t>DENUMIRE INDICATORI</t>
  </si>
  <si>
    <t>COD</t>
  </si>
  <si>
    <t>PROPUNERE 2025</t>
  </si>
  <si>
    <t>TRIM III</t>
  </si>
  <si>
    <t>TRIM IV</t>
  </si>
  <si>
    <t>VENITURI - TOTAL</t>
  </si>
  <si>
    <t>SECTIUNEA DE DEZVOLTARE</t>
  </si>
  <si>
    <t>Subventii de la alte administratii</t>
  </si>
  <si>
    <t>43.02</t>
  </si>
  <si>
    <t>Sume alocate din sumele obținute în urma scoaterii la licitație a certificatelor de emisii de gaze cu efect de seră pentru finanțarea proiectelor de investiții</t>
  </si>
  <si>
    <t>43.02.44</t>
  </si>
  <si>
    <t xml:space="preserve">CHELTUIELI - TOTAL </t>
  </si>
  <si>
    <t>AUTORITATI PUBLICE SI ACTIUNI EXTERNE</t>
  </si>
  <si>
    <t>51.02.01.03</t>
  </si>
  <si>
    <t>SECTIUNEA DE FUNCTIONARE</t>
  </si>
  <si>
    <t xml:space="preserve">Bunuri si servicii </t>
  </si>
  <si>
    <t xml:space="preserve">Cheltuieli de capital </t>
  </si>
  <si>
    <t>70..</t>
  </si>
  <si>
    <t xml:space="preserve">Proiect Achizitie microbuze electrice pentru transportul elevilor din judetul Arges - AFM </t>
  </si>
  <si>
    <t xml:space="preserve"> Cheltuieli de capital</t>
  </si>
  <si>
    <t>INVATAMANT</t>
  </si>
  <si>
    <t>65.02</t>
  </si>
  <si>
    <t>CENTRUL SCOLAR DE EDUCATIE INCLUZIVA „SFANTA FILOFTEIA”</t>
  </si>
  <si>
    <t>65.02.07.04</t>
  </si>
  <si>
    <t>SANATATE</t>
  </si>
  <si>
    <t>SPITALUL DE BOLI CRONICE SI GERIATRIE „CONSTANTIN BALACEANU STOLNICI”  STEFANESTI</t>
  </si>
  <si>
    <t>66.02.06</t>
  </si>
  <si>
    <t>Transferuri de capital - pentrut finantarea investitiilor la spitale</t>
  </si>
  <si>
    <t>51.02.12</t>
  </si>
  <si>
    <t>SPITALUL DE RECUPERARE BRADET</t>
  </si>
  <si>
    <t xml:space="preserve">ASIGURARI SI ASIST. SOCIALA </t>
  </si>
  <si>
    <t>DIRECTIA GENERALA DE ASISTENTA SOCIALA SI PROTECTIE SOCIALA - ASISTENTA ACORDATA PERSOANELOR IN VARSTA</t>
  </si>
  <si>
    <t>68.02.04</t>
  </si>
  <si>
    <t>Cheltuieli  cu bunuri si servicii</t>
  </si>
  <si>
    <t>Plati efectuate in anii precedenti si recuperate in anul curent</t>
  </si>
  <si>
    <t>85.01</t>
  </si>
  <si>
    <t xml:space="preserve">DIRECTIA GENERALA DE ASISTENTA SOCIALA SI PROTECTIE SOCIALA - ASISTENTA SOCIALA IN CAZ DE BOLI SI INVALIDITATE </t>
  </si>
  <si>
    <t>68.02.05</t>
  </si>
  <si>
    <t xml:space="preserve"> DIRECTIA GENERALA DE ASISTENTA SOCIALA SI PROTECTIA COPILULUI ARGES- ASISTENTA SOCIALA PENTRU FAMILIE SI COPII</t>
  </si>
  <si>
    <t>68.02.06</t>
  </si>
  <si>
    <t xml:space="preserve"> DEFICIT</t>
  </si>
  <si>
    <t xml:space="preserve">Sume utilizate din excedentul bugetului local </t>
  </si>
  <si>
    <t>TOTAL, din care:</t>
  </si>
  <si>
    <t>Cheltuieli de capital</t>
  </si>
  <si>
    <t xml:space="preserve">Laptop </t>
  </si>
  <si>
    <t>Utilaje si echipamente tehnologice aferente obiectivului de investitii „Bazin apa potabila 25 mc suprateran cu statie de clorinare”</t>
  </si>
  <si>
    <t>Cofinantare Proiect “Lucrari de reabilitare saloane si grupuri sanitare, sali de tratament, dotari cu echipamente medicale si nemedicale” la Spitalul de Recuperare Bradet</t>
  </si>
  <si>
    <t>Proiectare instalatie detectare, semnalizare si avertizare incendiu</t>
  </si>
  <si>
    <t>Executie instalatie detectare, semnalizare si avertizare incendiu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</si>
</sst>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Tahoma"/>
      <family val="2"/>
    </font>
    <font>
      <sz val="11"/>
      <color rgb="FF9C0006"/>
      <name val="Calibri"/>
      <family val="2"/>
      <charset val="238"/>
      <scheme val="minor"/>
    </font>
    <font>
      <b/>
      <u/>
      <sz val="11"/>
      <name val="Times New Roman"/>
      <family val="1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Times New Roman"/>
      <family val="1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2" fillId="0" borderId="0"/>
    <xf numFmtId="0" fontId="2" fillId="0" borderId="0"/>
    <xf numFmtId="0" fontId="1" fillId="0" borderId="0"/>
    <xf numFmtId="0" fontId="14" fillId="6" borderId="0" applyNumberFormat="0" applyBorder="0" applyAlignment="0" applyProtection="0"/>
    <xf numFmtId="0" fontId="16" fillId="0" borderId="0"/>
    <xf numFmtId="0" fontId="17" fillId="8" borderId="0" applyNumberFormat="0" applyBorder="0" applyAlignment="0" applyProtection="0"/>
  </cellStyleXfs>
  <cellXfs count="91">
    <xf numFmtId="0" fontId="0" fillId="0" borderId="0" xfId="0"/>
    <xf numFmtId="4" fontId="3" fillId="2" borderId="0" xfId="0" applyNumberFormat="1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4" fontId="6" fillId="2" borderId="0" xfId="0" applyNumberFormat="1" applyFont="1" applyFill="1"/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vertical="center"/>
    </xf>
    <xf numFmtId="0" fontId="13" fillId="2" borderId="1" xfId="10" applyFont="1" applyFill="1" applyBorder="1" applyAlignment="1">
      <alignment horizontal="left" vertical="center" wrapText="1"/>
    </xf>
    <xf numFmtId="0" fontId="9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wrapText="1"/>
    </xf>
    <xf numFmtId="0" fontId="9" fillId="3" borderId="1" xfId="0" applyFont="1" applyFill="1" applyBorder="1" applyAlignment="1">
      <alignment horizontal="center"/>
    </xf>
    <xf numFmtId="4" fontId="13" fillId="3" borderId="2" xfId="0" applyNumberFormat="1" applyFont="1" applyFill="1" applyBorder="1"/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2" fontId="9" fillId="3" borderId="1" xfId="0" applyNumberFormat="1" applyFont="1" applyFill="1" applyBorder="1"/>
    <xf numFmtId="0" fontId="9" fillId="0" borderId="1" xfId="0" applyFont="1" applyBorder="1"/>
    <xf numFmtId="2" fontId="13" fillId="0" borderId="1" xfId="0" applyNumberFormat="1" applyFont="1" applyBorder="1"/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4" fontId="9" fillId="5" borderId="1" xfId="0" applyNumberFormat="1" applyFont="1" applyFill="1" applyBorder="1"/>
    <xf numFmtId="0" fontId="9" fillId="5" borderId="1" xfId="11" applyFont="1" applyFill="1" applyBorder="1" applyAlignment="1">
      <alignment horizontal="center" vertical="center"/>
    </xf>
    <xf numFmtId="4" fontId="9" fillId="3" borderId="1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/>
    <xf numFmtId="2" fontId="9" fillId="2" borderId="1" xfId="10" applyNumberFormat="1" applyFont="1" applyFill="1" applyBorder="1" applyAlignment="1">
      <alignment horizontal="center" vertical="center" wrapText="1"/>
    </xf>
    <xf numFmtId="2" fontId="13" fillId="2" borderId="1" xfId="1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7" borderId="1" xfId="0" applyFont="1" applyFill="1" applyBorder="1" applyAlignment="1">
      <alignment horizontal="center"/>
    </xf>
    <xf numFmtId="4" fontId="13" fillId="2" borderId="2" xfId="0" applyNumberFormat="1" applyFont="1" applyFill="1" applyBorder="1"/>
    <xf numFmtId="4" fontId="13" fillId="7" borderId="1" xfId="0" applyNumberFormat="1" applyFont="1" applyFill="1" applyBorder="1"/>
    <xf numFmtId="0" fontId="18" fillId="4" borderId="1" xfId="0" applyFont="1" applyFill="1" applyBorder="1"/>
    <xf numFmtId="0" fontId="18" fillId="4" borderId="1" xfId="0" applyFont="1" applyFill="1" applyBorder="1" applyAlignment="1">
      <alignment horizontal="center"/>
    </xf>
    <xf numFmtId="4" fontId="18" fillId="4" borderId="1" xfId="0" applyNumberFormat="1" applyFont="1" applyFill="1" applyBorder="1"/>
    <xf numFmtId="0" fontId="13" fillId="0" borderId="1" xfId="11" applyFont="1" applyBorder="1" applyAlignment="1">
      <alignment horizontal="center" vertical="center"/>
    </xf>
    <xf numFmtId="4" fontId="13" fillId="0" borderId="1" xfId="0" applyNumberFormat="1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7" borderId="1" xfId="0" applyFont="1" applyFill="1" applyBorder="1" applyAlignment="1">
      <alignment wrapText="1"/>
    </xf>
    <xf numFmtId="0" fontId="13" fillId="7" borderId="1" xfId="0" applyFont="1" applyFill="1" applyBorder="1" applyAlignment="1">
      <alignment horizontal="center" wrapText="1"/>
    </xf>
    <xf numFmtId="0" fontId="9" fillId="3" borderId="1" xfId="10" applyFont="1" applyFill="1" applyBorder="1" applyAlignment="1">
      <alignment horizontal="center" vertical="center"/>
    </xf>
    <xf numFmtId="0" fontId="9" fillId="7" borderId="1" xfId="12" applyFont="1" applyFill="1" applyBorder="1" applyAlignment="1">
      <alignment vertical="center" wrapText="1"/>
    </xf>
    <xf numFmtId="0" fontId="9" fillId="7" borderId="1" xfId="12" applyFont="1" applyFill="1" applyBorder="1" applyAlignment="1">
      <alignment horizontal="center" vertical="center"/>
    </xf>
    <xf numFmtId="2" fontId="9" fillId="2" borderId="1" xfId="0" applyNumberFormat="1" applyFont="1" applyFill="1" applyBorder="1"/>
    <xf numFmtId="0" fontId="13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/>
    </xf>
    <xf numFmtId="4" fontId="9" fillId="3" borderId="2" xfId="10" applyNumberFormat="1" applyFont="1" applyFill="1" applyBorder="1" applyAlignment="1">
      <alignment horizontal="right" wrapText="1"/>
    </xf>
    <xf numFmtId="4" fontId="9" fillId="5" borderId="1" xfId="0" applyNumberFormat="1" applyFont="1" applyFill="1" applyBorder="1" applyAlignment="1">
      <alignment horizontal="right"/>
    </xf>
    <xf numFmtId="4" fontId="9" fillId="7" borderId="2" xfId="12" applyNumberFormat="1" applyFont="1" applyFill="1" applyBorder="1" applyAlignment="1">
      <alignment horizontal="right" wrapText="1"/>
    </xf>
    <xf numFmtId="4" fontId="9" fillId="7" borderId="1" xfId="0" applyNumberFormat="1" applyFont="1" applyFill="1" applyBorder="1" applyAlignment="1">
      <alignment horizontal="right"/>
    </xf>
    <xf numFmtId="4" fontId="13" fillId="7" borderId="1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 wrapText="1"/>
    </xf>
    <xf numFmtId="4" fontId="13" fillId="2" borderId="1" xfId="0" applyNumberFormat="1" applyFont="1" applyFill="1" applyBorder="1" applyAlignment="1">
      <alignment horizontal="right"/>
    </xf>
    <xf numFmtId="4" fontId="13" fillId="2" borderId="1" xfId="0" applyNumberFormat="1" applyFont="1" applyFill="1" applyBorder="1" applyAlignment="1">
      <alignment horizontal="right" wrapText="1"/>
    </xf>
    <xf numFmtId="4" fontId="19" fillId="0" borderId="2" xfId="0" applyNumberFormat="1" applyFont="1" applyBorder="1" applyAlignment="1">
      <alignment horizontal="right" wrapText="1"/>
    </xf>
    <xf numFmtId="4" fontId="20" fillId="7" borderId="1" xfId="0" applyNumberFormat="1" applyFont="1" applyFill="1" applyBorder="1" applyAlignment="1">
      <alignment horizontal="right"/>
    </xf>
    <xf numFmtId="2" fontId="21" fillId="3" borderId="1" xfId="0" applyNumberFormat="1" applyFont="1" applyFill="1" applyBorder="1"/>
    <xf numFmtId="4" fontId="9" fillId="5" borderId="2" xfId="0" applyNumberFormat="1" applyFont="1" applyFill="1" applyBorder="1"/>
    <xf numFmtId="4" fontId="9" fillId="3" borderId="2" xfId="0" applyNumberFormat="1" applyFont="1" applyFill="1" applyBorder="1"/>
    <xf numFmtId="0" fontId="9" fillId="3" borderId="3" xfId="0" applyFont="1" applyFill="1" applyBorder="1"/>
    <xf numFmtId="0" fontId="20" fillId="0" borderId="1" xfId="0" applyFont="1" applyBorder="1" applyAlignment="1">
      <alignment wrapText="1"/>
    </xf>
    <xf numFmtId="0" fontId="22" fillId="0" borderId="1" xfId="0" applyFont="1" applyBorder="1"/>
    <xf numFmtId="2" fontId="24" fillId="0" borderId="1" xfId="0" applyNumberFormat="1" applyFont="1" applyBorder="1"/>
    <xf numFmtId="0" fontId="22" fillId="0" borderId="1" xfId="0" applyFont="1" applyBorder="1" applyAlignment="1">
      <alignment wrapText="1"/>
    </xf>
    <xf numFmtId="2" fontId="23" fillId="0" borderId="1" xfId="0" applyNumberFormat="1" applyFont="1" applyBorder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/>
  </cellXfs>
  <cellStyles count="13">
    <cellStyle name="Bun" xfId="10" builtinId="26"/>
    <cellStyle name="Eronat" xfId="12" builtinId="27"/>
    <cellStyle name="Normal" xfId="0" builtinId="0"/>
    <cellStyle name="Normal 2" xfId="6" xr:uid="{00000000-0005-0000-0000-000003000000}"/>
    <cellStyle name="Normal 3" xfId="7" xr:uid="{00000000-0005-0000-0000-000004000000}"/>
    <cellStyle name="Normal 3 2 2" xfId="8" xr:uid="{00000000-0005-0000-0000-000005000000}"/>
    <cellStyle name="Normal 3 2 2 2" xfId="1" xr:uid="{00000000-0005-0000-0000-000006000000}"/>
    <cellStyle name="Normal 4" xfId="4" xr:uid="{00000000-0005-0000-0000-000007000000}"/>
    <cellStyle name="Normal 5" xfId="9" xr:uid="{00000000-0005-0000-0000-000008000000}"/>
    <cellStyle name="Normal 5 4" xfId="2" xr:uid="{00000000-0005-0000-0000-000009000000}"/>
    <cellStyle name="Normal 5 4 4 2 2" xfId="5" xr:uid="{00000000-0005-0000-0000-00000A000000}"/>
    <cellStyle name="Normal 7 2 2" xfId="3" xr:uid="{00000000-0005-0000-0000-00000B000000}"/>
    <cellStyle name="Normal_Machete buget 99" xfId="1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topLeftCell="A40" zoomScale="98" zoomScaleNormal="98" workbookViewId="0">
      <selection activeCell="H60" sqref="H60"/>
    </sheetView>
  </sheetViews>
  <sheetFormatPr defaultRowHeight="12.75"/>
  <cols>
    <col min="1" max="1" width="48" style="5" customWidth="1"/>
    <col min="2" max="2" width="12.85546875" style="4" customWidth="1"/>
    <col min="3" max="3" width="16.140625" style="5" customWidth="1"/>
    <col min="4" max="4" width="13.5703125" style="5" customWidth="1"/>
    <col min="5" max="5" width="0.28515625" style="5" hidden="1" customWidth="1"/>
    <col min="6" max="6" width="4.85546875" style="5" hidden="1" customWidth="1"/>
    <col min="7" max="7" width="11" style="5" customWidth="1"/>
    <col min="8" max="16384" width="9.140625" style="5"/>
  </cols>
  <sheetData>
    <row r="1" spans="1:7" s="3" customFormat="1" ht="15.75">
      <c r="A1" s="1" t="s">
        <v>0</v>
      </c>
      <c r="B1" s="2"/>
      <c r="C1" s="87" t="s">
        <v>1</v>
      </c>
      <c r="D1" s="87"/>
    </row>
    <row r="2" spans="1:7" ht="15.75">
      <c r="A2" s="2" t="s">
        <v>2</v>
      </c>
      <c r="C2" s="88" t="s">
        <v>3</v>
      </c>
      <c r="D2" s="88"/>
      <c r="E2" s="90"/>
      <c r="F2" s="90"/>
      <c r="G2" s="90"/>
    </row>
    <row r="3" spans="1:7" ht="18" customHeight="1">
      <c r="A3" s="1" t="s">
        <v>4</v>
      </c>
      <c r="B3" s="6"/>
    </row>
    <row r="4" spans="1:7" ht="18" customHeight="1">
      <c r="A4" s="1"/>
      <c r="B4" s="6"/>
    </row>
    <row r="5" spans="1:7" ht="18" customHeight="1">
      <c r="A5" s="89" t="s">
        <v>5</v>
      </c>
      <c r="B5" s="89"/>
      <c r="C5" s="89"/>
      <c r="D5" s="89"/>
      <c r="E5" s="89"/>
      <c r="F5" s="89"/>
    </row>
    <row r="6" spans="1:7" ht="18" customHeight="1">
      <c r="A6" s="89" t="s">
        <v>6</v>
      </c>
      <c r="B6" s="89"/>
      <c r="C6" s="89"/>
      <c r="D6" s="89"/>
      <c r="E6" s="89"/>
      <c r="F6" s="89"/>
    </row>
    <row r="7" spans="1:7" ht="18" customHeight="1">
      <c r="A7" s="7"/>
      <c r="B7" s="8"/>
      <c r="C7" s="9"/>
      <c r="D7" s="9"/>
      <c r="E7" s="9"/>
      <c r="F7" s="9"/>
    </row>
    <row r="8" spans="1:7" ht="11.25" customHeight="1">
      <c r="A8" s="10"/>
      <c r="B8" s="11"/>
      <c r="D8" s="20" t="s">
        <v>7</v>
      </c>
    </row>
    <row r="9" spans="1:7" ht="63.75" customHeight="1">
      <c r="A9" s="13" t="s">
        <v>8</v>
      </c>
      <c r="B9" s="19" t="s">
        <v>9</v>
      </c>
      <c r="C9" s="19" t="s">
        <v>10</v>
      </c>
      <c r="D9" s="19" t="s">
        <v>11</v>
      </c>
      <c r="E9" s="12"/>
      <c r="F9" s="12"/>
      <c r="G9" s="19" t="s">
        <v>12</v>
      </c>
    </row>
    <row r="10" spans="1:7" ht="22.5" customHeight="1">
      <c r="A10" s="29" t="s">
        <v>13</v>
      </c>
      <c r="B10" s="30"/>
      <c r="C10" s="31">
        <f>D10+G10</f>
        <v>0</v>
      </c>
      <c r="D10" s="31">
        <f>D11</f>
        <v>9000</v>
      </c>
      <c r="E10" s="31">
        <f t="shared" ref="E10:G12" si="0">E11</f>
        <v>0</v>
      </c>
      <c r="F10" s="31">
        <f t="shared" si="0"/>
        <v>0</v>
      </c>
      <c r="G10" s="31">
        <f t="shared" si="0"/>
        <v>-9000</v>
      </c>
    </row>
    <row r="11" spans="1:7" ht="22.5" customHeight="1">
      <c r="A11" s="16" t="s">
        <v>14</v>
      </c>
      <c r="B11" s="35"/>
      <c r="C11" s="36">
        <f t="shared" ref="C11:C47" si="1">D11+G11</f>
        <v>0</v>
      </c>
      <c r="D11" s="36">
        <f>D12</f>
        <v>9000</v>
      </c>
      <c r="E11" s="36">
        <f t="shared" si="0"/>
        <v>0</v>
      </c>
      <c r="F11" s="36">
        <f t="shared" si="0"/>
        <v>0</v>
      </c>
      <c r="G11" s="36">
        <f t="shared" si="0"/>
        <v>-9000</v>
      </c>
    </row>
    <row r="12" spans="1:7" ht="22.5" customHeight="1">
      <c r="A12" s="59" t="s">
        <v>15</v>
      </c>
      <c r="B12" s="60" t="s">
        <v>16</v>
      </c>
      <c r="C12" s="31">
        <f t="shared" si="1"/>
        <v>0</v>
      </c>
      <c r="D12" s="48">
        <f>D13</f>
        <v>9000</v>
      </c>
      <c r="E12" s="48">
        <f t="shared" si="0"/>
        <v>0</v>
      </c>
      <c r="F12" s="48">
        <f t="shared" si="0"/>
        <v>0</v>
      </c>
      <c r="G12" s="48">
        <f t="shared" si="0"/>
        <v>-9000</v>
      </c>
    </row>
    <row r="13" spans="1:7" ht="52.5" customHeight="1">
      <c r="A13" s="65" t="s">
        <v>17</v>
      </c>
      <c r="B13" s="52" t="s">
        <v>18</v>
      </c>
      <c r="C13" s="31">
        <f t="shared" si="1"/>
        <v>0</v>
      </c>
      <c r="D13" s="53">
        <v>9000</v>
      </c>
      <c r="E13" s="53">
        <f t="shared" ref="E13" si="2">E428</f>
        <v>0</v>
      </c>
      <c r="F13" s="31"/>
      <c r="G13" s="53">
        <v>-9000</v>
      </c>
    </row>
    <row r="14" spans="1:7" ht="22.5" customHeight="1">
      <c r="A14" s="66" t="s">
        <v>19</v>
      </c>
      <c r="B14" s="32"/>
      <c r="C14" s="31">
        <f t="shared" si="1"/>
        <v>275</v>
      </c>
      <c r="D14" s="31">
        <f>D15+D27+D34+D20+D23</f>
        <v>9275</v>
      </c>
      <c r="E14" s="31">
        <f t="shared" ref="E14:G14" si="3">E15+E27+E34+E20+E23</f>
        <v>0</v>
      </c>
      <c r="F14" s="31">
        <f t="shared" si="3"/>
        <v>0</v>
      </c>
      <c r="G14" s="31">
        <f t="shared" si="3"/>
        <v>-9000</v>
      </c>
    </row>
    <row r="15" spans="1:7" ht="22.5" customHeight="1">
      <c r="A15" s="22" t="s">
        <v>20</v>
      </c>
      <c r="B15" s="22" t="s">
        <v>21</v>
      </c>
      <c r="C15" s="33">
        <f t="shared" si="1"/>
        <v>5</v>
      </c>
      <c r="D15" s="33">
        <f>D18+D16</f>
        <v>5</v>
      </c>
      <c r="E15" s="31"/>
      <c r="F15" s="31"/>
      <c r="G15" s="33">
        <f>G18+G16</f>
        <v>0</v>
      </c>
    </row>
    <row r="16" spans="1:7" ht="0.75" customHeight="1">
      <c r="A16" s="34" t="s">
        <v>22</v>
      </c>
      <c r="B16" s="35"/>
      <c r="C16" s="31">
        <f t="shared" si="1"/>
        <v>0</v>
      </c>
      <c r="D16" s="36">
        <f>D17</f>
        <v>0</v>
      </c>
      <c r="E16" s="31"/>
      <c r="F16" s="31"/>
      <c r="G16" s="36">
        <f>G17</f>
        <v>0</v>
      </c>
    </row>
    <row r="17" spans="1:7" ht="22.5" hidden="1" customHeight="1">
      <c r="A17" s="37" t="s">
        <v>23</v>
      </c>
      <c r="B17" s="38">
        <v>20</v>
      </c>
      <c r="C17" s="31">
        <f t="shared" si="1"/>
        <v>0</v>
      </c>
      <c r="D17" s="39"/>
      <c r="E17" s="31"/>
      <c r="F17" s="31"/>
      <c r="G17" s="39"/>
    </row>
    <row r="18" spans="1:7" ht="22.5" customHeight="1">
      <c r="A18" s="16" t="s">
        <v>14</v>
      </c>
      <c r="B18" s="40"/>
      <c r="C18" s="31">
        <f t="shared" si="1"/>
        <v>5</v>
      </c>
      <c r="D18" s="36">
        <f>D19</f>
        <v>5</v>
      </c>
      <c r="E18" s="31"/>
      <c r="F18" s="31"/>
      <c r="G18" s="36">
        <f>G19</f>
        <v>0</v>
      </c>
    </row>
    <row r="19" spans="1:7" ht="22.5" customHeight="1">
      <c r="A19" s="17" t="s">
        <v>24</v>
      </c>
      <c r="B19" s="41" t="s">
        <v>25</v>
      </c>
      <c r="C19" s="31">
        <f t="shared" si="1"/>
        <v>5</v>
      </c>
      <c r="D19" s="39">
        <v>5</v>
      </c>
      <c r="E19" s="31"/>
      <c r="F19" s="31"/>
      <c r="G19" s="39">
        <v>0</v>
      </c>
    </row>
    <row r="20" spans="1:7" ht="37.5" customHeight="1">
      <c r="A20" s="42" t="s">
        <v>26</v>
      </c>
      <c r="B20" s="43" t="s">
        <v>21</v>
      </c>
      <c r="C20" s="31">
        <f t="shared" si="1"/>
        <v>0</v>
      </c>
      <c r="D20" s="39">
        <f>D21</f>
        <v>9000</v>
      </c>
      <c r="E20" s="39">
        <f t="shared" ref="E20:G21" si="4">E21</f>
        <v>0</v>
      </c>
      <c r="F20" s="39">
        <f t="shared" si="4"/>
        <v>0</v>
      </c>
      <c r="G20" s="39">
        <f t="shared" si="4"/>
        <v>-9000</v>
      </c>
    </row>
    <row r="21" spans="1:7" ht="22.5" customHeight="1">
      <c r="A21" s="27" t="s">
        <v>14</v>
      </c>
      <c r="B21" s="44"/>
      <c r="C21" s="31">
        <f t="shared" si="1"/>
        <v>0</v>
      </c>
      <c r="D21" s="39">
        <f>D22</f>
        <v>9000</v>
      </c>
      <c r="E21" s="39">
        <f t="shared" si="4"/>
        <v>0</v>
      </c>
      <c r="F21" s="39">
        <f t="shared" si="4"/>
        <v>0</v>
      </c>
      <c r="G21" s="39">
        <f t="shared" si="4"/>
        <v>-9000</v>
      </c>
    </row>
    <row r="22" spans="1:7" ht="22.5" customHeight="1">
      <c r="A22" s="45" t="s">
        <v>27</v>
      </c>
      <c r="B22" s="44">
        <v>70</v>
      </c>
      <c r="C22" s="31">
        <f t="shared" si="1"/>
        <v>0</v>
      </c>
      <c r="D22" s="39">
        <v>9000</v>
      </c>
      <c r="E22" s="31"/>
      <c r="F22" s="31"/>
      <c r="G22" s="39">
        <v>-9000</v>
      </c>
    </row>
    <row r="23" spans="1:7" ht="22.5" customHeight="1">
      <c r="A23" s="18" t="s">
        <v>28</v>
      </c>
      <c r="B23" s="22" t="s">
        <v>29</v>
      </c>
      <c r="C23" s="31">
        <f t="shared" si="1"/>
        <v>157</v>
      </c>
      <c r="D23" s="80">
        <f>D24</f>
        <v>157</v>
      </c>
      <c r="E23" s="80">
        <f t="shared" ref="E23:G25" si="5">E24</f>
        <v>0</v>
      </c>
      <c r="F23" s="80">
        <f t="shared" si="5"/>
        <v>0</v>
      </c>
      <c r="G23" s="80">
        <f t="shared" si="5"/>
        <v>0</v>
      </c>
    </row>
    <row r="24" spans="1:7" ht="31.5" customHeight="1">
      <c r="A24" s="82" t="s">
        <v>30</v>
      </c>
      <c r="B24" s="44" t="s">
        <v>31</v>
      </c>
      <c r="C24" s="31">
        <f t="shared" si="1"/>
        <v>157</v>
      </c>
      <c r="D24" s="47">
        <f>D25</f>
        <v>157</v>
      </c>
      <c r="E24" s="47">
        <f t="shared" si="5"/>
        <v>0</v>
      </c>
      <c r="F24" s="47">
        <f t="shared" si="5"/>
        <v>0</v>
      </c>
      <c r="G24" s="47">
        <f t="shared" si="5"/>
        <v>0</v>
      </c>
    </row>
    <row r="25" spans="1:7" ht="22.5" customHeight="1">
      <c r="A25" s="27" t="s">
        <v>14</v>
      </c>
      <c r="B25" s="44"/>
      <c r="C25" s="31">
        <f t="shared" si="1"/>
        <v>157</v>
      </c>
      <c r="D25" s="47">
        <f>D26</f>
        <v>157</v>
      </c>
      <c r="E25" s="47">
        <f t="shared" si="5"/>
        <v>0</v>
      </c>
      <c r="F25" s="47">
        <f t="shared" si="5"/>
        <v>0</v>
      </c>
      <c r="G25" s="47">
        <f t="shared" si="5"/>
        <v>0</v>
      </c>
    </row>
    <row r="26" spans="1:7" ht="22.5" customHeight="1">
      <c r="A26" s="45" t="s">
        <v>27</v>
      </c>
      <c r="B26" s="44">
        <v>70</v>
      </c>
      <c r="C26" s="31">
        <f t="shared" si="1"/>
        <v>157</v>
      </c>
      <c r="D26" s="47">
        <v>157</v>
      </c>
      <c r="E26" s="79"/>
      <c r="F26" s="79"/>
      <c r="G26" s="47">
        <v>0</v>
      </c>
    </row>
    <row r="27" spans="1:7" ht="22.5" customHeight="1">
      <c r="A27" s="22" t="s">
        <v>32</v>
      </c>
      <c r="B27" s="22">
        <v>66.02</v>
      </c>
      <c r="C27" s="33">
        <f t="shared" si="1"/>
        <v>113</v>
      </c>
      <c r="D27" s="23">
        <f>D28+D31</f>
        <v>113</v>
      </c>
      <c r="E27" s="23">
        <f t="shared" ref="E27:G27" si="6">E28+E31</f>
        <v>0</v>
      </c>
      <c r="F27" s="23">
        <f t="shared" si="6"/>
        <v>0</v>
      </c>
      <c r="G27" s="23">
        <f t="shared" si="6"/>
        <v>0</v>
      </c>
    </row>
    <row r="28" spans="1:7" ht="51" customHeight="1">
      <c r="A28" s="24" t="s">
        <v>33</v>
      </c>
      <c r="B28" s="46" t="s">
        <v>34</v>
      </c>
      <c r="C28" s="31">
        <f t="shared" si="1"/>
        <v>113</v>
      </c>
      <c r="D28" s="47">
        <f>D29</f>
        <v>113</v>
      </c>
      <c r="E28" s="31"/>
      <c r="F28" s="31"/>
      <c r="G28" s="39">
        <v>0</v>
      </c>
    </row>
    <row r="29" spans="1:7" ht="22.5" customHeight="1">
      <c r="A29" s="27" t="s">
        <v>14</v>
      </c>
      <c r="B29" s="44"/>
      <c r="C29" s="31">
        <f t="shared" si="1"/>
        <v>113</v>
      </c>
      <c r="D29" s="47">
        <f>D30</f>
        <v>113</v>
      </c>
      <c r="E29" s="31"/>
      <c r="F29" s="31"/>
      <c r="G29" s="39">
        <v>0</v>
      </c>
    </row>
    <row r="30" spans="1:7" ht="33" customHeight="1">
      <c r="A30" s="25" t="s">
        <v>35</v>
      </c>
      <c r="B30" s="44" t="s">
        <v>36</v>
      </c>
      <c r="C30" s="31">
        <f t="shared" si="1"/>
        <v>113</v>
      </c>
      <c r="D30" s="47">
        <v>113</v>
      </c>
      <c r="E30" s="31"/>
      <c r="F30" s="31"/>
      <c r="G30" s="39">
        <v>0</v>
      </c>
    </row>
    <row r="31" spans="1:7" ht="2.25" hidden="1" customHeight="1">
      <c r="A31" s="27" t="s">
        <v>37</v>
      </c>
      <c r="B31" s="46" t="s">
        <v>34</v>
      </c>
      <c r="C31" s="31">
        <f t="shared" si="1"/>
        <v>0</v>
      </c>
      <c r="D31" s="47">
        <f>D32</f>
        <v>0</v>
      </c>
      <c r="E31" s="47">
        <f t="shared" ref="E31:G32" si="7">E32</f>
        <v>0</v>
      </c>
      <c r="F31" s="47">
        <f t="shared" si="7"/>
        <v>0</v>
      </c>
      <c r="G31" s="47">
        <f t="shared" si="7"/>
        <v>0</v>
      </c>
    </row>
    <row r="32" spans="1:7" ht="22.5" hidden="1" customHeight="1">
      <c r="A32" s="27" t="s">
        <v>14</v>
      </c>
      <c r="B32" s="44"/>
      <c r="C32" s="31">
        <f t="shared" si="1"/>
        <v>0</v>
      </c>
      <c r="D32" s="47">
        <f>D33</f>
        <v>0</v>
      </c>
      <c r="E32" s="47">
        <f t="shared" si="7"/>
        <v>0</v>
      </c>
      <c r="F32" s="47">
        <f t="shared" si="7"/>
        <v>0</v>
      </c>
      <c r="G32" s="47">
        <f t="shared" si="7"/>
        <v>0</v>
      </c>
    </row>
    <row r="33" spans="1:7" ht="33.75" hidden="1" customHeight="1">
      <c r="A33" s="25" t="s">
        <v>35</v>
      </c>
      <c r="B33" s="44" t="s">
        <v>36</v>
      </c>
      <c r="C33" s="31">
        <f t="shared" si="1"/>
        <v>0</v>
      </c>
      <c r="D33" s="47">
        <v>0</v>
      </c>
      <c r="E33" s="31"/>
      <c r="F33" s="31"/>
      <c r="G33" s="39"/>
    </row>
    <row r="34" spans="1:7" ht="33" customHeight="1">
      <c r="A34" s="61" t="s">
        <v>38</v>
      </c>
      <c r="B34" s="61">
        <v>68.02</v>
      </c>
      <c r="C34" s="67">
        <f t="shared" si="1"/>
        <v>0</v>
      </c>
      <c r="D34" s="68">
        <f>D35+D39+D43</f>
        <v>0</v>
      </c>
      <c r="E34" s="68">
        <f t="shared" ref="E34:G34" si="8">E35+E39+E43</f>
        <v>0</v>
      </c>
      <c r="F34" s="68">
        <f t="shared" si="8"/>
        <v>0</v>
      </c>
      <c r="G34" s="68">
        <f t="shared" si="8"/>
        <v>0</v>
      </c>
    </row>
    <row r="35" spans="1:7" ht="45.75" customHeight="1">
      <c r="A35" s="62" t="s">
        <v>39</v>
      </c>
      <c r="B35" s="63" t="s">
        <v>40</v>
      </c>
      <c r="C35" s="69">
        <f t="shared" si="1"/>
        <v>26.790000000000003</v>
      </c>
      <c r="D35" s="70">
        <f>D36</f>
        <v>26.790000000000003</v>
      </c>
      <c r="E35" s="71"/>
      <c r="F35" s="71"/>
      <c r="G35" s="72">
        <v>0</v>
      </c>
    </row>
    <row r="36" spans="1:7" ht="22.5" customHeight="1">
      <c r="A36" s="54" t="s">
        <v>22</v>
      </c>
      <c r="B36" s="55"/>
      <c r="C36" s="69">
        <f t="shared" si="1"/>
        <v>26.790000000000003</v>
      </c>
      <c r="D36" s="73">
        <f>D37+D38</f>
        <v>26.790000000000003</v>
      </c>
      <c r="E36" s="69"/>
      <c r="F36" s="69"/>
      <c r="G36" s="74">
        <v>0</v>
      </c>
    </row>
    <row r="37" spans="1:7" ht="22.5" customHeight="1">
      <c r="A37" s="56" t="s">
        <v>41</v>
      </c>
      <c r="B37" s="57">
        <v>20</v>
      </c>
      <c r="C37" s="69">
        <f t="shared" si="1"/>
        <v>36.56</v>
      </c>
      <c r="D37" s="75">
        <f>23.77+12.79</f>
        <v>36.56</v>
      </c>
      <c r="E37" s="69"/>
      <c r="F37" s="69"/>
      <c r="G37" s="74">
        <v>0</v>
      </c>
    </row>
    <row r="38" spans="1:7" ht="36.75" customHeight="1">
      <c r="A38" s="58" t="s">
        <v>42</v>
      </c>
      <c r="B38" s="57" t="s">
        <v>43</v>
      </c>
      <c r="C38" s="69">
        <f t="shared" si="1"/>
        <v>-9.77</v>
      </c>
      <c r="D38" s="75">
        <v>-9.77</v>
      </c>
      <c r="E38" s="69"/>
      <c r="F38" s="69"/>
      <c r="G38" s="74">
        <v>0</v>
      </c>
    </row>
    <row r="39" spans="1:7" ht="53.25" customHeight="1">
      <c r="A39" s="62" t="s">
        <v>44</v>
      </c>
      <c r="B39" s="63" t="s">
        <v>45</v>
      </c>
      <c r="C39" s="69">
        <f t="shared" si="1"/>
        <v>-19.04</v>
      </c>
      <c r="D39" s="70">
        <f>D40</f>
        <v>0.96000000000000085</v>
      </c>
      <c r="E39" s="70">
        <f t="shared" ref="E39:G39" si="9">E40</f>
        <v>0</v>
      </c>
      <c r="F39" s="70">
        <f t="shared" si="9"/>
        <v>0</v>
      </c>
      <c r="G39" s="70">
        <f t="shared" si="9"/>
        <v>-20</v>
      </c>
    </row>
    <row r="40" spans="1:7" ht="22.5" customHeight="1">
      <c r="A40" s="54" t="s">
        <v>22</v>
      </c>
      <c r="B40" s="55"/>
      <c r="C40" s="69">
        <f>C41+C42</f>
        <v>-19.04</v>
      </c>
      <c r="D40" s="77">
        <f t="shared" ref="D40:G40" si="10">D41+D42</f>
        <v>0.96000000000000085</v>
      </c>
      <c r="E40" s="77">
        <f t="shared" si="10"/>
        <v>0</v>
      </c>
      <c r="F40" s="77">
        <f t="shared" si="10"/>
        <v>0</v>
      </c>
      <c r="G40" s="77">
        <f t="shared" si="10"/>
        <v>-20</v>
      </c>
    </row>
    <row r="41" spans="1:7" ht="22.5" customHeight="1">
      <c r="A41" s="56" t="s">
        <v>41</v>
      </c>
      <c r="B41" s="57">
        <v>20</v>
      </c>
      <c r="C41" s="69">
        <f>D41+G41</f>
        <v>31</v>
      </c>
      <c r="D41" s="76">
        <f>106-55</f>
        <v>51</v>
      </c>
      <c r="E41" s="69"/>
      <c r="F41" s="69"/>
      <c r="G41" s="74">
        <v>-20</v>
      </c>
    </row>
    <row r="42" spans="1:7" ht="30.75" customHeight="1">
      <c r="A42" s="58" t="s">
        <v>42</v>
      </c>
      <c r="B42" s="57" t="s">
        <v>43</v>
      </c>
      <c r="C42" s="69">
        <f>D42+G42</f>
        <v>-50.04</v>
      </c>
      <c r="D42" s="75">
        <v>-50.04</v>
      </c>
      <c r="E42" s="69"/>
      <c r="F42" s="69"/>
      <c r="G42" s="74">
        <v>0</v>
      </c>
    </row>
    <row r="43" spans="1:7" ht="57.75" customHeight="1">
      <c r="A43" s="62" t="s">
        <v>46</v>
      </c>
      <c r="B43" s="63" t="s">
        <v>47</v>
      </c>
      <c r="C43" s="69">
        <f t="shared" si="1"/>
        <v>-7.75</v>
      </c>
      <c r="D43" s="70">
        <f>D44</f>
        <v>-27.75</v>
      </c>
      <c r="E43" s="70">
        <f t="shared" ref="E43:G43" si="11">E44</f>
        <v>0</v>
      </c>
      <c r="F43" s="70">
        <f t="shared" si="11"/>
        <v>0</v>
      </c>
      <c r="G43" s="70">
        <f t="shared" si="11"/>
        <v>20</v>
      </c>
    </row>
    <row r="44" spans="1:7" ht="22.5" customHeight="1">
      <c r="A44" s="54" t="s">
        <v>22</v>
      </c>
      <c r="B44" s="55"/>
      <c r="C44" s="69">
        <f t="shared" si="1"/>
        <v>-7.75</v>
      </c>
      <c r="D44" s="73">
        <f>D45+D46</f>
        <v>-27.75</v>
      </c>
      <c r="E44" s="73">
        <f t="shared" ref="E44:G44" si="12">E45+E46</f>
        <v>0</v>
      </c>
      <c r="F44" s="73">
        <f t="shared" si="12"/>
        <v>0</v>
      </c>
      <c r="G44" s="73">
        <f t="shared" si="12"/>
        <v>20</v>
      </c>
    </row>
    <row r="45" spans="1:7" ht="22.5" customHeight="1">
      <c r="A45" s="56" t="s">
        <v>41</v>
      </c>
      <c r="B45" s="57">
        <v>20</v>
      </c>
      <c r="C45" s="69">
        <f t="shared" si="1"/>
        <v>232.5</v>
      </c>
      <c r="D45" s="75">
        <f>157.5+55</f>
        <v>212.5</v>
      </c>
      <c r="E45" s="69"/>
      <c r="F45" s="69"/>
      <c r="G45" s="74">
        <v>20</v>
      </c>
    </row>
    <row r="46" spans="1:7" ht="36" customHeight="1">
      <c r="A46" s="58" t="s">
        <v>42</v>
      </c>
      <c r="B46" s="57" t="s">
        <v>43</v>
      </c>
      <c r="C46" s="69">
        <f t="shared" si="1"/>
        <v>-240.25</v>
      </c>
      <c r="D46" s="75">
        <f>-121.46-118.79</f>
        <v>-240.25</v>
      </c>
      <c r="E46" s="69"/>
      <c r="F46" s="69"/>
      <c r="G46" s="74">
        <v>0</v>
      </c>
    </row>
    <row r="47" spans="1:7" ht="22.5" customHeight="1">
      <c r="A47" s="49" t="s">
        <v>48</v>
      </c>
      <c r="B47" s="50"/>
      <c r="C47" s="33">
        <f t="shared" si="1"/>
        <v>-275</v>
      </c>
      <c r="D47" s="51">
        <f>D10-D14</f>
        <v>-275</v>
      </c>
      <c r="E47" s="51" t="e">
        <f>E10-#REF!</f>
        <v>#REF!</v>
      </c>
      <c r="F47" s="51" t="e">
        <f>F10-#REF!</f>
        <v>#REF!</v>
      </c>
      <c r="G47" s="51">
        <f>G10-G14</f>
        <v>0</v>
      </c>
    </row>
    <row r="48" spans="1:7" ht="22.5" customHeight="1">
      <c r="A48" s="14"/>
      <c r="B48" s="15"/>
    </row>
    <row r="49" spans="1:2" ht="21" customHeight="1">
      <c r="A49" s="18" t="s">
        <v>49</v>
      </c>
      <c r="B49" s="26">
        <f>B50</f>
        <v>275</v>
      </c>
    </row>
    <row r="50" spans="1:2" ht="20.25" customHeight="1">
      <c r="A50" s="34" t="s">
        <v>50</v>
      </c>
      <c r="B50" s="64">
        <f>B51+B54+B59</f>
        <v>275</v>
      </c>
    </row>
    <row r="51" spans="1:2" ht="14.25">
      <c r="A51" s="18" t="s">
        <v>20</v>
      </c>
      <c r="B51" s="26">
        <f>B52</f>
        <v>5</v>
      </c>
    </row>
    <row r="52" spans="1:2" ht="15">
      <c r="A52" s="45" t="s">
        <v>51</v>
      </c>
      <c r="B52" s="28">
        <f>B53</f>
        <v>5</v>
      </c>
    </row>
    <row r="53" spans="1:2" ht="16.5" customHeight="1">
      <c r="A53" s="21" t="s">
        <v>52</v>
      </c>
      <c r="B53" s="28">
        <v>5</v>
      </c>
    </row>
    <row r="54" spans="1:2" ht="14.25">
      <c r="A54" s="18" t="s">
        <v>32</v>
      </c>
      <c r="B54" s="78">
        <f>B55+B57</f>
        <v>113</v>
      </c>
    </row>
    <row r="55" spans="1:2" ht="43.5" customHeight="1">
      <c r="A55" s="24" t="s">
        <v>33</v>
      </c>
      <c r="B55" s="28">
        <f>B56</f>
        <v>113</v>
      </c>
    </row>
    <row r="56" spans="1:2" ht="51.75" customHeight="1">
      <c r="A56" s="25" t="s">
        <v>53</v>
      </c>
      <c r="B56" s="28">
        <v>113</v>
      </c>
    </row>
    <row r="57" spans="1:2" ht="26.25" hidden="1" customHeight="1">
      <c r="A57" s="27" t="s">
        <v>37</v>
      </c>
      <c r="B57" s="28">
        <f>B58</f>
        <v>0</v>
      </c>
    </row>
    <row r="58" spans="1:2" ht="46.5" hidden="1" customHeight="1">
      <c r="A58" s="25" t="s">
        <v>54</v>
      </c>
      <c r="B58" s="28">
        <v>0</v>
      </c>
    </row>
    <row r="59" spans="1:2" ht="14.25">
      <c r="A59" s="81" t="s">
        <v>28</v>
      </c>
      <c r="B59" s="86">
        <f>B60</f>
        <v>157</v>
      </c>
    </row>
    <row r="60" spans="1:2" ht="28.5">
      <c r="A60" s="82" t="s">
        <v>30</v>
      </c>
      <c r="B60" s="84">
        <f>B61</f>
        <v>157</v>
      </c>
    </row>
    <row r="61" spans="1:2" ht="15">
      <c r="A61" s="83" t="s">
        <v>51</v>
      </c>
      <c r="B61" s="84">
        <f>B62+B63</f>
        <v>157</v>
      </c>
    </row>
    <row r="62" spans="1:2" ht="30">
      <c r="A62" s="85" t="s">
        <v>55</v>
      </c>
      <c r="B62" s="84">
        <v>7</v>
      </c>
    </row>
    <row r="63" spans="1:2" ht="30">
      <c r="A63" s="85" t="s">
        <v>56</v>
      </c>
      <c r="B63" s="84">
        <v>150</v>
      </c>
    </row>
  </sheetData>
  <mergeCells count="4">
    <mergeCell ref="C1:D1"/>
    <mergeCell ref="C2:G2"/>
    <mergeCell ref="A5:F5"/>
    <mergeCell ref="A6:F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E8A50C-6AE3-4125-8FCB-4D92EDF8E019}"/>
</file>

<file path=customXml/itemProps2.xml><?xml version="1.0" encoding="utf-8"?>
<ds:datastoreItem xmlns:ds="http://schemas.openxmlformats.org/officeDocument/2006/customXml" ds:itemID="{D14C5756-AB46-429B-8194-62554CCFBC1E}"/>
</file>

<file path=customXml/itemProps3.xml><?xml version="1.0" encoding="utf-8"?>
<ds:datastoreItem xmlns:ds="http://schemas.openxmlformats.org/officeDocument/2006/customXml" ds:itemID="{2FCF3267-627D-4F3D-B70E-6AA3807FE5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2024-04-30T06:51:01Z</dcterms:created>
  <dcterms:modified xsi:type="dcterms:W3CDTF">2025-06-19T11:14:46Z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