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2"/>
  </bookViews>
  <sheets>
    <sheet name="TOTAL" sheetId="1" r:id="rId1"/>
    <sheet name="UAT" sheetId="2" r:id="rId2"/>
    <sheet name="Sheet3" sheetId="3" r:id="rId3"/>
  </sheets>
  <definedNames>
    <definedName name="_xlnm.Print_Area" localSheetId="0">TOTAL!$A$1:$H$79</definedName>
    <definedName name="_xlnm.Print_Area" localSheetId="1">UAT!$A$86:$I$129</definedName>
  </definedNames>
  <calcPr calcId="125725" iterate="1"/>
</workbook>
</file>

<file path=xl/calcChain.xml><?xml version="1.0" encoding="utf-8"?>
<calcChain xmlns="http://schemas.openxmlformats.org/spreadsheetml/2006/main">
  <c r="F204" i="2"/>
  <c r="AW202"/>
  <c r="AW203" s="1"/>
  <c r="AU202"/>
  <c r="AU203" s="1"/>
  <c r="AT202"/>
  <c r="AS205" s="1"/>
  <c r="AT205" s="1"/>
  <c r="AS202"/>
  <c r="AS203" s="1"/>
  <c r="AR202"/>
  <c r="AQ205" s="1"/>
  <c r="AR205" s="1"/>
  <c r="AQ202"/>
  <c r="AQ203" s="1"/>
  <c r="AP202"/>
  <c r="AO205" s="1"/>
  <c r="AP205" s="1"/>
  <c r="G177" s="1"/>
  <c r="AO202"/>
  <c r="AO203" s="1"/>
  <c r="AN202"/>
  <c r="AM205" s="1"/>
  <c r="AN205" s="1"/>
  <c r="G176" s="1"/>
  <c r="AM202"/>
  <c r="AM203" s="1"/>
  <c r="AD202"/>
  <c r="AC205" s="1"/>
  <c r="AD205" s="1"/>
  <c r="G171" s="1"/>
  <c r="AC202"/>
  <c r="AC203" s="1"/>
  <c r="AA202"/>
  <c r="AA203" s="1"/>
  <c r="Z202"/>
  <c r="Y205" s="1"/>
  <c r="Y202"/>
  <c r="Y203" s="1"/>
  <c r="X202"/>
  <c r="W205" s="1"/>
  <c r="W202"/>
  <c r="W204" s="1"/>
  <c r="X204" s="1"/>
  <c r="E168" s="1"/>
  <c r="V202"/>
  <c r="U205" s="1"/>
  <c r="V205" s="1"/>
  <c r="G167" s="1"/>
  <c r="U202"/>
  <c r="U203" s="1"/>
  <c r="T202"/>
  <c r="S205" s="1"/>
  <c r="S202"/>
  <c r="S204" s="1"/>
  <c r="T204" s="1"/>
  <c r="E166" s="1"/>
  <c r="R202"/>
  <c r="Q205" s="1"/>
  <c r="Q202"/>
  <c r="Q203" s="1"/>
  <c r="P202"/>
  <c r="O205" s="1"/>
  <c r="P205" s="1"/>
  <c r="G164" s="1"/>
  <c r="O202"/>
  <c r="O204" s="1"/>
  <c r="P204" s="1"/>
  <c r="E164" s="1"/>
  <c r="N202"/>
  <c r="M205" s="1"/>
  <c r="M202"/>
  <c r="M203" s="1"/>
  <c r="L202"/>
  <c r="K205" s="1"/>
  <c r="L205" s="1"/>
  <c r="G162" s="1"/>
  <c r="K202"/>
  <c r="K204" s="1"/>
  <c r="L204" s="1"/>
  <c r="E162" s="1"/>
  <c r="D202"/>
  <c r="D203" s="1"/>
  <c r="C202"/>
  <c r="C203" s="1"/>
  <c r="AX201"/>
  <c r="J201" s="1"/>
  <c r="BB201" s="1"/>
  <c r="AV201"/>
  <c r="H201" s="1"/>
  <c r="AZ201" s="1"/>
  <c r="I201"/>
  <c r="BA201" s="1"/>
  <c r="G201"/>
  <c r="AY201" s="1"/>
  <c r="F201"/>
  <c r="AX200"/>
  <c r="AV200"/>
  <c r="H200" s="1"/>
  <c r="AZ200" s="1"/>
  <c r="J200"/>
  <c r="BB200" s="1"/>
  <c r="I200"/>
  <c r="BA200" s="1"/>
  <c r="G200"/>
  <c r="AY200" s="1"/>
  <c r="F200"/>
  <c r="J199"/>
  <c r="BB199" s="1"/>
  <c r="I199"/>
  <c r="BA199" s="1"/>
  <c r="H199"/>
  <c r="AZ199" s="1"/>
  <c r="G199"/>
  <c r="AY199" s="1"/>
  <c r="F199"/>
  <c r="J198"/>
  <c r="BB198" s="1"/>
  <c r="I198"/>
  <c r="BA198" s="1"/>
  <c r="H198"/>
  <c r="AZ198" s="1"/>
  <c r="G198"/>
  <c r="AY198" s="1"/>
  <c r="F198"/>
  <c r="J197"/>
  <c r="BB197" s="1"/>
  <c r="I197"/>
  <c r="BA197" s="1"/>
  <c r="H197"/>
  <c r="AZ197" s="1"/>
  <c r="G197"/>
  <c r="AY197" s="1"/>
  <c r="F197"/>
  <c r="AX196"/>
  <c r="J196" s="1"/>
  <c r="AV196"/>
  <c r="AF196"/>
  <c r="I196"/>
  <c r="BA196" s="1"/>
  <c r="H196"/>
  <c r="G196"/>
  <c r="AY196" s="1"/>
  <c r="E196"/>
  <c r="AX195"/>
  <c r="AV195"/>
  <c r="AK195"/>
  <c r="AL195" s="1"/>
  <c r="AJ195" s="1"/>
  <c r="AJ202" s="1"/>
  <c r="AI205" s="1"/>
  <c r="AJ205" s="1"/>
  <c r="G174" s="1"/>
  <c r="AG195"/>
  <c r="E195"/>
  <c r="AX194"/>
  <c r="AV194"/>
  <c r="AK194"/>
  <c r="AG194"/>
  <c r="AH194" s="1"/>
  <c r="AB194"/>
  <c r="AB202" s="1"/>
  <c r="AA205" s="1"/>
  <c r="AB205" s="1"/>
  <c r="G170" s="1"/>
  <c r="G194"/>
  <c r="AY194" s="1"/>
  <c r="E194"/>
  <c r="F194" s="1"/>
  <c r="G184"/>
  <c r="E184"/>
  <c r="D184"/>
  <c r="C184"/>
  <c r="F181"/>
  <c r="F183" s="1"/>
  <c r="F180"/>
  <c r="F182" s="1"/>
  <c r="L179"/>
  <c r="K179"/>
  <c r="M179" s="1"/>
  <c r="J179"/>
  <c r="N179" s="1"/>
  <c r="I179"/>
  <c r="C179"/>
  <c r="L178"/>
  <c r="K178"/>
  <c r="J178"/>
  <c r="I178"/>
  <c r="C178"/>
  <c r="N175"/>
  <c r="M175"/>
  <c r="N174"/>
  <c r="M174"/>
  <c r="N173"/>
  <c r="M173"/>
  <c r="N172"/>
  <c r="M172"/>
  <c r="N171"/>
  <c r="M171"/>
  <c r="N170"/>
  <c r="M170"/>
  <c r="D163"/>
  <c r="C163" s="1"/>
  <c r="H155"/>
  <c r="F155"/>
  <c r="I111"/>
  <c r="H111"/>
  <c r="G111"/>
  <c r="F111"/>
  <c r="E111"/>
  <c r="D110"/>
  <c r="I109"/>
  <c r="H109"/>
  <c r="G109"/>
  <c r="F109"/>
  <c r="E109"/>
  <c r="D108"/>
  <c r="I106"/>
  <c r="H106"/>
  <c r="G106"/>
  <c r="F106"/>
  <c r="E106"/>
  <c r="H51"/>
  <c r="G51"/>
  <c r="F51"/>
  <c r="E51"/>
  <c r="D51"/>
  <c r="H50"/>
  <c r="G50"/>
  <c r="F50"/>
  <c r="E50"/>
  <c r="D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J193" i="1"/>
  <c r="J194" s="1"/>
  <c r="I193"/>
  <c r="I194" s="1"/>
  <c r="AT192"/>
  <c r="AT193" s="1"/>
  <c r="AR192"/>
  <c r="AR194" s="1"/>
  <c r="AS194" s="1"/>
  <c r="AQ192"/>
  <c r="AP195" s="1"/>
  <c r="AQ195" s="1"/>
  <c r="AP192"/>
  <c r="AP193" s="1"/>
  <c r="AO192"/>
  <c r="AN195" s="1"/>
  <c r="AO195" s="1"/>
  <c r="AN192"/>
  <c r="AN194" s="1"/>
  <c r="AO194" s="1"/>
  <c r="AM192"/>
  <c r="AL195" s="1"/>
  <c r="AM195" s="1"/>
  <c r="G167" s="1"/>
  <c r="AL192"/>
  <c r="AL193" s="1"/>
  <c r="AK192"/>
  <c r="AJ195" s="1"/>
  <c r="AK195" s="1"/>
  <c r="G166" s="1"/>
  <c r="AJ192"/>
  <c r="AJ194" s="1"/>
  <c r="AK194" s="1"/>
  <c r="E166" s="1"/>
  <c r="AI192"/>
  <c r="AH195" s="1"/>
  <c r="AI195" s="1"/>
  <c r="G165" s="1"/>
  <c r="AH192"/>
  <c r="AH193" s="1"/>
  <c r="AG192"/>
  <c r="AF195" s="1"/>
  <c r="AG195" s="1"/>
  <c r="G164" s="1"/>
  <c r="AF192"/>
  <c r="AF194" s="1"/>
  <c r="AG194" s="1"/>
  <c r="E164" s="1"/>
  <c r="AE192"/>
  <c r="AD195" s="1"/>
  <c r="AE195" s="1"/>
  <c r="G163" s="1"/>
  <c r="AD192"/>
  <c r="AD193" s="1"/>
  <c r="AC192"/>
  <c r="AB195" s="1"/>
  <c r="AC195" s="1"/>
  <c r="G162" s="1"/>
  <c r="AB192"/>
  <c r="AB194" s="1"/>
  <c r="AC194" s="1"/>
  <c r="E162" s="1"/>
  <c r="AA192"/>
  <c r="Z195" s="1"/>
  <c r="AA195" s="1"/>
  <c r="G161" s="1"/>
  <c r="Z192"/>
  <c r="Z193" s="1"/>
  <c r="Y192"/>
  <c r="X195" s="1"/>
  <c r="Y195" s="1"/>
  <c r="G160" s="1"/>
  <c r="X192"/>
  <c r="X194" s="1"/>
  <c r="Y194" s="1"/>
  <c r="E160" s="1"/>
  <c r="W192"/>
  <c r="V195" s="1"/>
  <c r="W195" s="1"/>
  <c r="G159" s="1"/>
  <c r="V192"/>
  <c r="V193" s="1"/>
  <c r="U192"/>
  <c r="T195" s="1"/>
  <c r="U195" s="1"/>
  <c r="G158" s="1"/>
  <c r="T192"/>
  <c r="T194" s="1"/>
  <c r="U194" s="1"/>
  <c r="E158" s="1"/>
  <c r="S192"/>
  <c r="R195" s="1"/>
  <c r="S195" s="1"/>
  <c r="G157" s="1"/>
  <c r="R192"/>
  <c r="R193" s="1"/>
  <c r="Q192"/>
  <c r="P195" s="1"/>
  <c r="P192"/>
  <c r="P194" s="1"/>
  <c r="Q194" s="1"/>
  <c r="E156" s="1"/>
  <c r="O192"/>
  <c r="N195" s="1"/>
  <c r="O195" s="1"/>
  <c r="G155" s="1"/>
  <c r="N192"/>
  <c r="N193" s="1"/>
  <c r="M192"/>
  <c r="L195" s="1"/>
  <c r="M195" s="1"/>
  <c r="G154" s="1"/>
  <c r="L192"/>
  <c r="L194" s="1"/>
  <c r="M194" s="1"/>
  <c r="E154" s="1"/>
  <c r="E192"/>
  <c r="E193" s="1"/>
  <c r="D192"/>
  <c r="D193" s="1"/>
  <c r="C192"/>
  <c r="C193" s="1"/>
  <c r="AY191"/>
  <c r="AX191"/>
  <c r="AU191"/>
  <c r="AS191"/>
  <c r="H191" s="1"/>
  <c r="AW191" s="1"/>
  <c r="G191"/>
  <c r="AV191" s="1"/>
  <c r="F191"/>
  <c r="AY190"/>
  <c r="AX190"/>
  <c r="AU190"/>
  <c r="AS190"/>
  <c r="H190" s="1"/>
  <c r="AW190" s="1"/>
  <c r="G190"/>
  <c r="AV190" s="1"/>
  <c r="F190"/>
  <c r="AY189"/>
  <c r="AX189"/>
  <c r="H189"/>
  <c r="AW189" s="1"/>
  <c r="G189"/>
  <c r="AV189" s="1"/>
  <c r="F189"/>
  <c r="AY188"/>
  <c r="AX188"/>
  <c r="H188"/>
  <c r="AW188" s="1"/>
  <c r="G188"/>
  <c r="AV188" s="1"/>
  <c r="F188"/>
  <c r="AY187"/>
  <c r="AX187"/>
  <c r="H187"/>
  <c r="AW187" s="1"/>
  <c r="G187"/>
  <c r="AV187" s="1"/>
  <c r="F187"/>
  <c r="AY186"/>
  <c r="AX186"/>
  <c r="AU186"/>
  <c r="AS186"/>
  <c r="H186" s="1"/>
  <c r="AW186" s="1"/>
  <c r="G186"/>
  <c r="AV186" s="1"/>
  <c r="F186"/>
  <c r="AY185"/>
  <c r="AX185"/>
  <c r="AU185"/>
  <c r="AS185"/>
  <c r="H185" s="1"/>
  <c r="AW185" s="1"/>
  <c r="G185"/>
  <c r="AV185" s="1"/>
  <c r="F185"/>
  <c r="AY184"/>
  <c r="AX184"/>
  <c r="AU184"/>
  <c r="AS184"/>
  <c r="G184"/>
  <c r="AV184" s="1"/>
  <c r="AV192" s="1"/>
  <c r="F184"/>
  <c r="X179"/>
  <c r="J175"/>
  <c r="I175"/>
  <c r="G174"/>
  <c r="E174"/>
  <c r="D174"/>
  <c r="C174"/>
  <c r="F171"/>
  <c r="F173" s="1"/>
  <c r="J170"/>
  <c r="I170" s="1"/>
  <c r="F170"/>
  <c r="F172" s="1"/>
  <c r="J169"/>
  <c r="I169" s="1"/>
  <c r="C169"/>
  <c r="J168"/>
  <c r="I168" s="1"/>
  <c r="C168"/>
  <c r="J167"/>
  <c r="I167" s="1"/>
  <c r="J166"/>
  <c r="I166" s="1"/>
  <c r="J165"/>
  <c r="I165" s="1"/>
  <c r="J164"/>
  <c r="I164" s="1"/>
  <c r="J163"/>
  <c r="I163" s="1"/>
  <c r="J162"/>
  <c r="I162" s="1"/>
  <c r="J161"/>
  <c r="I161" s="1"/>
  <c r="J160"/>
  <c r="I160" s="1"/>
  <c r="J159"/>
  <c r="I159" s="1"/>
  <c r="J158"/>
  <c r="I158" s="1"/>
  <c r="J157"/>
  <c r="I157" s="1"/>
  <c r="J156"/>
  <c r="I156" s="1"/>
  <c r="J155"/>
  <c r="I155" s="1"/>
  <c r="J154"/>
  <c r="I154" s="1"/>
  <c r="J153"/>
  <c r="I153" s="1"/>
  <c r="D153"/>
  <c r="C153" s="1"/>
  <c r="G152"/>
  <c r="E152"/>
  <c r="E170" s="1"/>
  <c r="D152"/>
  <c r="G107"/>
  <c r="F107"/>
  <c r="E107"/>
  <c r="G106"/>
  <c r="F106"/>
  <c r="E106"/>
  <c r="H104"/>
  <c r="H102" s="1"/>
  <c r="I103"/>
  <c r="H103"/>
  <c r="I102"/>
  <c r="H42"/>
  <c r="G42"/>
  <c r="F42"/>
  <c r="E42"/>
  <c r="D42"/>
  <c r="H41"/>
  <c r="G41"/>
  <c r="F41"/>
  <c r="E41"/>
  <c r="D41"/>
  <c r="C40"/>
  <c r="J40" s="1"/>
  <c r="C39"/>
  <c r="J39" s="1"/>
  <c r="C38"/>
  <c r="J38" s="1"/>
  <c r="C37"/>
  <c r="J37" s="1"/>
  <c r="C36"/>
  <c r="J36" s="1"/>
  <c r="C35"/>
  <c r="J35" s="1"/>
  <c r="C34"/>
  <c r="J34" s="1"/>
  <c r="C33"/>
  <c r="J33" s="1"/>
  <c r="C32"/>
  <c r="J32" s="1"/>
  <c r="C31"/>
  <c r="J31" s="1"/>
  <c r="C30"/>
  <c r="J30" s="1"/>
  <c r="C29"/>
  <c r="J29" s="1"/>
  <c r="C28"/>
  <c r="J28" s="1"/>
  <c r="C27"/>
  <c r="J27" s="1"/>
  <c r="C26"/>
  <c r="J26" s="1"/>
  <c r="C25"/>
  <c r="J25" s="1"/>
  <c r="C24"/>
  <c r="C23"/>
  <c r="N178" i="2" l="1"/>
  <c r="G107"/>
  <c r="D111"/>
  <c r="M178"/>
  <c r="D109"/>
  <c r="C51"/>
  <c r="I194"/>
  <c r="BA194" s="1"/>
  <c r="BA202" s="1"/>
  <c r="I195"/>
  <c r="BA195" s="1"/>
  <c r="H107"/>
  <c r="F107"/>
  <c r="AV202"/>
  <c r="AU205" s="1"/>
  <c r="AV205" s="1"/>
  <c r="AG202"/>
  <c r="AG204" s="1"/>
  <c r="AH204" s="1"/>
  <c r="E173" s="1"/>
  <c r="BB196"/>
  <c r="AL194"/>
  <c r="AX202"/>
  <c r="AW205" s="1"/>
  <c r="AX205" s="1"/>
  <c r="AM204"/>
  <c r="AN204" s="1"/>
  <c r="E176" s="1"/>
  <c r="AU204"/>
  <c r="AV204" s="1"/>
  <c r="C50"/>
  <c r="D106"/>
  <c r="E107"/>
  <c r="D107" s="1"/>
  <c r="I107"/>
  <c r="AA204"/>
  <c r="AB204" s="1"/>
  <c r="E170" s="1"/>
  <c r="AQ204"/>
  <c r="AR204" s="1"/>
  <c r="E104" i="1"/>
  <c r="E102" s="1"/>
  <c r="F105"/>
  <c r="F103" s="1"/>
  <c r="AU192"/>
  <c r="AT195" s="1"/>
  <c r="AU195" s="1"/>
  <c r="E105"/>
  <c r="C41"/>
  <c r="E172"/>
  <c r="F104"/>
  <c r="F102" s="1"/>
  <c r="AS192"/>
  <c r="AR195" s="1"/>
  <c r="AS195" s="1"/>
  <c r="G104"/>
  <c r="G102" s="1"/>
  <c r="D107"/>
  <c r="J171"/>
  <c r="J173" s="1"/>
  <c r="AX192"/>
  <c r="AX193" s="1"/>
  <c r="P193"/>
  <c r="Q193" s="1"/>
  <c r="AF193"/>
  <c r="AF196" s="1"/>
  <c r="I171"/>
  <c r="I173" s="1"/>
  <c r="F192"/>
  <c r="F193" s="1"/>
  <c r="L193"/>
  <c r="L196" s="1"/>
  <c r="AB193"/>
  <c r="AB196" s="1"/>
  <c r="AR193"/>
  <c r="X193"/>
  <c r="X196" s="1"/>
  <c r="AN193"/>
  <c r="AN196" s="1"/>
  <c r="C42"/>
  <c r="G105"/>
  <c r="G103" s="1"/>
  <c r="D106"/>
  <c r="H184"/>
  <c r="AW184" s="1"/>
  <c r="AW192" s="1"/>
  <c r="AV195" s="1"/>
  <c r="AW195" s="1"/>
  <c r="AY192"/>
  <c r="AX195" s="1"/>
  <c r="AY195" s="1"/>
  <c r="T193"/>
  <c r="T196" s="1"/>
  <c r="AJ193"/>
  <c r="AJ196" s="1"/>
  <c r="AG203" i="2"/>
  <c r="T205"/>
  <c r="H166" s="1"/>
  <c r="G166"/>
  <c r="H165"/>
  <c r="X205"/>
  <c r="G168" s="1"/>
  <c r="H167"/>
  <c r="AD203"/>
  <c r="AP203"/>
  <c r="AT203"/>
  <c r="AB203"/>
  <c r="K176"/>
  <c r="L176"/>
  <c r="L180" s="1"/>
  <c r="AX203"/>
  <c r="N205"/>
  <c r="H162"/>
  <c r="H164"/>
  <c r="R205"/>
  <c r="G165" s="1"/>
  <c r="H168"/>
  <c r="Z205"/>
  <c r="G169" s="1"/>
  <c r="AM206"/>
  <c r="AN203"/>
  <c r="AR203"/>
  <c r="AV203"/>
  <c r="N203"/>
  <c r="R203"/>
  <c r="V203"/>
  <c r="Z203"/>
  <c r="K177"/>
  <c r="L177"/>
  <c r="L181" s="1"/>
  <c r="H194"/>
  <c r="AE195"/>
  <c r="AI195"/>
  <c r="AI202" s="1"/>
  <c r="AZ196"/>
  <c r="K203"/>
  <c r="O203"/>
  <c r="S203"/>
  <c r="W203"/>
  <c r="F195"/>
  <c r="AH195"/>
  <c r="F196"/>
  <c r="M204"/>
  <c r="N204" s="1"/>
  <c r="Q204"/>
  <c r="R204" s="1"/>
  <c r="E165" s="1"/>
  <c r="U204"/>
  <c r="V204" s="1"/>
  <c r="E167" s="1"/>
  <c r="Y204"/>
  <c r="Z204" s="1"/>
  <c r="E169" s="1"/>
  <c r="AC204"/>
  <c r="AD204" s="1"/>
  <c r="E171" s="1"/>
  <c r="AO204"/>
  <c r="AP204" s="1"/>
  <c r="E177" s="1"/>
  <c r="AS204"/>
  <c r="AT204" s="1"/>
  <c r="AW204"/>
  <c r="AX204" s="1"/>
  <c r="E202"/>
  <c r="E203" s="1"/>
  <c r="AK202"/>
  <c r="AV194" i="1"/>
  <c r="AW194" s="1"/>
  <c r="AV193"/>
  <c r="O193"/>
  <c r="S193"/>
  <c r="W193"/>
  <c r="AA193"/>
  <c r="AE193"/>
  <c r="AI193"/>
  <c r="AM193"/>
  <c r="AQ193"/>
  <c r="G156"/>
  <c r="G170" s="1"/>
  <c r="G172" s="1"/>
  <c r="Q195"/>
  <c r="AU193"/>
  <c r="I172"/>
  <c r="I174" s="1"/>
  <c r="G171"/>
  <c r="G173" s="1"/>
  <c r="J23"/>
  <c r="J41" s="1"/>
  <c r="J172"/>
  <c r="J174" s="1"/>
  <c r="G192"/>
  <c r="N194"/>
  <c r="O194" s="1"/>
  <c r="E155" s="1"/>
  <c r="R194"/>
  <c r="S194" s="1"/>
  <c r="E157" s="1"/>
  <c r="V194"/>
  <c r="W194" s="1"/>
  <c r="E159" s="1"/>
  <c r="Z194"/>
  <c r="AA194" s="1"/>
  <c r="E161" s="1"/>
  <c r="AD194"/>
  <c r="AE194" s="1"/>
  <c r="E163" s="1"/>
  <c r="AH194"/>
  <c r="AI194" s="1"/>
  <c r="E165" s="1"/>
  <c r="AL194"/>
  <c r="AM194" s="1"/>
  <c r="E167" s="1"/>
  <c r="AP194"/>
  <c r="AQ194" s="1"/>
  <c r="AT194"/>
  <c r="AU194" s="1"/>
  <c r="J24"/>
  <c r="J42" s="1"/>
  <c r="C152"/>
  <c r="I202" i="2" l="1"/>
  <c r="F202"/>
  <c r="F203" s="1"/>
  <c r="AS206"/>
  <c r="U206"/>
  <c r="AU206"/>
  <c r="AL202"/>
  <c r="AK205" s="1"/>
  <c r="AL205" s="1"/>
  <c r="G175" s="1"/>
  <c r="J194"/>
  <c r="BB194" s="1"/>
  <c r="I176"/>
  <c r="J176"/>
  <c r="J180" s="1"/>
  <c r="AQ206"/>
  <c r="AT206"/>
  <c r="AV206"/>
  <c r="AR206"/>
  <c r="AA206"/>
  <c r="AO193" i="1"/>
  <c r="AO196" s="1"/>
  <c r="P196"/>
  <c r="AC193"/>
  <c r="AC196" s="1"/>
  <c r="AG193"/>
  <c r="D164" s="1"/>
  <c r="C164" s="1"/>
  <c r="AX194"/>
  <c r="AY194" s="1"/>
  <c r="D105"/>
  <c r="E103"/>
  <c r="D103" s="1"/>
  <c r="AK193"/>
  <c r="D166" s="1"/>
  <c r="C166" s="1"/>
  <c r="H192"/>
  <c r="AR196"/>
  <c r="Y193"/>
  <c r="D160" s="1"/>
  <c r="C160" s="1"/>
  <c r="M193"/>
  <c r="D154" s="1"/>
  <c r="U193"/>
  <c r="D158" s="1"/>
  <c r="C158" s="1"/>
  <c r="D102"/>
  <c r="D104"/>
  <c r="AS193"/>
  <c r="AS196" s="1"/>
  <c r="N196"/>
  <c r="AU196"/>
  <c r="AL196"/>
  <c r="AD196"/>
  <c r="V196"/>
  <c r="S206" i="2"/>
  <c r="T203"/>
  <c r="AB206"/>
  <c r="D170"/>
  <c r="C170" s="1"/>
  <c r="AP206"/>
  <c r="D177"/>
  <c r="C177" s="1"/>
  <c r="Y206"/>
  <c r="H169" s="1"/>
  <c r="H181" s="1"/>
  <c r="Q206"/>
  <c r="AX206"/>
  <c r="W206"/>
  <c r="X203"/>
  <c r="AZ194"/>
  <c r="D169"/>
  <c r="Z206"/>
  <c r="D165"/>
  <c r="R206"/>
  <c r="AN206"/>
  <c r="D176"/>
  <c r="C176" s="1"/>
  <c r="BA203"/>
  <c r="BA204"/>
  <c r="BB204" s="1"/>
  <c r="M176"/>
  <c r="M180" s="1"/>
  <c r="K180"/>
  <c r="AC206"/>
  <c r="K206"/>
  <c r="L203"/>
  <c r="AE202"/>
  <c r="G195"/>
  <c r="K181"/>
  <c r="M177"/>
  <c r="M181" s="1"/>
  <c r="AD206"/>
  <c r="D171"/>
  <c r="C171" s="1"/>
  <c r="AH203"/>
  <c r="M206"/>
  <c r="AK203"/>
  <c r="AK204"/>
  <c r="AL204" s="1"/>
  <c r="E175" s="1"/>
  <c r="I177"/>
  <c r="J177"/>
  <c r="J181" s="1"/>
  <c r="AF195"/>
  <c r="AH202"/>
  <c r="AG205" s="1"/>
  <c r="AH205" s="1"/>
  <c r="G173" s="1"/>
  <c r="G181" s="1"/>
  <c r="G183" s="1"/>
  <c r="J195"/>
  <c r="O206"/>
  <c r="P203"/>
  <c r="AI204"/>
  <c r="AJ204" s="1"/>
  <c r="E174" s="1"/>
  <c r="AI203"/>
  <c r="D167"/>
  <c r="C167" s="1"/>
  <c r="V206"/>
  <c r="E181"/>
  <c r="E183" s="1"/>
  <c r="N206"/>
  <c r="H180"/>
  <c r="AW206"/>
  <c r="AO206"/>
  <c r="D162" i="1"/>
  <c r="C162" s="1"/>
  <c r="D167"/>
  <c r="C167" s="1"/>
  <c r="AM196"/>
  <c r="D163"/>
  <c r="C163" s="1"/>
  <c r="AE196"/>
  <c r="D159"/>
  <c r="C159" s="1"/>
  <c r="W196"/>
  <c r="D155"/>
  <c r="O196"/>
  <c r="AT196"/>
  <c r="Q196"/>
  <c r="D156"/>
  <c r="C156" s="1"/>
  <c r="AV196"/>
  <c r="AW193"/>
  <c r="AW196" s="1"/>
  <c r="D165"/>
  <c r="C165" s="1"/>
  <c r="AI196"/>
  <c r="D161"/>
  <c r="C161" s="1"/>
  <c r="AA196"/>
  <c r="D157"/>
  <c r="C157" s="1"/>
  <c r="S196"/>
  <c r="AY193"/>
  <c r="E171"/>
  <c r="E173" s="1"/>
  <c r="AQ196"/>
  <c r="AP196"/>
  <c r="AH196"/>
  <c r="Z196"/>
  <c r="R196"/>
  <c r="C169" i="2" l="1"/>
  <c r="N176"/>
  <c r="N180" s="1"/>
  <c r="I180"/>
  <c r="AG206"/>
  <c r="AX196" i="1"/>
  <c r="AK196"/>
  <c r="AG196"/>
  <c r="AY196"/>
  <c r="Y196"/>
  <c r="U196"/>
  <c r="M196"/>
  <c r="AY195" i="2"/>
  <c r="AY202" s="1"/>
  <c r="G202"/>
  <c r="P206"/>
  <c r="D164"/>
  <c r="C164" s="1"/>
  <c r="AF202"/>
  <c r="AE205" s="1"/>
  <c r="AF205" s="1"/>
  <c r="G172" s="1"/>
  <c r="H195"/>
  <c r="AK206"/>
  <c r="AL203"/>
  <c r="T206"/>
  <c r="D166"/>
  <c r="C166" s="1"/>
  <c r="AH206"/>
  <c r="D173"/>
  <c r="C173" s="1"/>
  <c r="D162"/>
  <c r="L206"/>
  <c r="X206"/>
  <c r="D168"/>
  <c r="C168" s="1"/>
  <c r="AI206"/>
  <c r="AJ203"/>
  <c r="BB195"/>
  <c r="BB202" s="1"/>
  <c r="BA205" s="1"/>
  <c r="BB205" s="1"/>
  <c r="J202"/>
  <c r="I181"/>
  <c r="N177"/>
  <c r="N181" s="1"/>
  <c r="AE204"/>
  <c r="AF204" s="1"/>
  <c r="E172" s="1"/>
  <c r="AE203"/>
  <c r="BB203"/>
  <c r="C165"/>
  <c r="C154" i="1"/>
  <c r="C170" s="1"/>
  <c r="C172" s="1"/>
  <c r="D170"/>
  <c r="D172" s="1"/>
  <c r="C155"/>
  <c r="C171" s="1"/>
  <c r="C173" s="1"/>
  <c r="D171"/>
  <c r="D173" s="1"/>
  <c r="BA206" i="2" l="1"/>
  <c r="BB206"/>
  <c r="C162"/>
  <c r="AE206"/>
  <c r="AF203"/>
  <c r="AL206"/>
  <c r="D175"/>
  <c r="AY204"/>
  <c r="AZ204" s="1"/>
  <c r="AY203"/>
  <c r="G155"/>
  <c r="G180"/>
  <c r="G182" s="1"/>
  <c r="AJ206"/>
  <c r="D174"/>
  <c r="C174" s="1"/>
  <c r="AZ195"/>
  <c r="AZ202" s="1"/>
  <c r="AY205" s="1"/>
  <c r="AZ205" s="1"/>
  <c r="H202"/>
  <c r="E155"/>
  <c r="E180"/>
  <c r="E182" s="1"/>
  <c r="C175" l="1"/>
  <c r="C181" s="1"/>
  <c r="C183" s="1"/>
  <c r="D181"/>
  <c r="D183" s="1"/>
  <c r="AY206"/>
  <c r="AZ203"/>
  <c r="AZ206" s="1"/>
  <c r="AF206"/>
  <c r="D172"/>
  <c r="C172" l="1"/>
  <c r="C180" s="1"/>
  <c r="C182" s="1"/>
  <c r="D155"/>
  <c r="D180"/>
  <c r="D182" s="1"/>
</calcChain>
</file>

<file path=xl/sharedStrings.xml><?xml version="1.0" encoding="utf-8"?>
<sst xmlns="http://schemas.openxmlformats.org/spreadsheetml/2006/main" count="558" uniqueCount="121">
  <si>
    <t xml:space="preserve">Formular 1 - Fișă de fundamentare </t>
  </si>
  <si>
    <t>Proiect propus la finanțare/ finanțat din fonduri europene</t>
  </si>
  <si>
    <t>Ordonator de Credite</t>
  </si>
  <si>
    <t xml:space="preserve">Ministerul Transporturilor si Infrastructurii </t>
  </si>
  <si>
    <t>Departamentul (care propune/implementeaza proiectul)</t>
  </si>
  <si>
    <t xml:space="preserve">C.N.A.I.R. S.A. </t>
  </si>
  <si>
    <t>Bugetul din care este finanțat</t>
  </si>
  <si>
    <t>Bugetul de Stat</t>
  </si>
  <si>
    <t>I - Credite de angajament (CA)</t>
  </si>
  <si>
    <t>II - Credite bugetare (CB)</t>
  </si>
  <si>
    <t>Denumire proiect</t>
  </si>
  <si>
    <t>Elaborare Studiu de Fezabilitate pentru obiectivul de investitii "Drum Expres A1-Pitesti - Mioveni"</t>
  </si>
  <si>
    <t>și/sau</t>
  </si>
  <si>
    <t>Nr. și data contract /decizie/ ordin de finanțare</t>
  </si>
  <si>
    <t>Program /instrument / facilitate</t>
  </si>
  <si>
    <t>Programul Transport 2021-2027</t>
  </si>
  <si>
    <t>Tipul fondului extern nerambursabil (FEN)</t>
  </si>
  <si>
    <t>FEDR</t>
  </si>
  <si>
    <t>mii lei</t>
  </si>
  <si>
    <t>Perioada de implementare</t>
  </si>
  <si>
    <t>CA /CB</t>
  </si>
  <si>
    <t xml:space="preserve">Bugetul proiectului </t>
  </si>
  <si>
    <t>Total</t>
  </si>
  <si>
    <t>Cheltuieli eligibile</t>
  </si>
  <si>
    <t xml:space="preserve">Alte cheltuieli decat cele eligibile </t>
  </si>
  <si>
    <t>diferente F1 dec.2024 vs F1 mai 2025</t>
  </si>
  <si>
    <t>FEN postaderare</t>
  </si>
  <si>
    <t>Cofinantare</t>
  </si>
  <si>
    <t>Activitati proprii</t>
  </si>
  <si>
    <t>Alte Activitati *</t>
  </si>
  <si>
    <t>1=2+3+4</t>
  </si>
  <si>
    <t>Realizari 2021</t>
  </si>
  <si>
    <t>I</t>
  </si>
  <si>
    <t>II</t>
  </si>
  <si>
    <t>Realizari 2022</t>
  </si>
  <si>
    <t>Realizari 2023</t>
  </si>
  <si>
    <t>Executie finala 2024</t>
  </si>
  <si>
    <t>Program 2025</t>
  </si>
  <si>
    <t>Estimari 2026</t>
  </si>
  <si>
    <t>Estimari 2027</t>
  </si>
  <si>
    <t>Estimari 2028</t>
  </si>
  <si>
    <t>Anii ulteriori</t>
  </si>
  <si>
    <t>Descriere activitati eligibile (inclusiv cele aflate in sarcina partenerului/partenerilor pentru care se asigura cota de finantare)</t>
  </si>
  <si>
    <t>Studiu de Fezabilitate, EISR, ASR 1, taxe, publicitate</t>
  </si>
  <si>
    <t>Descriere cheltuieli, altele decat cele eligibile</t>
  </si>
  <si>
    <t>TVA</t>
  </si>
  <si>
    <t>Director General,</t>
  </si>
  <si>
    <t>AVIZAT</t>
  </si>
  <si>
    <t>Ing. Cristian PISTOL</t>
  </si>
  <si>
    <t>Autoritatea de Management pentru Programul Transport 2021-2027</t>
  </si>
  <si>
    <t xml:space="preserve">Director General </t>
  </si>
  <si>
    <t>Felix Corneliu ARDELEAN</t>
  </si>
  <si>
    <t>Director Economic</t>
  </si>
  <si>
    <t xml:space="preserve">
Ec. Ionut MASALA</t>
  </si>
  <si>
    <t>Director Adjunct Economic</t>
  </si>
  <si>
    <t>UAT - Consiliul Judetean Arges</t>
  </si>
  <si>
    <t xml:space="preserve">Ec. Cristina  BRANICI </t>
  </si>
  <si>
    <t>Presedinte</t>
  </si>
  <si>
    <t>Ion MÎNZÎNĂ</t>
  </si>
  <si>
    <t>DIRECTIA STRATEGII SINTEZE PROIECTE CU FINANTARE INTERNATIONALA</t>
  </si>
  <si>
    <t>Șef Serviciu Gestiune Fonduri Externe</t>
  </si>
  <si>
    <t xml:space="preserve">Director Executiv </t>
  </si>
  <si>
    <t>Ec. Mihai MACREA</t>
  </si>
  <si>
    <t>Sorin IVAȘCU</t>
  </si>
  <si>
    <t>Intocmit</t>
  </si>
  <si>
    <t>Irina Mitranca</t>
  </si>
  <si>
    <t>Date de contact:</t>
  </si>
  <si>
    <t>Telefon: 021.264.32.42</t>
  </si>
  <si>
    <t>Fax/E-mail: mihai.macrea@andnet.ro</t>
  </si>
  <si>
    <t>*Numai pentru proiectele implementate in parteneriat se evidentiaza separat cofinantarea care excede cotei-parti aferente activitatilor proprii, respunzator contributiei la cofinantarea nationala angajata a fi asigurata conform acordului de parteneriat (anexa la contractul/decizia/ordinul de finantare)</t>
  </si>
  <si>
    <t xml:space="preserve">Denumire proiect </t>
  </si>
  <si>
    <t xml:space="preserve">Nr./data contract  de finanţare </t>
  </si>
  <si>
    <t>Program / instrument / facilitate</t>
  </si>
  <si>
    <t xml:space="preserve">Tipul Fondului Extern Nerambursabil (FEN) </t>
  </si>
  <si>
    <t>CA / CB</t>
  </si>
  <si>
    <t>Bugetul proiectului (realizat / estimat)</t>
  </si>
  <si>
    <t>Cheltuieli eligibile*</t>
  </si>
  <si>
    <t>Alte cheltuieli decât cele eligibile aferente proiectului/activităţilor proprii</t>
  </si>
  <si>
    <t>cofinanţare</t>
  </si>
  <si>
    <t>activităţi proprii</t>
  </si>
  <si>
    <t>Alte activități*</t>
  </si>
  <si>
    <t>o</t>
  </si>
  <si>
    <t>1=2+3+4+5</t>
  </si>
  <si>
    <t>TOTAL proiect
din care</t>
  </si>
  <si>
    <t>Titlul 56</t>
  </si>
  <si>
    <t xml:space="preserve">Alte titluri de  cheltuieli 
</t>
  </si>
  <si>
    <t>* Numai pentru proiectele implementate în parteneriat se evidențiază separat cofinanțarea care excede cotei-părți aferente activităților proprii, corespunzător contribuției la cofinanțarea națională angajată a fi asigurată conform acordului de parteneriat (anexă la contractul/decizia/ordinul de finanțare)</t>
  </si>
  <si>
    <t>Ec. Ionuț MAȘALA</t>
  </si>
  <si>
    <t>Ec. Cristina BRANICI</t>
  </si>
  <si>
    <t>Serviciul Gestiune Fonduri Externe</t>
  </si>
  <si>
    <t>Tel: 021/264.32.42</t>
  </si>
  <si>
    <t>Realizari 2020</t>
  </si>
  <si>
    <t>Executie finala 2023</t>
  </si>
  <si>
    <t>Program 2024</t>
  </si>
  <si>
    <t>Estimari 2025</t>
  </si>
  <si>
    <t>TOTAL GENERAL</t>
  </si>
  <si>
    <t>2028
Anii ulteriori</t>
  </si>
  <si>
    <t>Anii urmatori</t>
  </si>
  <si>
    <t>val eligibila</t>
  </si>
  <si>
    <t>val neeligibila</t>
  </si>
  <si>
    <t>tva</t>
  </si>
  <si>
    <t>CA</t>
  </si>
  <si>
    <t>CB</t>
  </si>
  <si>
    <t>diferenta CA</t>
  </si>
  <si>
    <t>diferenta CB</t>
  </si>
  <si>
    <t>eligibile</t>
  </si>
  <si>
    <t>Neeligibile (TVA)</t>
  </si>
  <si>
    <t>TOTAL</t>
  </si>
  <si>
    <t>COSTURI PARTENER 2 (UAT - CJ ARGES)</t>
  </si>
  <si>
    <t>Studiu de Fezabilitate, Taxe, publicitate</t>
  </si>
  <si>
    <r>
      <t>Anexa 1</t>
    </r>
    <r>
      <rPr>
        <vertAlign val="superscript"/>
        <sz val="12"/>
        <rFont val="Arial"/>
        <family val="2"/>
      </rPr>
      <t>1</t>
    </r>
  </si>
  <si>
    <t>TOTAL TVA</t>
  </si>
  <si>
    <t>TOTAL 60%</t>
  </si>
  <si>
    <t>tva 2%</t>
  </si>
  <si>
    <t>TVA 98%</t>
  </si>
  <si>
    <t xml:space="preserve"> Realizari 2024</t>
  </si>
  <si>
    <t>Program  2025</t>
  </si>
  <si>
    <t>SF A1 - Pitesti - Mioveni</t>
  </si>
  <si>
    <t>Taxe si avize</t>
  </si>
  <si>
    <t>Publicitate</t>
  </si>
  <si>
    <r>
      <t>Anexa 1</t>
    </r>
    <r>
      <rPr>
        <vertAlign val="superscript"/>
        <sz val="11"/>
        <rFont val="Times New Roman"/>
        <family val="1"/>
        <charset val="238"/>
      </rPr>
      <t>1</t>
    </r>
  </si>
</sst>
</file>

<file path=xl/styles.xml><?xml version="1.0" encoding="utf-8"?>
<styleSheet xmlns="http://schemas.openxmlformats.org/spreadsheetml/2006/main">
  <numFmts count="1">
    <numFmt numFmtId="43" formatCode="_-* #,##0.00\ _l_e_i_-;\-* #,##0.00\ _l_e_i_-;_-* &quot;-&quot;??\ _l_e_i_-;_-@_-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  <charset val="238"/>
    </font>
    <font>
      <sz val="12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Times New Roman"/>
      <family val="1"/>
      <charset val="238"/>
    </font>
    <font>
      <sz val="10"/>
      <color rgb="FF7030A0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9"/>
      <name val="Arial"/>
      <family val="2"/>
    </font>
    <font>
      <vertAlign val="superscript"/>
      <sz val="12"/>
      <name val="Arial"/>
      <family val="2"/>
    </font>
    <font>
      <sz val="8"/>
      <name val="Arial"/>
      <family val="2"/>
    </font>
    <font>
      <sz val="10"/>
      <color rgb="FF3106E6"/>
      <name val="Arial"/>
      <family val="2"/>
    </font>
    <font>
      <sz val="11"/>
      <color rgb="FF3106E6"/>
      <name val="Arial"/>
      <family val="2"/>
    </font>
    <font>
      <b/>
      <sz val="11"/>
      <color rgb="FF3106E6"/>
      <name val="Arial"/>
      <family val="2"/>
    </font>
    <font>
      <sz val="12"/>
      <color rgb="FF0033CC"/>
      <name val="Arial"/>
      <family val="2"/>
      <charset val="238"/>
    </font>
    <font>
      <sz val="10"/>
      <color rgb="FFFFFF00"/>
      <name val="Arial"/>
      <family val="2"/>
      <charset val="238"/>
    </font>
    <font>
      <b/>
      <sz val="10"/>
      <color rgb="FF7030A0"/>
      <name val="Arial"/>
      <family val="2"/>
    </font>
    <font>
      <b/>
      <sz val="10"/>
      <color theme="7" tint="-0.249977111117893"/>
      <name val="Arial"/>
      <family val="2"/>
    </font>
    <font>
      <sz val="10"/>
      <color rgb="FF7030A0"/>
      <name val="Arial"/>
      <family val="2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3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</cellStyleXfs>
  <cellXfs count="646">
    <xf numFmtId="0" fontId="0" fillId="0" borderId="0" xfId="0"/>
    <xf numFmtId="0" fontId="3" fillId="0" borderId="0" xfId="3" applyFont="1" applyAlignment="1">
      <alignment horizontal="center"/>
    </xf>
    <xf numFmtId="0" fontId="3" fillId="0" borderId="0" xfId="3" applyFont="1" applyAlignment="1">
      <alignment horizontal="left" vertical="top" wrapText="1"/>
    </xf>
    <xf numFmtId="4" fontId="3" fillId="0" borderId="0" xfId="3" applyNumberFormat="1" applyFont="1" applyBorder="1"/>
    <xf numFmtId="3" fontId="3" fillId="0" borderId="0" xfId="3" applyNumberFormat="1" applyFont="1" applyFill="1" applyBorder="1" applyAlignment="1">
      <alignment horizontal="right" vertical="center"/>
    </xf>
    <xf numFmtId="3" fontId="3" fillId="0" borderId="0" xfId="3" applyNumberFormat="1" applyFont="1" applyBorder="1" applyAlignment="1">
      <alignment horizontal="left" vertical="top" wrapText="1"/>
    </xf>
    <xf numFmtId="0" fontId="3" fillId="0" borderId="0" xfId="3" applyFont="1" applyBorder="1" applyAlignment="1">
      <alignment horizontal="left" vertical="top" wrapText="1"/>
    </xf>
    <xf numFmtId="0" fontId="4" fillId="0" borderId="0" xfId="3" applyFont="1" applyAlignment="1">
      <alignment horizontal="center"/>
    </xf>
    <xf numFmtId="0" fontId="6" fillId="0" borderId="0" xfId="6" applyFont="1" applyFill="1" applyAlignment="1"/>
    <xf numFmtId="0" fontId="8" fillId="0" borderId="0" xfId="3" applyFont="1" applyAlignment="1">
      <alignment horizontal="center"/>
    </xf>
    <xf numFmtId="0" fontId="3" fillId="0" borderId="0" xfId="3" applyFont="1" applyAlignment="1">
      <alignment vertical="top" wrapText="1"/>
    </xf>
    <xf numFmtId="0" fontId="6" fillId="0" borderId="0" xfId="3" applyFont="1" applyAlignment="1">
      <alignment horizontal="center"/>
    </xf>
    <xf numFmtId="0" fontId="6" fillId="0" borderId="0" xfId="3" applyFont="1" applyAlignment="1">
      <alignment vertical="top" wrapText="1"/>
    </xf>
    <xf numFmtId="0" fontId="6" fillId="0" borderId="0" xfId="4" applyFont="1" applyFill="1" applyAlignment="1">
      <alignment horizontal="left" vertical="center" wrapText="1"/>
    </xf>
    <xf numFmtId="0" fontId="6" fillId="0" borderId="0" xfId="4" applyFont="1" applyFill="1" applyAlignment="1">
      <alignment vertical="center"/>
    </xf>
    <xf numFmtId="0" fontId="6" fillId="0" borderId="0" xfId="4" applyFont="1" applyFill="1" applyAlignment="1">
      <alignment vertical="center" wrapText="1"/>
    </xf>
    <xf numFmtId="0" fontId="10" fillId="0" borderId="1" xfId="4" applyFont="1" applyFill="1" applyBorder="1" applyAlignment="1">
      <alignment horizontal="center" vertical="center"/>
    </xf>
    <xf numFmtId="0" fontId="6" fillId="4" borderId="1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2" fillId="0" borderId="0" xfId="4" applyFont="1" applyFill="1" applyBorder="1"/>
    <xf numFmtId="0" fontId="2" fillId="0" borderId="0" xfId="4" applyFont="1" applyFill="1" applyAlignment="1">
      <alignment horizontal="left" wrapText="1"/>
    </xf>
    <xf numFmtId="0" fontId="2" fillId="0" borderId="0" xfId="4" applyFont="1" applyFill="1" applyAlignment="1">
      <alignment horizontal="left"/>
    </xf>
    <xf numFmtId="0" fontId="6" fillId="0" borderId="0" xfId="4" applyFont="1" applyFill="1" applyAlignment="1"/>
    <xf numFmtId="0" fontId="2" fillId="0" borderId="0" xfId="4" applyFont="1" applyFill="1"/>
    <xf numFmtId="0" fontId="2" fillId="0" borderId="0" xfId="4" applyFont="1" applyFill="1" applyAlignment="1"/>
    <xf numFmtId="0" fontId="4" fillId="0" borderId="0" xfId="3" applyFont="1"/>
    <xf numFmtId="0" fontId="4" fillId="0" borderId="0" xfId="3" applyFont="1" applyAlignment="1"/>
    <xf numFmtId="0" fontId="6" fillId="0" borderId="0" xfId="4" applyFont="1" applyFill="1" applyAlignment="1">
      <alignment horizontal="left"/>
    </xf>
    <xf numFmtId="0" fontId="2" fillId="0" borderId="0" xfId="4" applyFont="1" applyFill="1" applyAlignment="1">
      <alignment horizontal="center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/>
    </xf>
    <xf numFmtId="3" fontId="6" fillId="3" borderId="1" xfId="3" applyNumberFormat="1" applyFont="1" applyFill="1" applyBorder="1" applyAlignment="1"/>
    <xf numFmtId="3" fontId="3" fillId="3" borderId="1" xfId="3" applyNumberFormat="1" applyFont="1" applyFill="1" applyBorder="1" applyAlignment="1">
      <alignment horizontal="right"/>
    </xf>
    <xf numFmtId="3" fontId="4" fillId="0" borderId="0" xfId="3" applyNumberFormat="1" applyFont="1"/>
    <xf numFmtId="4" fontId="3" fillId="0" borderId="1" xfId="6" applyNumberFormat="1" applyFont="1" applyBorder="1" applyAlignment="1">
      <alignment horizontal="center" vertical="center"/>
    </xf>
    <xf numFmtId="0" fontId="11" fillId="5" borderId="1" xfId="3" applyFont="1" applyFill="1" applyBorder="1" applyAlignment="1">
      <alignment vertical="center" wrapText="1"/>
    </xf>
    <xf numFmtId="4" fontId="5" fillId="0" borderId="1" xfId="3" applyNumberFormat="1" applyFont="1" applyBorder="1" applyAlignment="1">
      <alignment horizontal="center" vertical="center"/>
    </xf>
    <xf numFmtId="0" fontId="11" fillId="0" borderId="1" xfId="3" applyFont="1" applyBorder="1" applyAlignment="1">
      <alignment vertical="center" wrapText="1"/>
    </xf>
    <xf numFmtId="4" fontId="2" fillId="0" borderId="1" xfId="3" applyNumberFormat="1" applyFont="1" applyBorder="1" applyAlignment="1">
      <alignment vertical="center"/>
    </xf>
    <xf numFmtId="4" fontId="6" fillId="0" borderId="4" xfId="3" applyNumberFormat="1" applyFont="1" applyBorder="1" applyAlignment="1">
      <alignment horizontal="center" vertical="center"/>
    </xf>
    <xf numFmtId="4" fontId="4" fillId="0" borderId="0" xfId="3" applyNumberFormat="1" applyFont="1"/>
    <xf numFmtId="4" fontId="4" fillId="0" borderId="1" xfId="3" applyNumberFormat="1" applyFont="1" applyBorder="1"/>
    <xf numFmtId="0" fontId="4" fillId="0" borderId="0" xfId="3" applyFont="1" applyBorder="1"/>
    <xf numFmtId="0" fontId="4" fillId="0" borderId="0" xfId="3" applyFont="1" applyBorder="1" applyAlignment="1"/>
    <xf numFmtId="4" fontId="6" fillId="0" borderId="0" xfId="3" applyNumberFormat="1" applyFont="1" applyBorder="1"/>
    <xf numFmtId="4" fontId="4" fillId="0" borderId="0" xfId="3" applyNumberFormat="1" applyFont="1" applyBorder="1"/>
    <xf numFmtId="4" fontId="4" fillId="0" borderId="0" xfId="3" applyNumberFormat="1" applyFont="1" applyBorder="1" applyAlignment="1"/>
    <xf numFmtId="4" fontId="12" fillId="0" borderId="0" xfId="3" applyNumberFormat="1" applyFont="1" applyBorder="1"/>
    <xf numFmtId="0" fontId="3" fillId="0" borderId="0" xfId="3" applyFont="1" applyAlignment="1">
      <alignment vertical="justify" wrapText="1"/>
    </xf>
    <xf numFmtId="0" fontId="4" fillId="0" borderId="0" xfId="3" applyFont="1" applyBorder="1" applyAlignment="1">
      <alignment vertical="justify" wrapText="1"/>
    </xf>
    <xf numFmtId="0" fontId="4" fillId="0" borderId="8" xfId="3" applyFont="1" applyBorder="1" applyAlignment="1">
      <alignment horizontal="center"/>
    </xf>
    <xf numFmtId="9" fontId="3" fillId="0" borderId="8" xfId="3" applyNumberFormat="1" applyFont="1" applyBorder="1" applyAlignment="1">
      <alignment horizontal="right"/>
    </xf>
    <xf numFmtId="0" fontId="3" fillId="0" borderId="8" xfId="3" applyFont="1" applyBorder="1" applyAlignment="1">
      <alignment horizontal="right"/>
    </xf>
    <xf numFmtId="0" fontId="13" fillId="0" borderId="0" xfId="3" applyFont="1" applyBorder="1"/>
    <xf numFmtId="0" fontId="14" fillId="0" borderId="0" xfId="3" applyFont="1" applyBorder="1"/>
    <xf numFmtId="49" fontId="14" fillId="0" borderId="0" xfId="3" applyNumberFormat="1" applyFont="1" applyBorder="1" applyAlignment="1">
      <alignment wrapText="1"/>
    </xf>
    <xf numFmtId="0" fontId="14" fillId="0" borderId="0" xfId="3" applyFont="1" applyBorder="1" applyAlignment="1">
      <alignment horizontal="center"/>
    </xf>
    <xf numFmtId="0" fontId="6" fillId="0" borderId="0" xfId="3" applyFont="1" applyBorder="1"/>
    <xf numFmtId="0" fontId="4" fillId="0" borderId="1" xfId="3" applyFont="1" applyBorder="1" applyAlignment="1">
      <alignment vertical="center" wrapText="1"/>
    </xf>
    <xf numFmtId="0" fontId="4" fillId="0" borderId="0" xfId="4" applyFont="1" applyBorder="1"/>
    <xf numFmtId="4" fontId="4" fillId="0" borderId="0" xfId="4" applyNumberFormat="1" applyFont="1" applyBorder="1"/>
    <xf numFmtId="4" fontId="4" fillId="0" borderId="0" xfId="4" applyNumberFormat="1" applyFont="1" applyBorder="1" applyAlignment="1"/>
    <xf numFmtId="0" fontId="6" fillId="0" borderId="0" xfId="4" applyFont="1" applyBorder="1" applyAlignment="1"/>
    <xf numFmtId="0" fontId="4" fillId="0" borderId="1" xfId="3" applyFont="1" applyBorder="1" applyAlignment="1">
      <alignment horizontal="center" vertical="justify" wrapText="1"/>
    </xf>
    <xf numFmtId="0" fontId="6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/>
    </xf>
    <xf numFmtId="3" fontId="6" fillId="3" borderId="1" xfId="3" applyNumberFormat="1" applyFont="1" applyFill="1" applyBorder="1" applyAlignment="1">
      <alignment horizontal="right" vertical="center"/>
    </xf>
    <xf numFmtId="3" fontId="2" fillId="3" borderId="1" xfId="3" applyNumberFormat="1" applyFont="1" applyFill="1" applyBorder="1" applyAlignment="1">
      <alignment horizontal="right" vertical="center"/>
    </xf>
    <xf numFmtId="0" fontId="6" fillId="0" borderId="1" xfId="3" applyFont="1" applyBorder="1" applyAlignment="1">
      <alignment vertical="center" wrapText="1"/>
    </xf>
    <xf numFmtId="0" fontId="6" fillId="0" borderId="1" xfId="3" applyFont="1" applyBorder="1" applyAlignment="1">
      <alignment horizontal="center"/>
    </xf>
    <xf numFmtId="3" fontId="6" fillId="0" borderId="1" xfId="3" applyNumberFormat="1" applyFont="1" applyFill="1" applyBorder="1" applyAlignment="1">
      <alignment horizontal="right" vertical="center"/>
    </xf>
    <xf numFmtId="3" fontId="2" fillId="0" borderId="1" xfId="3" applyNumberFormat="1" applyFont="1" applyFill="1" applyBorder="1" applyAlignment="1">
      <alignment horizontal="right"/>
    </xf>
    <xf numFmtId="9" fontId="4" fillId="0" borderId="0" xfId="4" applyNumberFormat="1" applyFont="1" applyBorder="1"/>
    <xf numFmtId="4" fontId="15" fillId="0" borderId="0" xfId="4" applyNumberFormat="1" applyFont="1" applyBorder="1"/>
    <xf numFmtId="3" fontId="2" fillId="3" borderId="1" xfId="3" applyNumberFormat="1" applyFont="1" applyFill="1" applyBorder="1" applyAlignment="1">
      <alignment horizontal="right"/>
    </xf>
    <xf numFmtId="4" fontId="3" fillId="0" borderId="0" xfId="4" applyNumberFormat="1" applyFont="1" applyBorder="1"/>
    <xf numFmtId="3" fontId="6" fillId="3" borderId="1" xfId="3" applyNumberFormat="1" applyFont="1" applyFill="1" applyBorder="1" applyAlignment="1">
      <alignment horizontal="right"/>
    </xf>
    <xf numFmtId="3" fontId="6" fillId="0" borderId="1" xfId="3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/>
    </xf>
    <xf numFmtId="3" fontId="4" fillId="0" borderId="0" xfId="3" applyNumberFormat="1" applyFont="1" applyFill="1" applyBorder="1" applyAlignment="1">
      <alignment horizontal="center" vertical="center"/>
    </xf>
    <xf numFmtId="0" fontId="3" fillId="0" borderId="0" xfId="4" applyFont="1" applyBorder="1"/>
    <xf numFmtId="3" fontId="16" fillId="0" borderId="0" xfId="3" applyNumberFormat="1" applyFont="1" applyFill="1" applyBorder="1" applyAlignment="1">
      <alignment horizontal="right" vertical="center"/>
    </xf>
    <xf numFmtId="0" fontId="17" fillId="0" borderId="0" xfId="3" applyFont="1" applyBorder="1"/>
    <xf numFmtId="4" fontId="4" fillId="0" borderId="0" xfId="4" applyNumberFormat="1" applyFont="1" applyFill="1" applyBorder="1"/>
    <xf numFmtId="0" fontId="3" fillId="0" borderId="0" xfId="3" applyFont="1" applyFill="1" applyBorder="1" applyAlignment="1">
      <alignment horizontal="left" vertical="top"/>
    </xf>
    <xf numFmtId="0" fontId="4" fillId="0" borderId="0" xfId="3" applyFont="1" applyFill="1"/>
    <xf numFmtId="3" fontId="4" fillId="0" borderId="0" xfId="3" applyNumberFormat="1" applyFont="1" applyFill="1" applyBorder="1" applyAlignment="1">
      <alignment horizontal="center" vertical="center" wrapText="1"/>
    </xf>
    <xf numFmtId="0" fontId="4" fillId="0" borderId="0" xfId="4" applyFont="1" applyBorder="1" applyAlignment="1">
      <alignment vertical="center" wrapText="1"/>
    </xf>
    <xf numFmtId="4" fontId="2" fillId="0" borderId="0" xfId="4" applyNumberFormat="1" applyFont="1" applyBorder="1"/>
    <xf numFmtId="4" fontId="6" fillId="0" borderId="0" xfId="4" applyNumberFormat="1" applyFont="1" applyBorder="1"/>
    <xf numFmtId="4" fontId="2" fillId="0" borderId="0" xfId="3" applyNumberFormat="1" applyFont="1" applyBorder="1"/>
    <xf numFmtId="0" fontId="3" fillId="0" borderId="0" xfId="3" applyFont="1" applyBorder="1" applyAlignment="1">
      <alignment horizontal="left" vertical="center" wrapText="1"/>
    </xf>
    <xf numFmtId="4" fontId="18" fillId="0" borderId="0" xfId="3" applyNumberFormat="1" applyFont="1" applyBorder="1"/>
    <xf numFmtId="0" fontId="4" fillId="0" borderId="0" xfId="3" applyFont="1" applyBorder="1" applyAlignment="1">
      <alignment horizontal="center" wrapText="1"/>
    </xf>
    <xf numFmtId="0" fontId="4" fillId="0" borderId="0" xfId="3" applyFont="1" applyAlignment="1">
      <alignment vertical="justify" wrapText="1"/>
    </xf>
    <xf numFmtId="4" fontId="19" fillId="0" borderId="0" xfId="3" applyNumberFormat="1" applyFont="1" applyBorder="1"/>
    <xf numFmtId="0" fontId="3" fillId="0" borderId="0" xfId="3" applyFont="1" applyFill="1" applyBorder="1" applyAlignment="1">
      <alignment horizontal="left" vertic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/>
    </xf>
    <xf numFmtId="0" fontId="4" fillId="0" borderId="0" xfId="4" applyFont="1" applyFill="1" applyBorder="1"/>
    <xf numFmtId="3" fontId="4" fillId="0" borderId="0" xfId="3" applyNumberFormat="1" applyFont="1" applyFill="1" applyBorder="1" applyAlignment="1">
      <alignment horizontal="right"/>
    </xf>
    <xf numFmtId="4" fontId="4" fillId="0" borderId="0" xfId="3" applyNumberFormat="1" applyFont="1" applyFill="1" applyBorder="1" applyAlignment="1">
      <alignment horizontal="right"/>
    </xf>
    <xf numFmtId="3" fontId="3" fillId="3" borderId="0" xfId="3" applyNumberFormat="1" applyFont="1" applyFill="1" applyBorder="1" applyAlignment="1">
      <alignment horizontal="center"/>
    </xf>
    <xf numFmtId="4" fontId="4" fillId="3" borderId="0" xfId="3" applyNumberFormat="1" applyFont="1" applyFill="1" applyBorder="1" applyAlignment="1">
      <alignment horizontal="center" vertical="center" wrapText="1"/>
    </xf>
    <xf numFmtId="4" fontId="4" fillId="3" borderId="0" xfId="3" applyNumberFormat="1" applyFont="1" applyFill="1" applyBorder="1" applyAlignment="1">
      <alignment horizontal="center"/>
    </xf>
    <xf numFmtId="0" fontId="6" fillId="0" borderId="0" xfId="5" applyFont="1" applyAlignment="1">
      <alignment vertical="justify" wrapText="1"/>
    </xf>
    <xf numFmtId="0" fontId="4" fillId="0" borderId="0" xfId="6" applyFont="1"/>
    <xf numFmtId="0" fontId="2" fillId="0" borderId="0" xfId="6" applyFont="1" applyFill="1" applyBorder="1"/>
    <xf numFmtId="0" fontId="2" fillId="0" borderId="0" xfId="6" applyFont="1" applyFill="1"/>
    <xf numFmtId="0" fontId="8" fillId="0" borderId="0" xfId="3" applyFont="1" applyAlignment="1"/>
    <xf numFmtId="0" fontId="6" fillId="0" borderId="0" xfId="6" applyFont="1" applyFill="1" applyAlignment="1">
      <alignment horizontal="left" vertical="center" wrapText="1"/>
    </xf>
    <xf numFmtId="0" fontId="3" fillId="0" borderId="0" xfId="3" applyFont="1" applyBorder="1" applyAlignment="1">
      <alignment horizontal="center"/>
    </xf>
    <xf numFmtId="0" fontId="2" fillId="0" borderId="0" xfId="3" applyFont="1"/>
    <xf numFmtId="0" fontId="9" fillId="0" borderId="0" xfId="3" applyFont="1"/>
    <xf numFmtId="0" fontId="9" fillId="0" borderId="0" xfId="4" applyFont="1" applyFill="1"/>
    <xf numFmtId="0" fontId="9" fillId="0" borderId="0" xfId="4" applyFont="1" applyFill="1" applyAlignment="1">
      <alignment horizontal="right"/>
    </xf>
    <xf numFmtId="0" fontId="6" fillId="0" borderId="0" xfId="4" applyFont="1" applyFill="1" applyBorder="1" applyAlignment="1">
      <alignment vertical="center" wrapText="1"/>
    </xf>
    <xf numFmtId="3" fontId="3" fillId="0" borderId="0" xfId="3" applyNumberFormat="1" applyFont="1" applyAlignment="1">
      <alignment horizontal="center"/>
    </xf>
    <xf numFmtId="0" fontId="3" fillId="0" borderId="0" xfId="3" applyFont="1" applyAlignment="1">
      <alignment horizontal="center" vertical="center"/>
    </xf>
    <xf numFmtId="0" fontId="4" fillId="0" borderId="0" xfId="3" applyFont="1" applyBorder="1" applyAlignment="1">
      <alignment horizontal="center"/>
    </xf>
    <xf numFmtId="0" fontId="3" fillId="0" borderId="0" xfId="3" applyFont="1" applyBorder="1" applyAlignment="1">
      <alignment horizontal="right"/>
    </xf>
    <xf numFmtId="0" fontId="6" fillId="0" borderId="1" xfId="4" applyFont="1" applyFill="1" applyBorder="1" applyAlignment="1">
      <alignment horizontal="center" vertical="center" wrapText="1"/>
    </xf>
    <xf numFmtId="0" fontId="22" fillId="0" borderId="0" xfId="3" applyFont="1" applyBorder="1"/>
    <xf numFmtId="0" fontId="22" fillId="0" borderId="0" xfId="3" applyFont="1"/>
    <xf numFmtId="3" fontId="6" fillId="4" borderId="1" xfId="4" applyNumberFormat="1" applyFont="1" applyFill="1" applyBorder="1" applyAlignment="1">
      <alignment horizontal="right" vertical="center"/>
    </xf>
    <xf numFmtId="3" fontId="6" fillId="0" borderId="1" xfId="4" applyNumberFormat="1" applyFont="1" applyFill="1" applyBorder="1" applyAlignment="1">
      <alignment horizontal="right" vertical="center"/>
    </xf>
    <xf numFmtId="3" fontId="2" fillId="4" borderId="1" xfId="4" applyNumberFormat="1" applyFont="1" applyFill="1" applyBorder="1" applyAlignment="1">
      <alignment horizontal="right" vertical="center"/>
    </xf>
    <xf numFmtId="3" fontId="2" fillId="0" borderId="1" xfId="4" applyNumberFormat="1" applyFont="1" applyFill="1" applyBorder="1" applyAlignment="1">
      <alignment horizontal="right" vertical="center"/>
    </xf>
    <xf numFmtId="0" fontId="2" fillId="0" borderId="0" xfId="3" applyFont="1" applyBorder="1"/>
    <xf numFmtId="0" fontId="2" fillId="0" borderId="0" xfId="4" applyFont="1" applyFill="1" applyAlignment="1">
      <alignment horizontal="left" wrapText="1"/>
    </xf>
    <xf numFmtId="3" fontId="2" fillId="0" borderId="0" xfId="4" applyNumberFormat="1" applyFont="1" applyFill="1" applyAlignment="1">
      <alignment horizontal="left" wrapText="1"/>
    </xf>
    <xf numFmtId="3" fontId="6" fillId="0" borderId="0" xfId="4" applyNumberFormat="1" applyFont="1" applyFill="1" applyAlignment="1"/>
    <xf numFmtId="3" fontId="6" fillId="0" borderId="0" xfId="4" applyNumberFormat="1" applyFont="1" applyFill="1" applyAlignment="1">
      <alignment horizontal="center"/>
    </xf>
    <xf numFmtId="0" fontId="3" fillId="0" borderId="0" xfId="6" applyFont="1" applyFill="1" applyAlignment="1">
      <alignment horizontal="center"/>
    </xf>
    <xf numFmtId="0" fontId="3" fillId="0" borderId="0" xfId="6" applyFont="1" applyFill="1" applyAlignment="1"/>
    <xf numFmtId="0" fontId="6" fillId="0" borderId="0" xfId="4" applyFont="1" applyFill="1" applyAlignment="1">
      <alignment wrapText="1"/>
    </xf>
    <xf numFmtId="0" fontId="6" fillId="0" borderId="0" xfId="4" applyFont="1" applyFill="1" applyBorder="1"/>
    <xf numFmtId="0" fontId="6" fillId="0" borderId="0" xfId="4" applyFont="1" applyFill="1" applyBorder="1" applyAlignment="1">
      <alignment horizontal="left" vertical="center" wrapText="1"/>
    </xf>
    <xf numFmtId="0" fontId="6" fillId="0" borderId="0" xfId="3" applyFont="1"/>
    <xf numFmtId="0" fontId="6" fillId="0" borderId="0" xfId="4" applyFont="1" applyFill="1"/>
    <xf numFmtId="0" fontId="4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justify" wrapText="1"/>
    </xf>
    <xf numFmtId="0" fontId="13" fillId="3" borderId="1" xfId="3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center"/>
    </xf>
    <xf numFmtId="3" fontId="13" fillId="3" borderId="1" xfId="3" applyNumberFormat="1" applyFont="1" applyFill="1" applyBorder="1" applyAlignment="1"/>
    <xf numFmtId="0" fontId="2" fillId="3" borderId="0" xfId="3" applyFont="1" applyFill="1" applyBorder="1" applyAlignment="1">
      <alignment horizontal="center" vertical="center" wrapText="1"/>
    </xf>
    <xf numFmtId="3" fontId="2" fillId="0" borderId="0" xfId="3" applyNumberFormat="1" applyFont="1" applyBorder="1"/>
    <xf numFmtId="0" fontId="13" fillId="0" borderId="1" xfId="3" applyFont="1" applyBorder="1" applyAlignment="1">
      <alignment vertical="center" wrapText="1"/>
    </xf>
    <xf numFmtId="0" fontId="13" fillId="0" borderId="1" xfId="3" applyFont="1" applyBorder="1" applyAlignment="1">
      <alignment horizontal="center"/>
    </xf>
    <xf numFmtId="3" fontId="13" fillId="0" borderId="1" xfId="3" applyNumberFormat="1" applyFont="1" applyFill="1" applyBorder="1" applyAlignment="1"/>
    <xf numFmtId="0" fontId="2" fillId="3" borderId="1" xfId="3" applyFont="1" applyFill="1" applyBorder="1" applyAlignment="1">
      <alignment horizontal="center" vertical="center" wrapText="1"/>
    </xf>
    <xf numFmtId="0" fontId="2" fillId="3" borderId="1" xfId="3" applyFont="1" applyFill="1" applyBorder="1" applyAlignment="1">
      <alignment horizontal="center"/>
    </xf>
    <xf numFmtId="3" fontId="2" fillId="3" borderId="1" xfId="3" applyNumberFormat="1" applyFont="1" applyFill="1" applyBorder="1" applyAlignment="1"/>
    <xf numFmtId="0" fontId="2" fillId="0" borderId="1" xfId="3" applyFont="1" applyBorder="1" applyAlignment="1">
      <alignment vertical="center" wrapText="1"/>
    </xf>
    <xf numFmtId="0" fontId="2" fillId="0" borderId="1" xfId="3" applyFont="1" applyBorder="1" applyAlignment="1">
      <alignment horizontal="center"/>
    </xf>
    <xf numFmtId="3" fontId="2" fillId="0" borderId="1" xfId="3" applyNumberFormat="1" applyFont="1" applyFill="1" applyBorder="1" applyAlignment="1"/>
    <xf numFmtId="3" fontId="6" fillId="3" borderId="20" xfId="3" applyNumberFormat="1" applyFont="1" applyFill="1" applyBorder="1" applyAlignment="1">
      <alignment horizontal="center" vertical="center"/>
    </xf>
    <xf numFmtId="3" fontId="6" fillId="3" borderId="2" xfId="3" applyNumberFormat="1" applyFont="1" applyFill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3" fontId="2" fillId="3" borderId="6" xfId="3" applyNumberFormat="1" applyFont="1" applyFill="1" applyBorder="1" applyAlignment="1"/>
    <xf numFmtId="4" fontId="5" fillId="0" borderId="22" xfId="3" applyNumberFormat="1" applyFont="1" applyBorder="1" applyAlignment="1">
      <alignment horizontal="center" vertical="center"/>
    </xf>
    <xf numFmtId="4" fontId="5" fillId="0" borderId="23" xfId="3" applyNumberFormat="1" applyFont="1" applyBorder="1" applyAlignment="1">
      <alignment horizontal="center" vertical="center"/>
    </xf>
    <xf numFmtId="0" fontId="5" fillId="0" borderId="23" xfId="3" applyFont="1" applyBorder="1" applyAlignment="1">
      <alignment horizontal="center" vertical="center"/>
    </xf>
    <xf numFmtId="0" fontId="5" fillId="0" borderId="24" xfId="3" applyFont="1" applyBorder="1" applyAlignment="1">
      <alignment horizontal="center" vertical="center"/>
    </xf>
    <xf numFmtId="3" fontId="23" fillId="3" borderId="1" xfId="3" applyNumberFormat="1" applyFont="1" applyFill="1" applyBorder="1" applyAlignment="1"/>
    <xf numFmtId="3" fontId="23" fillId="3" borderId="6" xfId="3" applyNumberFormat="1" applyFont="1" applyFill="1" applyBorder="1" applyAlignment="1"/>
    <xf numFmtId="4" fontId="24" fillId="0" borderId="25" xfId="3" applyNumberFormat="1" applyFont="1" applyBorder="1" applyAlignment="1">
      <alignment horizontal="center" vertical="center"/>
    </xf>
    <xf numFmtId="4" fontId="24" fillId="0" borderId="5" xfId="3" applyNumberFormat="1" applyFont="1" applyBorder="1" applyAlignment="1">
      <alignment horizontal="center" vertical="center"/>
    </xf>
    <xf numFmtId="4" fontId="25" fillId="0" borderId="5" xfId="3" applyNumberFormat="1" applyFont="1" applyBorder="1" applyAlignment="1">
      <alignment horizontal="center" vertical="center"/>
    </xf>
    <xf numFmtId="4" fontId="5" fillId="0" borderId="5" xfId="3" applyNumberFormat="1" applyFont="1" applyBorder="1" applyAlignment="1">
      <alignment horizontal="center" vertical="center"/>
    </xf>
    <xf numFmtId="4" fontId="5" fillId="0" borderId="26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vertical="center" wrapText="1"/>
    </xf>
    <xf numFmtId="3" fontId="23" fillId="0" borderId="1" xfId="3" applyNumberFormat="1" applyFont="1" applyFill="1" applyBorder="1" applyAlignment="1"/>
    <xf numFmtId="3" fontId="23" fillId="0" borderId="6" xfId="3" applyNumberFormat="1" applyFont="1" applyFill="1" applyBorder="1" applyAlignment="1"/>
    <xf numFmtId="4" fontId="5" fillId="0" borderId="27" xfId="3" applyNumberFormat="1" applyFont="1" applyBorder="1" applyAlignment="1">
      <alignment horizontal="center" vertical="center"/>
    </xf>
    <xf numFmtId="4" fontId="7" fillId="0" borderId="28" xfId="3" applyNumberFormat="1" applyFont="1" applyBorder="1" applyAlignment="1">
      <alignment horizontal="center" vertical="center"/>
    </xf>
    <xf numFmtId="4" fontId="7" fillId="0" borderId="1" xfId="3" applyNumberFormat="1" applyFont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/>
    </xf>
    <xf numFmtId="0" fontId="26" fillId="0" borderId="1" xfId="3" applyFont="1" applyBorder="1" applyAlignment="1">
      <alignment vertical="center" wrapText="1"/>
    </xf>
    <xf numFmtId="4" fontId="5" fillId="0" borderId="2" xfId="3" applyNumberFormat="1" applyFont="1" applyBorder="1" applyAlignment="1">
      <alignment horizontal="center" vertical="center"/>
    </xf>
    <xf numFmtId="4" fontId="5" fillId="0" borderId="21" xfId="3" applyNumberFormat="1" applyFont="1" applyBorder="1" applyAlignment="1">
      <alignment horizontal="center" vertical="center"/>
    </xf>
    <xf numFmtId="3" fontId="3" fillId="3" borderId="6" xfId="3" applyNumberFormat="1" applyFont="1" applyFill="1" applyBorder="1" applyAlignment="1">
      <alignment horizontal="right"/>
    </xf>
    <xf numFmtId="4" fontId="5" fillId="0" borderId="29" xfId="3" applyNumberFormat="1" applyFont="1" applyBorder="1" applyAlignment="1">
      <alignment horizontal="center" vertical="center"/>
    </xf>
    <xf numFmtId="4" fontId="5" fillId="0" borderId="30" xfId="3" applyNumberFormat="1" applyFont="1" applyBorder="1" applyAlignment="1">
      <alignment horizontal="center" vertical="center"/>
    </xf>
    <xf numFmtId="4" fontId="5" fillId="0" borderId="31" xfId="3" applyNumberFormat="1" applyFont="1" applyBorder="1" applyAlignment="1">
      <alignment horizontal="center" vertical="center"/>
    </xf>
    <xf numFmtId="4" fontId="5" fillId="0" borderId="32" xfId="3" applyNumberFormat="1" applyFont="1" applyBorder="1" applyAlignment="1">
      <alignment horizontal="center" vertical="center"/>
    </xf>
    <xf numFmtId="4" fontId="5" fillId="0" borderId="33" xfId="3" applyNumberFormat="1" applyFont="1" applyBorder="1" applyAlignment="1">
      <alignment horizontal="center" vertical="center"/>
    </xf>
    <xf numFmtId="4" fontId="5" fillId="0" borderId="34" xfId="3" applyNumberFormat="1" applyFont="1" applyBorder="1" applyAlignment="1">
      <alignment horizontal="center" vertical="center"/>
    </xf>
    <xf numFmtId="3" fontId="15" fillId="0" borderId="0" xfId="3" applyNumberFormat="1" applyFont="1"/>
    <xf numFmtId="3" fontId="27" fillId="0" borderId="0" xfId="3" applyNumberFormat="1" applyFont="1"/>
    <xf numFmtId="10" fontId="6" fillId="0" borderId="1" xfId="3" applyNumberFormat="1" applyFont="1" applyBorder="1"/>
    <xf numFmtId="4" fontId="28" fillId="0" borderId="1" xfId="6" applyNumberFormat="1" applyFont="1" applyBorder="1" applyAlignment="1">
      <alignment vertical="center"/>
    </xf>
    <xf numFmtId="0" fontId="2" fillId="0" borderId="0" xfId="3"/>
    <xf numFmtId="4" fontId="6" fillId="0" borderId="1" xfId="6" applyNumberFormat="1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29" fillId="0" borderId="1" xfId="6" applyFont="1" applyBorder="1" applyAlignment="1">
      <alignment horizontal="center" vertical="center"/>
    </xf>
    <xf numFmtId="4" fontId="6" fillId="0" borderId="1" xfId="6" applyNumberFormat="1" applyFont="1" applyBorder="1" applyAlignment="1">
      <alignment horizontal="center" vertical="center" wrapText="1"/>
    </xf>
    <xf numFmtId="4" fontId="28" fillId="0" borderId="1" xfId="6" applyNumberFormat="1" applyFont="1" applyBorder="1" applyAlignment="1">
      <alignment horizontal="center" vertical="center" wrapText="1"/>
    </xf>
    <xf numFmtId="0" fontId="28" fillId="0" borderId="1" xfId="3" applyFont="1" applyBorder="1" applyAlignment="1">
      <alignment horizontal="center" vertical="center" wrapText="1"/>
    </xf>
    <xf numFmtId="3" fontId="6" fillId="0" borderId="1" xfId="3" applyNumberFormat="1" applyFont="1" applyBorder="1" applyAlignment="1">
      <alignment horizontal="center" vertical="center" wrapText="1"/>
    </xf>
    <xf numFmtId="4" fontId="29" fillId="0" borderId="1" xfId="6" applyNumberFormat="1" applyFont="1" applyBorder="1" applyAlignment="1">
      <alignment horizontal="center" vertical="center" wrapText="1"/>
    </xf>
    <xf numFmtId="0" fontId="29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vertical="center"/>
    </xf>
    <xf numFmtId="4" fontId="4" fillId="0" borderId="1" xfId="3" applyNumberFormat="1" applyFont="1" applyBorder="1" applyAlignment="1">
      <alignment vertical="center"/>
    </xf>
    <xf numFmtId="4" fontId="10" fillId="0" borderId="1" xfId="3" applyNumberFormat="1" applyFont="1" applyBorder="1" applyAlignment="1">
      <alignment horizontal="center" vertical="center"/>
    </xf>
    <xf numFmtId="4" fontId="6" fillId="0" borderId="1" xfId="6" applyNumberFormat="1" applyFont="1" applyBorder="1" applyAlignment="1">
      <alignment vertical="center"/>
    </xf>
    <xf numFmtId="4" fontId="30" fillId="0" borderId="1" xfId="3" applyNumberFormat="1" applyFont="1" applyBorder="1" applyAlignment="1">
      <alignment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2" fillId="0" borderId="1" xfId="3" applyFont="1" applyBorder="1" applyAlignment="1">
      <alignment vertical="center"/>
    </xf>
    <xf numFmtId="4" fontId="2" fillId="6" borderId="1" xfId="3" applyNumberFormat="1" applyFont="1" applyFill="1" applyBorder="1" applyAlignment="1">
      <alignment vertical="center"/>
    </xf>
    <xf numFmtId="4" fontId="6" fillId="6" borderId="1" xfId="6" applyNumberFormat="1" applyFont="1" applyFill="1" applyBorder="1" applyAlignment="1">
      <alignment vertical="center"/>
    </xf>
    <xf numFmtId="4" fontId="2" fillId="0" borderId="1" xfId="6" applyNumberFormat="1" applyFont="1" applyBorder="1" applyAlignment="1">
      <alignment vertical="center"/>
    </xf>
    <xf numFmtId="4" fontId="30" fillId="0" borderId="1" xfId="6" applyNumberFormat="1" applyFont="1" applyBorder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4" fontId="27" fillId="0" borderId="0" xfId="3" applyNumberFormat="1" applyFont="1"/>
    <xf numFmtId="4" fontId="15" fillId="0" borderId="1" xfId="3" applyNumberFormat="1" applyFont="1" applyBorder="1"/>
    <xf numFmtId="0" fontId="15" fillId="0" borderId="0" xfId="3" applyFont="1"/>
    <xf numFmtId="4" fontId="15" fillId="0" borderId="6" xfId="3" applyNumberFormat="1" applyFont="1" applyBorder="1"/>
    <xf numFmtId="4" fontId="6" fillId="0" borderId="35" xfId="3" applyNumberFormat="1" applyFont="1" applyBorder="1"/>
    <xf numFmtId="0" fontId="2" fillId="0" borderId="0" xfId="3" applyAlignment="1">
      <alignment horizontal="center" vertical="center"/>
    </xf>
    <xf numFmtId="4" fontId="6" fillId="0" borderId="15" xfId="3" applyNumberFormat="1" applyFont="1" applyBorder="1" applyAlignment="1">
      <alignment horizontal="center" vertical="center"/>
    </xf>
    <xf numFmtId="0" fontId="6" fillId="0" borderId="0" xfId="3" applyFont="1" applyBorder="1" applyAlignment="1">
      <alignment horizontal="right"/>
    </xf>
    <xf numFmtId="0" fontId="4" fillId="0" borderId="0" xfId="3" applyFont="1" applyBorder="1" applyAlignment="1">
      <alignment horizontal="right"/>
    </xf>
    <xf numFmtId="4" fontId="4" fillId="0" borderId="0" xfId="4" applyNumberFormat="1" applyFont="1" applyFill="1" applyBorder="1" applyAlignment="1"/>
    <xf numFmtId="0" fontId="4" fillId="0" borderId="0" xfId="3" applyFont="1" applyFill="1" applyBorder="1"/>
    <xf numFmtId="4" fontId="4" fillId="0" borderId="0" xfId="3" applyNumberFormat="1" applyFont="1" applyFill="1" applyBorder="1"/>
    <xf numFmtId="4" fontId="3" fillId="0" borderId="0" xfId="4" applyNumberFormat="1" applyFont="1" applyFill="1" applyBorder="1"/>
    <xf numFmtId="4" fontId="15" fillId="0" borderId="0" xfId="4" applyNumberFormat="1" applyFont="1" applyFill="1" applyBorder="1"/>
    <xf numFmtId="4" fontId="2" fillId="0" borderId="0" xfId="4" applyNumberFormat="1" applyFont="1" applyFill="1" applyBorder="1"/>
    <xf numFmtId="9" fontId="4" fillId="0" borderId="0" xfId="4" applyNumberFormat="1" applyFont="1" applyFill="1" applyBorder="1"/>
    <xf numFmtId="4" fontId="3" fillId="0" borderId="0" xfId="3" applyNumberFormat="1" applyFont="1" applyFill="1" applyBorder="1"/>
    <xf numFmtId="0" fontId="32" fillId="2" borderId="0" xfId="4" applyFont="1" applyFill="1" applyBorder="1" applyAlignment="1">
      <alignment horizontal="center" vertical="center"/>
    </xf>
    <xf numFmtId="0" fontId="33" fillId="0" borderId="0" xfId="4" applyFont="1" applyFill="1"/>
    <xf numFmtId="3" fontId="31" fillId="0" borderId="0" xfId="4" applyNumberFormat="1" applyFont="1" applyFill="1" applyAlignment="1"/>
    <xf numFmtId="0" fontId="31" fillId="0" borderId="0" xfId="4" applyFont="1" applyFill="1" applyAlignment="1"/>
    <xf numFmtId="0" fontId="31" fillId="0" borderId="0" xfId="6" applyFont="1" applyFill="1" applyAlignment="1">
      <alignment horizontal="center"/>
    </xf>
    <xf numFmtId="0" fontId="33" fillId="0" borderId="0" xfId="3" applyFont="1" applyBorder="1"/>
    <xf numFmtId="0" fontId="17" fillId="0" borderId="0" xfId="4" applyFont="1" applyFill="1"/>
    <xf numFmtId="0" fontId="33" fillId="0" borderId="0" xfId="3" applyFont="1"/>
    <xf numFmtId="0" fontId="34" fillId="0" borderId="0" xfId="3" applyFont="1" applyAlignment="1">
      <alignment horizontal="center"/>
    </xf>
    <xf numFmtId="0" fontId="31" fillId="0" borderId="0" xfId="4" applyFont="1" applyFill="1" applyAlignment="1">
      <alignment horizontal="left" wrapText="1"/>
    </xf>
    <xf numFmtId="0" fontId="31" fillId="0" borderId="0" xfId="4" applyFont="1" applyFill="1" applyAlignment="1">
      <alignment horizontal="left"/>
    </xf>
    <xf numFmtId="0" fontId="33" fillId="0" borderId="0" xfId="4" applyFont="1" applyFill="1" applyBorder="1"/>
    <xf numFmtId="0" fontId="17" fillId="0" borderId="0" xfId="3" applyFont="1"/>
    <xf numFmtId="0" fontId="32" fillId="0" borderId="0" xfId="4" applyFont="1" applyFill="1" applyAlignment="1"/>
    <xf numFmtId="0" fontId="31" fillId="0" borderId="0" xfId="4" applyFont="1" applyFill="1" applyAlignment="1">
      <alignment horizontal="left" vertical="center" wrapText="1"/>
    </xf>
    <xf numFmtId="0" fontId="31" fillId="0" borderId="0" xfId="3" applyFont="1" applyAlignment="1">
      <alignment horizontal="left"/>
    </xf>
    <xf numFmtId="0" fontId="32" fillId="0" borderId="0" xfId="4" applyFont="1" applyFill="1" applyAlignment="1">
      <alignment horizontal="left"/>
    </xf>
    <xf numFmtId="0" fontId="17" fillId="0" borderId="0" xfId="4" applyFont="1" applyFill="1" applyAlignment="1">
      <alignment horizontal="center"/>
    </xf>
    <xf numFmtId="0" fontId="33" fillId="0" borderId="0" xfId="4" applyFont="1" applyFill="1" applyAlignment="1"/>
    <xf numFmtId="0" fontId="31" fillId="2" borderId="0" xfId="4" applyFont="1" applyFill="1" applyBorder="1" applyAlignment="1">
      <alignment horizontal="left" wrapText="1"/>
    </xf>
    <xf numFmtId="0" fontId="32" fillId="0" borderId="0" xfId="3" applyFont="1" applyAlignment="1">
      <alignment horizontal="center"/>
    </xf>
    <xf numFmtId="0" fontId="31" fillId="0" borderId="0" xfId="3" applyFont="1" applyAlignment="1">
      <alignment horizontal="center"/>
    </xf>
    <xf numFmtId="0" fontId="32" fillId="0" borderId="0" xfId="4" applyFont="1" applyFill="1" applyAlignment="1">
      <alignment horizontal="left" vertical="center" wrapText="1"/>
    </xf>
    <xf numFmtId="0" fontId="32" fillId="0" borderId="0" xfId="4" applyFont="1" applyFill="1"/>
    <xf numFmtId="0" fontId="17" fillId="0" borderId="0" xfId="4" applyFont="1" applyFill="1" applyAlignment="1"/>
    <xf numFmtId="0" fontId="17" fillId="0" borderId="0" xfId="4" applyFont="1" applyFill="1" applyAlignment="1">
      <alignment horizontal="left"/>
    </xf>
    <xf numFmtId="0" fontId="33" fillId="0" borderId="0" xfId="4" applyFont="1" applyFill="1" applyAlignment="1">
      <alignment horizontal="center"/>
    </xf>
    <xf numFmtId="0" fontId="31" fillId="0" borderId="0" xfId="4" applyFont="1" applyFill="1"/>
    <xf numFmtId="0" fontId="33" fillId="0" borderId="0" xfId="3" applyFont="1" applyAlignment="1"/>
    <xf numFmtId="0" fontId="33" fillId="2" borderId="0" xfId="3" applyFont="1" applyFill="1"/>
    <xf numFmtId="0" fontId="31" fillId="0" borderId="0" xfId="3" applyFont="1" applyAlignment="1">
      <alignment horizontal="left" vertical="top" wrapText="1"/>
    </xf>
    <xf numFmtId="0" fontId="32" fillId="0" borderId="0" xfId="3" applyFont="1" applyAlignment="1">
      <alignment horizontal="left" vertical="top" wrapText="1"/>
    </xf>
    <xf numFmtId="0" fontId="31" fillId="0" borderId="0" xfId="3" applyFont="1" applyAlignment="1">
      <alignment horizontal="center" vertical="center" wrapText="1"/>
    </xf>
    <xf numFmtId="0" fontId="32" fillId="0" borderId="0" xfId="3" applyFont="1" applyAlignment="1">
      <alignment horizontal="left" vertical="top"/>
    </xf>
    <xf numFmtId="0" fontId="31" fillId="0" borderId="0" xfId="3" applyFont="1" applyFill="1" applyBorder="1" applyAlignment="1">
      <alignment horizontal="center" vertical="center" wrapText="1"/>
    </xf>
    <xf numFmtId="0" fontId="31" fillId="0" borderId="0" xfId="3" applyFont="1" applyBorder="1" applyAlignment="1">
      <alignment horizontal="center" vertical="center" wrapText="1"/>
    </xf>
    <xf numFmtId="0" fontId="31" fillId="2" borderId="0" xfId="3" applyFont="1" applyFill="1" applyBorder="1" applyAlignment="1">
      <alignment horizontal="center" vertical="center" wrapText="1"/>
    </xf>
    <xf numFmtId="9" fontId="31" fillId="0" borderId="0" xfId="2" applyNumberFormat="1" applyFont="1" applyBorder="1" applyAlignment="1">
      <alignment horizontal="center" vertical="center" wrapText="1"/>
    </xf>
    <xf numFmtId="0" fontId="32" fillId="0" borderId="0" xfId="3" applyFont="1" applyBorder="1" applyAlignment="1">
      <alignment horizontal="center" vertical="center" wrapText="1"/>
    </xf>
    <xf numFmtId="0" fontId="31" fillId="0" borderId="1" xfId="3" applyFont="1" applyBorder="1" applyAlignment="1">
      <alignment horizontal="center" vertical="center" wrapText="1"/>
    </xf>
    <xf numFmtId="0" fontId="31" fillId="0" borderId="0" xfId="3" applyFont="1" applyBorder="1"/>
    <xf numFmtId="0" fontId="31" fillId="0" borderId="0" xfId="3" applyFont="1" applyBorder="1" applyAlignment="1"/>
    <xf numFmtId="0" fontId="31" fillId="2" borderId="0" xfId="3" applyFont="1" applyFill="1" applyBorder="1"/>
    <xf numFmtId="0" fontId="31" fillId="2" borderId="0" xfId="3" applyFont="1" applyFill="1"/>
    <xf numFmtId="0" fontId="31" fillId="0" borderId="0" xfId="3" applyFont="1"/>
    <xf numFmtId="0" fontId="31" fillId="0" borderId="3" xfId="3" applyFont="1" applyBorder="1" applyAlignment="1">
      <alignment horizontal="center" vertical="center" wrapText="1"/>
    </xf>
    <xf numFmtId="0" fontId="32" fillId="2" borderId="0" xfId="3" applyFont="1" applyFill="1" applyBorder="1" applyAlignment="1">
      <alignment horizontal="center" vertical="center" wrapText="1"/>
    </xf>
    <xf numFmtId="0" fontId="32" fillId="0" borderId="4" xfId="3" applyFont="1" applyBorder="1" applyAlignment="1">
      <alignment horizontal="center" vertical="center" wrapText="1"/>
    </xf>
    <xf numFmtId="49" fontId="31" fillId="2" borderId="0" xfId="3" applyNumberFormat="1" applyFont="1" applyFill="1" applyBorder="1" applyAlignment="1">
      <alignment horizontal="center" wrapText="1"/>
    </xf>
    <xf numFmtId="49" fontId="31" fillId="2" borderId="0" xfId="3" applyNumberFormat="1" applyFont="1" applyFill="1" applyBorder="1" applyAlignment="1">
      <alignment wrapText="1"/>
    </xf>
    <xf numFmtId="0" fontId="31" fillId="2" borderId="0" xfId="3" applyFont="1" applyFill="1" applyBorder="1" applyAlignment="1">
      <alignment horizontal="center"/>
    </xf>
    <xf numFmtId="49" fontId="31" fillId="0" borderId="0" xfId="3" applyNumberFormat="1" applyFont="1" applyBorder="1" applyAlignment="1">
      <alignment wrapText="1"/>
    </xf>
    <xf numFmtId="0" fontId="31" fillId="0" borderId="0" xfId="3" applyFont="1" applyBorder="1" applyAlignment="1">
      <alignment horizontal="center"/>
    </xf>
    <xf numFmtId="0" fontId="32" fillId="0" borderId="3" xfId="3" applyFont="1" applyBorder="1" applyAlignment="1">
      <alignment horizontal="center" vertical="center" wrapText="1"/>
    </xf>
    <xf numFmtId="0" fontId="32" fillId="0" borderId="1" xfId="3" applyFont="1" applyBorder="1" applyAlignment="1">
      <alignment horizontal="center" vertical="center" wrapText="1"/>
    </xf>
    <xf numFmtId="0" fontId="32" fillId="0" borderId="4" xfId="3" applyFont="1" applyBorder="1" applyAlignment="1">
      <alignment horizontal="center" vertical="center"/>
    </xf>
    <xf numFmtId="4" fontId="32" fillId="2" borderId="0" xfId="3" applyNumberFormat="1" applyFont="1" applyFill="1" applyBorder="1"/>
    <xf numFmtId="0" fontId="32" fillId="2" borderId="0" xfId="3" applyFont="1" applyFill="1" applyBorder="1"/>
    <xf numFmtId="4" fontId="32" fillId="0" borderId="0" xfId="3" applyNumberFormat="1" applyFont="1" applyBorder="1"/>
    <xf numFmtId="0" fontId="32" fillId="0" borderId="0" xfId="3" applyFont="1" applyBorder="1"/>
    <xf numFmtId="0" fontId="32" fillId="0" borderId="0" xfId="3" applyFont="1"/>
    <xf numFmtId="0" fontId="32" fillId="0" borderId="5" xfId="3" applyFont="1" applyBorder="1" applyAlignment="1">
      <alignment horizontal="center" vertical="center" wrapText="1"/>
    </xf>
    <xf numFmtId="0" fontId="32" fillId="0" borderId="1" xfId="3" applyFont="1" applyBorder="1" applyAlignment="1">
      <alignment vertical="center" wrapText="1"/>
    </xf>
    <xf numFmtId="4" fontId="32" fillId="2" borderId="0" xfId="4" applyNumberFormat="1" applyFont="1" applyFill="1" applyBorder="1" applyAlignment="1"/>
    <xf numFmtId="4" fontId="32" fillId="2" borderId="0" xfId="4" applyNumberFormat="1" applyFont="1" applyFill="1" applyBorder="1"/>
    <xf numFmtId="4" fontId="32" fillId="2" borderId="0" xfId="3" applyNumberFormat="1" applyFont="1" applyFill="1" applyBorder="1" applyAlignment="1"/>
    <xf numFmtId="0" fontId="32" fillId="2" borderId="0" xfId="4" applyFont="1" applyFill="1" applyBorder="1" applyAlignment="1"/>
    <xf numFmtId="0" fontId="32" fillId="0" borderId="0" xfId="4" applyFont="1" applyBorder="1" applyAlignment="1"/>
    <xf numFmtId="0" fontId="35" fillId="0" borderId="1" xfId="3" applyFont="1" applyBorder="1" applyAlignment="1">
      <alignment horizontal="center" vertical="justify" wrapText="1"/>
    </xf>
    <xf numFmtId="0" fontId="35" fillId="0" borderId="1" xfId="3" applyFont="1" applyBorder="1" applyAlignment="1">
      <alignment horizontal="center"/>
    </xf>
    <xf numFmtId="0" fontId="35" fillId="2" borderId="0" xfId="3" applyFont="1" applyFill="1" applyBorder="1" applyAlignment="1">
      <alignment horizontal="center"/>
    </xf>
    <xf numFmtId="0" fontId="35" fillId="0" borderId="4" xfId="3" applyFont="1" applyBorder="1" applyAlignment="1">
      <alignment horizontal="center"/>
    </xf>
    <xf numFmtId="4" fontId="35" fillId="2" borderId="0" xfId="4" applyNumberFormat="1" applyFont="1" applyFill="1" applyBorder="1"/>
    <xf numFmtId="4" fontId="35" fillId="2" borderId="0" xfId="3" applyNumberFormat="1" applyFont="1" applyFill="1" applyBorder="1"/>
    <xf numFmtId="0" fontId="35" fillId="2" borderId="0" xfId="4" applyFont="1" applyFill="1" applyBorder="1"/>
    <xf numFmtId="0" fontId="35" fillId="2" borderId="0" xfId="3" applyFont="1" applyFill="1" applyBorder="1"/>
    <xf numFmtId="4" fontId="35" fillId="0" borderId="0" xfId="3" applyNumberFormat="1" applyFont="1" applyBorder="1"/>
    <xf numFmtId="0" fontId="35" fillId="0" borderId="0" xfId="4" applyFont="1" applyBorder="1"/>
    <xf numFmtId="0" fontId="35" fillId="0" borderId="0" xfId="3" applyFont="1" applyBorder="1"/>
    <xf numFmtId="0" fontId="35" fillId="0" borderId="0" xfId="3" applyFont="1"/>
    <xf numFmtId="0" fontId="31" fillId="3" borderId="1" xfId="3" applyFont="1" applyFill="1" applyBorder="1" applyAlignment="1">
      <alignment horizontal="center" vertical="center" wrapText="1"/>
    </xf>
    <xf numFmtId="0" fontId="31" fillId="3" borderId="1" xfId="3" applyFont="1" applyFill="1" applyBorder="1" applyAlignment="1">
      <alignment horizontal="center"/>
    </xf>
    <xf numFmtId="3" fontId="31" fillId="3" borderId="1" xfId="3" applyNumberFormat="1" applyFont="1" applyFill="1" applyBorder="1" applyAlignment="1">
      <alignment vertical="center"/>
    </xf>
    <xf numFmtId="3" fontId="32" fillId="2" borderId="0" xfId="3" applyNumberFormat="1" applyFont="1" applyFill="1" applyBorder="1" applyAlignment="1">
      <alignment vertical="center"/>
    </xf>
    <xf numFmtId="3" fontId="32" fillId="3" borderId="4" xfId="3" applyNumberFormat="1" applyFont="1" applyFill="1" applyBorder="1" applyAlignment="1">
      <alignment vertical="center"/>
    </xf>
    <xf numFmtId="0" fontId="33" fillId="2" borderId="0" xfId="3" applyFont="1" applyFill="1" applyBorder="1"/>
    <xf numFmtId="4" fontId="33" fillId="2" borderId="0" xfId="3" applyNumberFormat="1" applyFont="1" applyFill="1" applyBorder="1"/>
    <xf numFmtId="4" fontId="33" fillId="0" borderId="0" xfId="3" applyNumberFormat="1" applyFont="1" applyBorder="1"/>
    <xf numFmtId="0" fontId="31" fillId="0" borderId="1" xfId="3" applyFont="1" applyBorder="1" applyAlignment="1">
      <alignment vertical="center" wrapText="1"/>
    </xf>
    <xf numFmtId="0" fontId="31" fillId="0" borderId="1" xfId="3" applyFont="1" applyBorder="1" applyAlignment="1">
      <alignment horizontal="center"/>
    </xf>
    <xf numFmtId="3" fontId="31" fillId="0" borderId="1" xfId="3" applyNumberFormat="1" applyFont="1" applyFill="1" applyBorder="1" applyAlignment="1">
      <alignment vertical="center"/>
    </xf>
    <xf numFmtId="3" fontId="32" fillId="2" borderId="0" xfId="3" applyNumberFormat="1" applyFont="1" applyFill="1" applyBorder="1" applyAlignment="1"/>
    <xf numFmtId="3" fontId="32" fillId="0" borderId="4" xfId="3" applyNumberFormat="1" applyFont="1" applyFill="1" applyBorder="1" applyAlignment="1"/>
    <xf numFmtId="0" fontId="33" fillId="2" borderId="0" xfId="4" applyFont="1" applyFill="1" applyBorder="1"/>
    <xf numFmtId="4" fontId="33" fillId="2" borderId="0" xfId="4" applyNumberFormat="1" applyFont="1" applyFill="1" applyBorder="1"/>
    <xf numFmtId="0" fontId="33" fillId="0" borderId="0" xfId="4" applyFont="1" applyBorder="1"/>
    <xf numFmtId="0" fontId="33" fillId="2" borderId="0" xfId="4" applyFont="1" applyFill="1" applyBorder="1" applyAlignment="1">
      <alignment horizontal="center" wrapText="1"/>
    </xf>
    <xf numFmtId="0" fontId="33" fillId="2" borderId="0" xfId="4" applyFont="1" applyFill="1" applyBorder="1" applyAlignment="1">
      <alignment horizontal="center"/>
    </xf>
    <xf numFmtId="0" fontId="31" fillId="2" borderId="0" xfId="4" applyFont="1" applyFill="1" applyBorder="1" applyAlignment="1">
      <alignment horizontal="center"/>
    </xf>
    <xf numFmtId="4" fontId="31" fillId="2" borderId="0" xfId="3" applyNumberFormat="1" applyFont="1" applyFill="1" applyBorder="1" applyAlignment="1">
      <alignment horizontal="center"/>
    </xf>
    <xf numFmtId="0" fontId="31" fillId="0" borderId="0" xfId="4" applyFont="1" applyBorder="1" applyAlignment="1">
      <alignment horizontal="center"/>
    </xf>
    <xf numFmtId="9" fontId="33" fillId="2" borderId="0" xfId="4" applyNumberFormat="1" applyFont="1" applyFill="1" applyBorder="1"/>
    <xf numFmtId="9" fontId="33" fillId="0" borderId="0" xfId="4" applyNumberFormat="1" applyFont="1" applyBorder="1"/>
    <xf numFmtId="4" fontId="33" fillId="0" borderId="0" xfId="4" applyNumberFormat="1" applyFont="1" applyBorder="1"/>
    <xf numFmtId="3" fontId="36" fillId="3" borderId="1" xfId="3" applyNumberFormat="1" applyFont="1" applyFill="1" applyBorder="1" applyAlignment="1">
      <alignment horizontal="right"/>
    </xf>
    <xf numFmtId="3" fontId="31" fillId="3" borderId="1" xfId="3" applyNumberFormat="1" applyFont="1" applyFill="1" applyBorder="1" applyAlignment="1">
      <alignment horizontal="right"/>
    </xf>
    <xf numFmtId="3" fontId="36" fillId="2" borderId="0" xfId="3" applyNumberFormat="1" applyFont="1" applyFill="1" applyBorder="1" applyAlignment="1">
      <alignment horizontal="right"/>
    </xf>
    <xf numFmtId="3" fontId="36" fillId="3" borderId="4" xfId="3" applyNumberFormat="1" applyFont="1" applyFill="1" applyBorder="1" applyAlignment="1">
      <alignment horizontal="right"/>
    </xf>
    <xf numFmtId="3" fontId="36" fillId="0" borderId="1" xfId="3" applyNumberFormat="1" applyFont="1" applyFill="1" applyBorder="1" applyAlignment="1">
      <alignment horizontal="right"/>
    </xf>
    <xf numFmtId="3" fontId="31" fillId="0" borderId="1" xfId="3" applyNumberFormat="1" applyFont="1" applyFill="1" applyBorder="1" applyAlignment="1">
      <alignment horizontal="right"/>
    </xf>
    <xf numFmtId="3" fontId="36" fillId="0" borderId="4" xfId="3" applyNumberFormat="1" applyFont="1" applyFill="1" applyBorder="1" applyAlignment="1">
      <alignment horizontal="right"/>
    </xf>
    <xf numFmtId="0" fontId="31" fillId="0" borderId="0" xfId="3" applyFont="1" applyFill="1" applyBorder="1" applyAlignment="1">
      <alignment horizontal="left" vertical="center" wrapText="1"/>
    </xf>
    <xf numFmtId="0" fontId="31" fillId="0" borderId="0" xfId="3" applyFont="1" applyFill="1" applyBorder="1" applyAlignment="1">
      <alignment horizontal="center" vertical="center"/>
    </xf>
    <xf numFmtId="4" fontId="31" fillId="0" borderId="0" xfId="3" applyNumberFormat="1" applyFont="1" applyFill="1" applyBorder="1" applyAlignment="1">
      <alignment horizontal="right" vertical="center"/>
    </xf>
    <xf numFmtId="0" fontId="31" fillId="0" borderId="0" xfId="3" applyNumberFormat="1" applyFont="1" applyFill="1" applyBorder="1" applyAlignment="1">
      <alignment horizontal="right" vertical="center"/>
    </xf>
    <xf numFmtId="0" fontId="33" fillId="0" borderId="0" xfId="3" applyNumberFormat="1" applyFont="1" applyFill="1" applyBorder="1" applyAlignment="1">
      <alignment horizontal="center" vertical="center"/>
    </xf>
    <xf numFmtId="0" fontId="32" fillId="0" borderId="0" xfId="3" applyNumberFormat="1" applyFont="1" applyFill="1" applyBorder="1" applyAlignment="1">
      <alignment horizontal="right" vertical="center"/>
    </xf>
    <xf numFmtId="0" fontId="31" fillId="0" borderId="0" xfId="3" applyFont="1" applyFill="1" applyBorder="1" applyAlignment="1">
      <alignment horizontal="left" vertical="top"/>
    </xf>
    <xf numFmtId="3" fontId="31" fillId="0" borderId="0" xfId="3" applyNumberFormat="1" applyFont="1" applyFill="1" applyBorder="1" applyAlignment="1">
      <alignment horizontal="right" vertical="center"/>
    </xf>
    <xf numFmtId="3" fontId="33" fillId="0" borderId="0" xfId="3" applyNumberFormat="1" applyFont="1" applyFill="1" applyBorder="1" applyAlignment="1">
      <alignment horizontal="center" vertical="center"/>
    </xf>
    <xf numFmtId="3" fontId="32" fillId="0" borderId="0" xfId="3" applyNumberFormat="1" applyFont="1" applyFill="1" applyBorder="1" applyAlignment="1">
      <alignment horizontal="right" vertical="center"/>
    </xf>
    <xf numFmtId="0" fontId="33" fillId="0" borderId="0" xfId="3" applyFont="1" applyFill="1"/>
    <xf numFmtId="0" fontId="31" fillId="0" borderId="0" xfId="3" applyFont="1" applyFill="1" applyBorder="1" applyAlignment="1">
      <alignment horizontal="left" wrapText="1"/>
    </xf>
    <xf numFmtId="3" fontId="33" fillId="0" borderId="0" xfId="3" applyNumberFormat="1" applyFont="1" applyFill="1" applyBorder="1" applyAlignment="1">
      <alignment horizontal="center" vertical="center" wrapText="1"/>
    </xf>
    <xf numFmtId="0" fontId="33" fillId="0" borderId="0" xfId="4" applyFont="1" applyBorder="1" applyAlignment="1">
      <alignment vertical="center" wrapText="1"/>
    </xf>
    <xf numFmtId="0" fontId="33" fillId="0" borderId="0" xfId="4" applyFont="1" applyBorder="1" applyAlignment="1">
      <alignment vertical="center"/>
    </xf>
    <xf numFmtId="4" fontId="33" fillId="2" borderId="0" xfId="4" applyNumberFormat="1" applyFont="1" applyFill="1" applyBorder="1" applyAlignment="1">
      <alignment horizontal="center"/>
    </xf>
    <xf numFmtId="0" fontId="31" fillId="0" borderId="0" xfId="3" applyFont="1" applyFill="1" applyBorder="1" applyAlignment="1">
      <alignment horizontal="left" vertical="top" wrapText="1"/>
    </xf>
    <xf numFmtId="0" fontId="33" fillId="0" borderId="0" xfId="4" applyFont="1" applyBorder="1" applyAlignment="1"/>
    <xf numFmtId="4" fontId="31" fillId="2" borderId="0" xfId="4" applyNumberFormat="1" applyFont="1" applyFill="1" applyBorder="1"/>
    <xf numFmtId="4" fontId="31" fillId="0" borderId="0" xfId="4" applyNumberFormat="1" applyFont="1" applyBorder="1"/>
    <xf numFmtId="3" fontId="32" fillId="0" borderId="0" xfId="3" applyNumberFormat="1" applyFont="1" applyBorder="1" applyAlignment="1">
      <alignment horizontal="left" vertical="top" wrapText="1"/>
    </xf>
    <xf numFmtId="3" fontId="32" fillId="0" borderId="0" xfId="3" applyNumberFormat="1" applyFont="1" applyBorder="1" applyAlignment="1">
      <alignment horizontal="left" vertical="top"/>
    </xf>
    <xf numFmtId="3" fontId="33" fillId="0" borderId="0" xfId="3" applyNumberFormat="1" applyFont="1"/>
    <xf numFmtId="0" fontId="32" fillId="0" borderId="0" xfId="3" applyFont="1" applyBorder="1" applyAlignment="1">
      <alignment horizontal="left" vertical="top" wrapText="1"/>
    </xf>
    <xf numFmtId="0" fontId="32" fillId="0" borderId="0" xfId="3" applyFont="1" applyBorder="1" applyAlignment="1">
      <alignment horizontal="left" vertical="top"/>
    </xf>
    <xf numFmtId="0" fontId="17" fillId="0" borderId="0" xfId="3" applyFont="1" applyAlignment="1">
      <alignment horizontal="center"/>
    </xf>
    <xf numFmtId="0" fontId="33" fillId="2" borderId="0" xfId="3" applyFont="1" applyFill="1" applyBorder="1" applyAlignment="1">
      <alignment horizontal="center"/>
    </xf>
    <xf numFmtId="49" fontId="33" fillId="2" borderId="0" xfId="4" applyNumberFormat="1" applyFont="1" applyFill="1" applyBorder="1" applyAlignment="1">
      <alignment horizontal="center" wrapText="1"/>
    </xf>
    <xf numFmtId="0" fontId="33" fillId="0" borderId="0" xfId="3" applyFont="1" applyBorder="1" applyAlignment="1">
      <alignment horizontal="center"/>
    </xf>
    <xf numFmtId="49" fontId="33" fillId="0" borderId="0" xfId="4" applyNumberFormat="1" applyFont="1" applyBorder="1" applyAlignment="1">
      <alignment horizontal="center" wrapText="1"/>
    </xf>
    <xf numFmtId="0" fontId="33" fillId="0" borderId="0" xfId="3" applyFont="1" applyBorder="1" applyAlignment="1">
      <alignment horizontal="center" wrapText="1"/>
    </xf>
    <xf numFmtId="0" fontId="33" fillId="0" borderId="0" xfId="3" applyFont="1" applyAlignment="1">
      <alignment horizontal="center"/>
    </xf>
    <xf numFmtId="3" fontId="33" fillId="2" borderId="0" xfId="3" applyNumberFormat="1" applyFont="1" applyFill="1" applyBorder="1" applyAlignment="1">
      <alignment horizontal="right"/>
    </xf>
    <xf numFmtId="4" fontId="33" fillId="2" borderId="0" xfId="3" applyNumberFormat="1" applyFont="1" applyFill="1" applyBorder="1" applyAlignment="1">
      <alignment horizontal="right"/>
    </xf>
    <xf numFmtId="3" fontId="33" fillId="0" borderId="0" xfId="3" applyNumberFormat="1" applyFont="1" applyFill="1" applyBorder="1" applyAlignment="1">
      <alignment horizontal="right"/>
    </xf>
    <xf numFmtId="4" fontId="33" fillId="0" borderId="0" xfId="3" applyNumberFormat="1" applyFont="1" applyFill="1" applyBorder="1" applyAlignment="1">
      <alignment horizontal="right"/>
    </xf>
    <xf numFmtId="3" fontId="31" fillId="2" borderId="0" xfId="3" applyNumberFormat="1" applyFont="1" applyFill="1" applyBorder="1" applyAlignment="1">
      <alignment horizontal="center"/>
    </xf>
    <xf numFmtId="3" fontId="31" fillId="3" borderId="0" xfId="3" applyNumberFormat="1" applyFont="1" applyFill="1" applyBorder="1" applyAlignment="1">
      <alignment horizontal="center"/>
    </xf>
    <xf numFmtId="0" fontId="33" fillId="0" borderId="0" xfId="3" applyFont="1" applyBorder="1" applyAlignment="1"/>
    <xf numFmtId="4" fontId="33" fillId="2" borderId="0" xfId="3" applyNumberFormat="1" applyFont="1" applyFill="1" applyBorder="1" applyAlignment="1">
      <alignment horizontal="center" vertical="center" wrapText="1"/>
    </xf>
    <xf numFmtId="4" fontId="33" fillId="2" borderId="0" xfId="3" applyNumberFormat="1" applyFont="1" applyFill="1" applyBorder="1" applyAlignment="1">
      <alignment horizontal="center"/>
    </xf>
    <xf numFmtId="4" fontId="33" fillId="3" borderId="0" xfId="3" applyNumberFormat="1" applyFont="1" applyFill="1" applyBorder="1" applyAlignment="1">
      <alignment horizontal="center"/>
    </xf>
    <xf numFmtId="4" fontId="33" fillId="3" borderId="0" xfId="3" applyNumberFormat="1" applyFont="1" applyFill="1" applyBorder="1" applyAlignment="1">
      <alignment horizontal="center" vertical="center" wrapText="1"/>
    </xf>
    <xf numFmtId="0" fontId="32" fillId="0" borderId="0" xfId="6" applyFont="1" applyFill="1" applyAlignment="1"/>
    <xf numFmtId="0" fontId="32" fillId="0" borderId="0" xfId="3" applyFont="1" applyAlignment="1">
      <alignment vertical="top" wrapText="1"/>
    </xf>
    <xf numFmtId="0" fontId="33" fillId="2" borderId="0" xfId="3" applyFont="1" applyFill="1" applyBorder="1" applyAlignment="1">
      <alignment horizontal="center" wrapText="1"/>
    </xf>
    <xf numFmtId="0" fontId="33" fillId="0" borderId="0" xfId="3" applyFont="1" applyAlignment="1">
      <alignment horizontal="center" vertical="center"/>
    </xf>
    <xf numFmtId="0" fontId="32" fillId="0" borderId="0" xfId="3" applyFont="1" applyAlignment="1">
      <alignment vertical="top"/>
    </xf>
    <xf numFmtId="0" fontId="31" fillId="0" borderId="0" xfId="3" applyFont="1" applyAlignment="1">
      <alignment vertical="justify" wrapText="1"/>
    </xf>
    <xf numFmtId="0" fontId="32" fillId="0" borderId="0" xfId="6" applyFont="1" applyFill="1" applyAlignment="1">
      <alignment vertical="center"/>
    </xf>
    <xf numFmtId="0" fontId="33" fillId="0" borderId="0" xfId="4" applyFont="1" applyFill="1" applyAlignment="1">
      <alignment horizontal="right"/>
    </xf>
    <xf numFmtId="0" fontId="31" fillId="0" borderId="0" xfId="4" applyFont="1" applyFill="1" applyAlignment="1">
      <alignment vertical="center" wrapText="1"/>
    </xf>
    <xf numFmtId="0" fontId="33" fillId="0" borderId="0" xfId="4" applyFont="1" applyFill="1" applyAlignment="1">
      <alignment horizontal="center" vertical="center" wrapText="1"/>
    </xf>
    <xf numFmtId="0" fontId="32" fillId="0" borderId="0" xfId="4" applyFont="1" applyFill="1" applyAlignment="1">
      <alignment horizontal="left" vertical="center"/>
    </xf>
    <xf numFmtId="0" fontId="31" fillId="0" borderId="0" xfId="4" applyFont="1" applyFill="1" applyAlignment="1">
      <alignment vertical="center"/>
    </xf>
    <xf numFmtId="0" fontId="31" fillId="0" borderId="0" xfId="4" applyFont="1" applyFill="1" applyBorder="1" applyAlignment="1">
      <alignment vertical="center" wrapText="1"/>
    </xf>
    <xf numFmtId="0" fontId="32" fillId="0" borderId="0" xfId="4" applyFont="1" applyFill="1" applyAlignment="1">
      <alignment vertical="center"/>
    </xf>
    <xf numFmtId="0" fontId="32" fillId="0" borderId="0" xfId="4" applyFont="1" applyFill="1" applyAlignment="1">
      <alignment vertical="center" wrapText="1"/>
    </xf>
    <xf numFmtId="0" fontId="33" fillId="0" borderId="0" xfId="3" applyFont="1" applyBorder="1" applyAlignment="1">
      <alignment vertical="justify" wrapText="1"/>
    </xf>
    <xf numFmtId="0" fontId="33" fillId="0" borderId="8" xfId="3" applyFont="1" applyBorder="1" applyAlignment="1">
      <alignment horizontal="center"/>
    </xf>
    <xf numFmtId="0" fontId="31" fillId="0" borderId="0" xfId="3" applyFont="1" applyBorder="1" applyAlignment="1">
      <alignment horizontal="right"/>
    </xf>
    <xf numFmtId="0" fontId="31" fillId="0" borderId="10" xfId="4" applyFont="1" applyFill="1" applyBorder="1" applyAlignment="1">
      <alignment horizontal="center" vertical="center" wrapText="1"/>
    </xf>
    <xf numFmtId="0" fontId="31" fillId="0" borderId="2" xfId="4" applyFont="1" applyFill="1" applyBorder="1" applyAlignment="1">
      <alignment vertical="center" wrapText="1"/>
    </xf>
    <xf numFmtId="0" fontId="33" fillId="2" borderId="0" xfId="3" applyFont="1" applyFill="1" applyBorder="1" applyAlignment="1"/>
    <xf numFmtId="0" fontId="31" fillId="0" borderId="12" xfId="4" applyFont="1" applyFill="1" applyBorder="1" applyAlignment="1">
      <alignment horizontal="center" vertical="center" wrapText="1"/>
    </xf>
    <xf numFmtId="0" fontId="31" fillId="0" borderId="3" xfId="4" applyFont="1" applyFill="1" applyBorder="1" applyAlignment="1">
      <alignment vertical="center" wrapText="1"/>
    </xf>
    <xf numFmtId="0" fontId="31" fillId="0" borderId="1" xfId="4" applyFont="1" applyFill="1" applyBorder="1" applyAlignment="1">
      <alignment horizontal="center" vertical="center" wrapText="1"/>
    </xf>
    <xf numFmtId="0" fontId="31" fillId="0" borderId="14" xfId="4" applyFont="1" applyFill="1" applyBorder="1" applyAlignment="1">
      <alignment horizontal="center" vertical="center" wrapText="1"/>
    </xf>
    <xf numFmtId="0" fontId="31" fillId="0" borderId="5" xfId="4" applyFont="1" applyFill="1" applyBorder="1" applyAlignment="1">
      <alignment vertical="center" wrapText="1"/>
    </xf>
    <xf numFmtId="0" fontId="31" fillId="0" borderId="1" xfId="4" applyFont="1" applyFill="1" applyBorder="1" applyAlignment="1">
      <alignment horizontal="center" vertical="center"/>
    </xf>
    <xf numFmtId="0" fontId="31" fillId="4" borderId="1" xfId="4" applyFont="1" applyFill="1" applyBorder="1" applyAlignment="1">
      <alignment horizontal="center" vertical="center"/>
    </xf>
    <xf numFmtId="3" fontId="36" fillId="4" borderId="1" xfId="4" applyNumberFormat="1" applyFont="1" applyFill="1" applyBorder="1" applyAlignment="1">
      <alignment horizontal="right" vertical="center"/>
    </xf>
    <xf numFmtId="3" fontId="31" fillId="4" borderId="1" xfId="4" applyNumberFormat="1" applyFont="1" applyFill="1" applyBorder="1" applyAlignment="1">
      <alignment horizontal="right" vertical="center"/>
    </xf>
    <xf numFmtId="3" fontId="31" fillId="4" borderId="1" xfId="4" applyNumberFormat="1" applyFont="1" applyFill="1" applyBorder="1" applyAlignment="1">
      <alignment horizontal="center" vertical="center"/>
    </xf>
    <xf numFmtId="43" fontId="33" fillId="2" borderId="0" xfId="1" applyFont="1" applyFill="1" applyBorder="1"/>
    <xf numFmtId="3" fontId="36" fillId="0" borderId="1" xfId="4" applyNumberFormat="1" applyFont="1" applyFill="1" applyBorder="1" applyAlignment="1">
      <alignment horizontal="right" vertical="center"/>
    </xf>
    <xf numFmtId="3" fontId="31" fillId="0" borderId="1" xfId="4" applyNumberFormat="1" applyFont="1" applyFill="1" applyBorder="1" applyAlignment="1">
      <alignment horizontal="right" vertical="center"/>
    </xf>
    <xf numFmtId="0" fontId="35" fillId="0" borderId="1" xfId="4" applyFont="1" applyFill="1" applyBorder="1" applyAlignment="1">
      <alignment horizontal="center" vertical="center"/>
    </xf>
    <xf numFmtId="3" fontId="33" fillId="4" borderId="1" xfId="4" applyNumberFormat="1" applyFont="1" applyFill="1" applyBorder="1" applyAlignment="1">
      <alignment horizontal="right" vertical="center"/>
    </xf>
    <xf numFmtId="0" fontId="32" fillId="4" borderId="1" xfId="4" applyFont="1" applyFill="1" applyBorder="1" applyAlignment="1">
      <alignment horizontal="center" vertical="center"/>
    </xf>
    <xf numFmtId="3" fontId="33" fillId="0" borderId="1" xfId="4" applyNumberFormat="1" applyFont="1" applyFill="1" applyBorder="1" applyAlignment="1">
      <alignment horizontal="right" vertical="center"/>
    </xf>
    <xf numFmtId="0" fontId="32" fillId="0" borderId="1" xfId="4" applyFont="1" applyFill="1" applyBorder="1" applyAlignment="1">
      <alignment horizontal="center" vertical="center"/>
    </xf>
    <xf numFmtId="0" fontId="34" fillId="0" borderId="0" xfId="3" applyFont="1" applyAlignment="1">
      <alignment horizontal="left"/>
    </xf>
    <xf numFmtId="0" fontId="17" fillId="0" borderId="0" xfId="3" applyFont="1" applyAlignment="1"/>
    <xf numFmtId="0" fontId="31" fillId="2" borderId="0" xfId="4" applyFont="1" applyFill="1" applyBorder="1"/>
    <xf numFmtId="0" fontId="31" fillId="0" borderId="0" xfId="4" applyFont="1" applyFill="1" applyBorder="1"/>
    <xf numFmtId="0" fontId="31" fillId="0" borderId="0" xfId="4" applyFont="1" applyFill="1" applyBorder="1" applyAlignment="1">
      <alignment horizontal="left" vertical="center" wrapText="1"/>
    </xf>
    <xf numFmtId="4" fontId="33" fillId="2" borderId="0" xfId="3" applyNumberFormat="1" applyFont="1" applyFill="1"/>
    <xf numFmtId="4" fontId="33" fillId="0" borderId="0" xfId="3" applyNumberFormat="1" applyFont="1"/>
    <xf numFmtId="0" fontId="31" fillId="0" borderId="0" xfId="3" applyFont="1" applyAlignment="1">
      <alignment horizontal="left" vertical="justify" wrapText="1"/>
    </xf>
    <xf numFmtId="0" fontId="33" fillId="0" borderId="2" xfId="3" applyFont="1" applyBorder="1" applyAlignment="1">
      <alignment horizontal="center" vertical="center" wrapText="1"/>
    </xf>
    <xf numFmtId="0" fontId="33" fillId="0" borderId="1" xfId="3" applyFont="1" applyBorder="1" applyAlignment="1">
      <alignment horizontal="center" vertical="center" wrapText="1"/>
    </xf>
    <xf numFmtId="0" fontId="33" fillId="0" borderId="0" xfId="3" applyFont="1" applyBorder="1" applyAlignment="1">
      <alignment horizontal="center" vertical="center" wrapText="1"/>
    </xf>
    <xf numFmtId="0" fontId="33" fillId="0" borderId="0" xfId="3" applyFont="1" applyBorder="1" applyAlignment="1">
      <alignment horizontal="center" vertical="center"/>
    </xf>
    <xf numFmtId="0" fontId="33" fillId="0" borderId="3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/>
    </xf>
    <xf numFmtId="0" fontId="33" fillId="0" borderId="5" xfId="3" applyFont="1" applyBorder="1" applyAlignment="1">
      <alignment horizontal="center" vertical="center" wrapText="1"/>
    </xf>
    <xf numFmtId="0" fontId="33" fillId="0" borderId="1" xfId="3" applyFont="1" applyBorder="1" applyAlignment="1">
      <alignment vertical="center" wrapText="1"/>
    </xf>
    <xf numFmtId="0" fontId="33" fillId="0" borderId="1" xfId="3" applyFont="1" applyBorder="1" applyAlignment="1">
      <alignment horizontal="center" vertical="justify" wrapText="1"/>
    </xf>
    <xf numFmtId="0" fontId="33" fillId="0" borderId="1" xfId="3" applyFont="1" applyBorder="1" applyAlignment="1">
      <alignment horizontal="center"/>
    </xf>
    <xf numFmtId="0" fontId="33" fillId="3" borderId="1" xfId="3" applyFont="1" applyFill="1" applyBorder="1" applyAlignment="1">
      <alignment horizontal="center" vertical="center" wrapText="1"/>
    </xf>
    <xf numFmtId="0" fontId="33" fillId="3" borderId="1" xfId="3" applyFont="1" applyFill="1" applyBorder="1" applyAlignment="1">
      <alignment horizontal="center"/>
    </xf>
    <xf numFmtId="3" fontId="31" fillId="3" borderId="1" xfId="3" applyNumberFormat="1" applyFont="1" applyFill="1" applyBorder="1" applyAlignment="1"/>
    <xf numFmtId="3" fontId="33" fillId="3" borderId="1" xfId="3" applyNumberFormat="1" applyFont="1" applyFill="1" applyBorder="1" applyAlignment="1"/>
    <xf numFmtId="0" fontId="17" fillId="0" borderId="1" xfId="3" applyFont="1" applyBorder="1" applyAlignment="1">
      <alignment horizontal="center"/>
    </xf>
    <xf numFmtId="3" fontId="31" fillId="0" borderId="1" xfId="3" applyNumberFormat="1" applyFont="1" applyFill="1" applyBorder="1" applyAlignment="1"/>
    <xf numFmtId="3" fontId="33" fillId="0" borderId="1" xfId="3" applyNumberFormat="1" applyFont="1" applyFill="1" applyBorder="1" applyAlignment="1"/>
    <xf numFmtId="3" fontId="32" fillId="3" borderId="1" xfId="3" applyNumberFormat="1" applyFont="1" applyFill="1" applyBorder="1" applyAlignment="1"/>
    <xf numFmtId="3" fontId="32" fillId="0" borderId="1" xfId="3" applyNumberFormat="1" applyFont="1" applyFill="1" applyBorder="1" applyAlignment="1"/>
    <xf numFmtId="3" fontId="32" fillId="3" borderId="1" xfId="3" applyNumberFormat="1" applyFont="1" applyFill="1" applyBorder="1" applyAlignment="1">
      <alignment horizontal="right"/>
    </xf>
    <xf numFmtId="3" fontId="17" fillId="0" borderId="0" xfId="3" applyNumberFormat="1" applyFont="1"/>
    <xf numFmtId="3" fontId="17" fillId="0" borderId="0" xfId="3" applyNumberFormat="1" applyFont="1" applyAlignment="1"/>
    <xf numFmtId="10" fontId="33" fillId="0" borderId="1" xfId="3" applyNumberFormat="1" applyFont="1" applyBorder="1"/>
    <xf numFmtId="4" fontId="33" fillId="0" borderId="1" xfId="3" applyNumberFormat="1" applyFont="1" applyBorder="1"/>
    <xf numFmtId="4" fontId="31" fillId="2" borderId="1" xfId="6" applyNumberFormat="1" applyFont="1" applyFill="1" applyBorder="1" applyAlignment="1">
      <alignment vertical="center"/>
    </xf>
    <xf numFmtId="0" fontId="31" fillId="0" borderId="1" xfId="6" applyFont="1" applyBorder="1" applyAlignment="1">
      <alignment horizontal="center" vertical="center"/>
    </xf>
    <xf numFmtId="0" fontId="31" fillId="2" borderId="1" xfId="6" applyFont="1" applyFill="1" applyBorder="1" applyAlignment="1">
      <alignment horizontal="center" vertical="center"/>
    </xf>
    <xf numFmtId="4" fontId="31" fillId="0" borderId="1" xfId="6" applyNumberFormat="1" applyFont="1" applyBorder="1" applyAlignment="1">
      <alignment horizontal="center" vertical="center"/>
    </xf>
    <xf numFmtId="0" fontId="31" fillId="0" borderId="6" xfId="3" applyFont="1" applyBorder="1" applyAlignment="1">
      <alignment horizontal="center" vertical="center"/>
    </xf>
    <xf numFmtId="4" fontId="31" fillId="0" borderId="1" xfId="6" applyNumberFormat="1" applyFont="1" applyBorder="1" applyAlignment="1">
      <alignment horizontal="center" vertical="center" wrapText="1"/>
    </xf>
    <xf numFmtId="4" fontId="32" fillId="0" borderId="1" xfId="6" applyNumberFormat="1" applyFont="1" applyBorder="1" applyAlignment="1">
      <alignment horizontal="center" vertical="center"/>
    </xf>
    <xf numFmtId="4" fontId="31" fillId="2" borderId="1" xfId="6" applyNumberFormat="1" applyFont="1" applyFill="1" applyBorder="1" applyAlignment="1">
      <alignment horizontal="center" vertical="center" wrapText="1"/>
    </xf>
    <xf numFmtId="0" fontId="31" fillId="2" borderId="1" xfId="3" applyFont="1" applyFill="1" applyBorder="1" applyAlignment="1">
      <alignment horizontal="center" vertical="center" wrapText="1"/>
    </xf>
    <xf numFmtId="3" fontId="31" fillId="2" borderId="1" xfId="3" applyNumberFormat="1" applyFont="1" applyFill="1" applyBorder="1" applyAlignment="1">
      <alignment horizontal="center" vertical="center" wrapText="1"/>
    </xf>
    <xf numFmtId="3" fontId="31" fillId="0" borderId="1" xfId="3" applyNumberFormat="1" applyFont="1" applyBorder="1" applyAlignment="1">
      <alignment horizontal="center" vertical="center" wrapText="1"/>
    </xf>
    <xf numFmtId="0" fontId="33" fillId="5" borderId="1" xfId="3" applyFont="1" applyFill="1" applyBorder="1" applyAlignment="1">
      <alignment vertical="center" wrapText="1"/>
    </xf>
    <xf numFmtId="0" fontId="33" fillId="0" borderId="1" xfId="3" applyFont="1" applyBorder="1" applyAlignment="1">
      <alignment vertical="center"/>
    </xf>
    <xf numFmtId="4" fontId="33" fillId="0" borderId="1" xfId="3" applyNumberFormat="1" applyFont="1" applyBorder="1" applyAlignment="1">
      <alignment vertical="center"/>
    </xf>
    <xf numFmtId="4" fontId="31" fillId="0" borderId="1" xfId="3" applyNumberFormat="1" applyFont="1" applyBorder="1" applyAlignment="1">
      <alignment horizontal="center" vertical="center"/>
    </xf>
    <xf numFmtId="4" fontId="31" fillId="0" borderId="1" xfId="6" applyNumberFormat="1" applyFont="1" applyBorder="1" applyAlignment="1">
      <alignment vertical="center"/>
    </xf>
    <xf numFmtId="4" fontId="33" fillId="2" borderId="1" xfId="3" applyNumberFormat="1" applyFont="1" applyFill="1" applyBorder="1" applyAlignment="1">
      <alignment vertical="center"/>
    </xf>
    <xf numFmtId="0" fontId="33" fillId="0" borderId="0" xfId="3" applyFont="1" applyAlignment="1">
      <alignment vertical="center"/>
    </xf>
    <xf numFmtId="4" fontId="33" fillId="6" borderId="1" xfId="3" applyNumberFormat="1" applyFont="1" applyFill="1" applyBorder="1" applyAlignment="1">
      <alignment vertical="center"/>
    </xf>
    <xf numFmtId="4" fontId="17" fillId="0" borderId="1" xfId="3" applyNumberFormat="1" applyFont="1" applyBorder="1" applyAlignment="1">
      <alignment vertical="center"/>
    </xf>
    <xf numFmtId="4" fontId="33" fillId="2" borderId="1" xfId="6" applyNumberFormat="1" applyFont="1" applyFill="1" applyBorder="1" applyAlignment="1">
      <alignment vertical="center"/>
    </xf>
    <xf numFmtId="4" fontId="17" fillId="0" borderId="1" xfId="0" applyNumberFormat="1" applyFont="1" applyBorder="1" applyAlignment="1">
      <alignment vertical="center"/>
    </xf>
    <xf numFmtId="0" fontId="31" fillId="0" borderId="1" xfId="3" applyFont="1" applyBorder="1" applyAlignment="1">
      <alignment horizontal="center" vertical="center"/>
    </xf>
    <xf numFmtId="0" fontId="31" fillId="0" borderId="4" xfId="3" applyFont="1" applyBorder="1" applyAlignment="1">
      <alignment horizontal="center" vertical="center"/>
    </xf>
    <xf numFmtId="4" fontId="31" fillId="0" borderId="4" xfId="3" applyNumberFormat="1" applyFont="1" applyBorder="1" applyAlignment="1">
      <alignment horizontal="center" vertical="center"/>
    </xf>
    <xf numFmtId="4" fontId="31" fillId="2" borderId="4" xfId="3" applyNumberFormat="1" applyFont="1" applyFill="1" applyBorder="1" applyAlignment="1">
      <alignment horizontal="center" vertical="center"/>
    </xf>
    <xf numFmtId="4" fontId="32" fillId="0" borderId="4" xfId="3" applyNumberFormat="1" applyFont="1" applyBorder="1" applyAlignment="1">
      <alignment horizontal="center" vertical="center"/>
    </xf>
    <xf numFmtId="4" fontId="33" fillId="2" borderId="1" xfId="3" applyNumberFormat="1" applyFont="1" applyFill="1" applyBorder="1"/>
    <xf numFmtId="4" fontId="17" fillId="0" borderId="0" xfId="3" applyNumberFormat="1" applyFont="1"/>
    <xf numFmtId="4" fontId="17" fillId="0" borderId="0" xfId="3" applyNumberFormat="1" applyFont="1" applyAlignment="1"/>
    <xf numFmtId="4" fontId="17" fillId="0" borderId="1" xfId="3" applyNumberFormat="1" applyFont="1" applyBorder="1"/>
    <xf numFmtId="4" fontId="17" fillId="0" borderId="1" xfId="3" applyNumberFormat="1" applyFont="1" applyBorder="1" applyAlignment="1"/>
    <xf numFmtId="0" fontId="17" fillId="0" borderId="0" xfId="0" applyFont="1"/>
    <xf numFmtId="0" fontId="17" fillId="0" borderId="0" xfId="0" applyFont="1" applyAlignment="1"/>
    <xf numFmtId="4" fontId="31" fillId="2" borderId="15" xfId="3" applyNumberFormat="1" applyFont="1" applyFill="1" applyBorder="1" applyAlignment="1">
      <alignment horizontal="center" vertical="center"/>
    </xf>
    <xf numFmtId="4" fontId="31" fillId="0" borderId="15" xfId="3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" fontId="31" fillId="0" borderId="0" xfId="3" applyNumberFormat="1" applyFont="1" applyBorder="1"/>
    <xf numFmtId="0" fontId="17" fillId="0" borderId="0" xfId="3" applyFont="1" applyBorder="1" applyAlignment="1"/>
    <xf numFmtId="0" fontId="33" fillId="0" borderId="0" xfId="3" applyFont="1" applyBorder="1" applyAlignment="1">
      <alignment horizontal="right"/>
    </xf>
    <xf numFmtId="4" fontId="32" fillId="0" borderId="0" xfId="3" applyNumberFormat="1" applyFont="1" applyBorder="1" applyAlignment="1"/>
    <xf numFmtId="4" fontId="17" fillId="0" borderId="0" xfId="3" applyNumberFormat="1" applyFont="1" applyBorder="1"/>
    <xf numFmtId="4" fontId="17" fillId="0" borderId="0" xfId="3" applyNumberFormat="1" applyFont="1" applyBorder="1" applyAlignment="1"/>
    <xf numFmtId="4" fontId="39" fillId="0" borderId="0" xfId="3" applyNumberFormat="1" applyFont="1" applyBorder="1"/>
    <xf numFmtId="4" fontId="40" fillId="0" borderId="0" xfId="3" applyNumberFormat="1" applyFont="1" applyBorder="1"/>
    <xf numFmtId="4" fontId="40" fillId="0" borderId="0" xfId="3" applyNumberFormat="1" applyFont="1" applyBorder="1" applyAlignment="1"/>
    <xf numFmtId="3" fontId="41" fillId="0" borderId="0" xfId="3" applyNumberFormat="1" applyFont="1" applyBorder="1" applyAlignment="1">
      <alignment horizontal="left" vertical="top" wrapText="1"/>
    </xf>
    <xf numFmtId="0" fontId="41" fillId="0" borderId="0" xfId="3" applyFont="1" applyAlignment="1">
      <alignment horizontal="center" vertical="center" wrapText="1"/>
    </xf>
    <xf numFmtId="0" fontId="41" fillId="0" borderId="0" xfId="3" applyFont="1" applyBorder="1" applyAlignment="1">
      <alignment horizontal="left" vertical="center" wrapText="1"/>
    </xf>
    <xf numFmtId="0" fontId="42" fillId="0" borderId="0" xfId="3" applyFont="1" applyAlignment="1">
      <alignment vertical="justify" wrapText="1"/>
    </xf>
    <xf numFmtId="0" fontId="42" fillId="0" borderId="0" xfId="3" applyFont="1"/>
    <xf numFmtId="0" fontId="42" fillId="0" borderId="0" xfId="3" applyFont="1" applyAlignment="1">
      <alignment horizontal="center"/>
    </xf>
    <xf numFmtId="0" fontId="41" fillId="0" borderId="0" xfId="3" applyFont="1" applyFill="1" applyBorder="1" applyAlignment="1">
      <alignment horizontal="left" vertical="center"/>
    </xf>
    <xf numFmtId="0" fontId="41" fillId="0" borderId="0" xfId="3" applyFont="1" applyAlignment="1">
      <alignment vertical="center"/>
    </xf>
    <xf numFmtId="0" fontId="41" fillId="0" borderId="0" xfId="3" applyFont="1" applyAlignment="1">
      <alignment wrapText="1"/>
    </xf>
    <xf numFmtId="0" fontId="41" fillId="0" borderId="0" xfId="5" applyFont="1" applyAlignment="1">
      <alignment vertical="justify" wrapText="1"/>
    </xf>
    <xf numFmtId="0" fontId="42" fillId="0" borderId="0" xfId="6" applyFont="1"/>
    <xf numFmtId="0" fontId="41" fillId="0" borderId="0" xfId="6" applyFont="1" applyFill="1" applyAlignment="1"/>
    <xf numFmtId="0" fontId="42" fillId="0" borderId="0" xfId="6" applyFont="1" applyFill="1" applyBorder="1"/>
    <xf numFmtId="0" fontId="42" fillId="0" borderId="0" xfId="6" applyFont="1" applyFill="1"/>
    <xf numFmtId="0" fontId="41" fillId="0" borderId="0" xfId="6" applyFont="1" applyFill="1" applyAlignment="1">
      <alignment horizontal="left" vertical="center" wrapText="1"/>
    </xf>
    <xf numFmtId="0" fontId="41" fillId="0" borderId="0" xfId="3" applyFont="1" applyAlignment="1">
      <alignment vertical="top" wrapText="1"/>
    </xf>
    <xf numFmtId="0" fontId="41" fillId="0" borderId="0" xfId="3" applyFont="1" applyAlignment="1">
      <alignment horizontal="center"/>
    </xf>
    <xf numFmtId="0" fontId="41" fillId="0" borderId="0" xfId="3" applyFont="1" applyAlignment="1">
      <alignment horizontal="left"/>
    </xf>
    <xf numFmtId="0" fontId="41" fillId="0" borderId="0" xfId="3" applyFont="1" applyAlignment="1">
      <alignment horizontal="left" vertical="top"/>
    </xf>
    <xf numFmtId="0" fontId="42" fillId="0" borderId="0" xfId="3" applyFont="1" applyAlignment="1">
      <alignment horizontal="center" vertical="center"/>
    </xf>
    <xf numFmtId="0" fontId="41" fillId="0" borderId="0" xfId="3" applyFont="1" applyAlignment="1">
      <alignment vertical="justify" wrapText="1"/>
    </xf>
    <xf numFmtId="0" fontId="41" fillId="0" borderId="0" xfId="6" applyFont="1" applyFill="1" applyAlignment="1">
      <alignment vertical="center"/>
    </xf>
    <xf numFmtId="0" fontId="41" fillId="0" borderId="0" xfId="3" applyFont="1" applyAlignment="1">
      <alignment vertical="center" wrapText="1"/>
    </xf>
    <xf numFmtId="0" fontId="31" fillId="0" borderId="0" xfId="3" applyFont="1" applyAlignment="1">
      <alignment horizontal="center"/>
    </xf>
    <xf numFmtId="0" fontId="31" fillId="2" borderId="36" xfId="4" applyFont="1" applyFill="1" applyBorder="1" applyAlignment="1">
      <alignment horizontal="left" wrapText="1"/>
    </xf>
    <xf numFmtId="0" fontId="31" fillId="0" borderId="0" xfId="3" applyFont="1" applyAlignment="1">
      <alignment horizontal="center" vertical="top" wrapText="1"/>
    </xf>
    <xf numFmtId="0" fontId="31" fillId="0" borderId="0" xfId="3" applyFont="1" applyAlignment="1">
      <alignment horizontal="left" vertical="top" wrapText="1"/>
    </xf>
    <xf numFmtId="0" fontId="31" fillId="0" borderId="0" xfId="3" applyFont="1" applyAlignment="1">
      <alignment horizontal="left" vertical="center" wrapText="1"/>
    </xf>
    <xf numFmtId="0" fontId="41" fillId="0" borderId="0" xfId="5" applyFont="1" applyAlignment="1">
      <alignment horizontal="center" vertical="justify" wrapText="1"/>
    </xf>
    <xf numFmtId="0" fontId="41" fillId="0" borderId="0" xfId="6" applyFont="1" applyFill="1" applyAlignment="1">
      <alignment horizontal="center" vertical="center" wrapText="1"/>
    </xf>
    <xf numFmtId="0" fontId="41" fillId="0" borderId="0" xfId="6" applyFont="1" applyFill="1" applyAlignment="1">
      <alignment horizontal="center"/>
    </xf>
    <xf numFmtId="0" fontId="32" fillId="0" borderId="0" xfId="3" applyFont="1" applyAlignment="1">
      <alignment horizontal="left" wrapText="1"/>
    </xf>
    <xf numFmtId="0" fontId="41" fillId="0" borderId="0" xfId="3" applyFont="1" applyAlignment="1">
      <alignment horizontal="center" vertical="center" wrapText="1"/>
    </xf>
    <xf numFmtId="0" fontId="31" fillId="0" borderId="0" xfId="5" applyFont="1" applyAlignment="1">
      <alignment horizontal="center" vertical="justify" wrapText="1"/>
    </xf>
    <xf numFmtId="0" fontId="31" fillId="0" borderId="0" xfId="6" applyFont="1" applyFill="1" applyAlignment="1">
      <alignment horizontal="center" vertical="center" wrapText="1"/>
    </xf>
    <xf numFmtId="0" fontId="31" fillId="0" borderId="0" xfId="6" applyFont="1" applyFill="1" applyAlignment="1">
      <alignment horizontal="center"/>
    </xf>
    <xf numFmtId="0" fontId="31" fillId="0" borderId="0" xfId="3" applyFont="1" applyAlignment="1">
      <alignment horizontal="center" vertical="center" wrapText="1"/>
    </xf>
    <xf numFmtId="0" fontId="32" fillId="0" borderId="9" xfId="4" applyFont="1" applyFill="1" applyBorder="1" applyAlignment="1">
      <alignment horizontal="center" vertical="center" wrapText="1"/>
    </xf>
    <xf numFmtId="0" fontId="38" fillId="0" borderId="10" xfId="0" applyFont="1" applyBorder="1"/>
    <xf numFmtId="0" fontId="38" fillId="0" borderId="13" xfId="0" applyFont="1" applyBorder="1"/>
    <xf numFmtId="0" fontId="38" fillId="0" borderId="14" xfId="0" applyFont="1" applyBorder="1"/>
    <xf numFmtId="0" fontId="31" fillId="0" borderId="9" xfId="4" applyFont="1" applyFill="1" applyBorder="1" applyAlignment="1">
      <alignment horizontal="center" vertical="center" wrapText="1"/>
    </xf>
    <xf numFmtId="0" fontId="31" fillId="0" borderId="11" xfId="4" applyFont="1" applyFill="1" applyBorder="1" applyAlignment="1">
      <alignment horizontal="center" vertical="center" wrapText="1"/>
    </xf>
    <xf numFmtId="0" fontId="31" fillId="0" borderId="13" xfId="4" applyFont="1" applyFill="1" applyBorder="1" applyAlignment="1">
      <alignment horizontal="center" vertical="center" wrapText="1"/>
    </xf>
    <xf numFmtId="0" fontId="31" fillId="0" borderId="6" xfId="4" applyFont="1" applyFill="1" applyBorder="1" applyAlignment="1">
      <alignment horizontal="center" vertical="center"/>
    </xf>
    <xf numFmtId="0" fontId="31" fillId="0" borderId="7" xfId="4" applyFont="1" applyFill="1" applyBorder="1" applyAlignment="1">
      <alignment horizontal="center" vertical="center"/>
    </xf>
    <xf numFmtId="0" fontId="31" fillId="0" borderId="4" xfId="4" applyFont="1" applyFill="1" applyBorder="1" applyAlignment="1">
      <alignment horizontal="center" vertical="center"/>
    </xf>
    <xf numFmtId="0" fontId="31" fillId="0" borderId="2" xfId="4" applyFont="1" applyFill="1" applyBorder="1" applyAlignment="1">
      <alignment horizontal="center" vertical="center" wrapText="1"/>
    </xf>
    <xf numFmtId="0" fontId="31" fillId="0" borderId="3" xfId="4" applyFont="1" applyFill="1" applyBorder="1" applyAlignment="1">
      <alignment horizontal="center" vertical="center" wrapText="1"/>
    </xf>
    <xf numFmtId="0" fontId="31" fillId="0" borderId="5" xfId="4" applyFont="1" applyFill="1" applyBorder="1" applyAlignment="1">
      <alignment horizontal="center" vertical="center" wrapText="1"/>
    </xf>
    <xf numFmtId="0" fontId="31" fillId="0" borderId="6" xfId="4" applyFont="1" applyFill="1" applyBorder="1" applyAlignment="1">
      <alignment horizontal="center" vertical="center" wrapText="1"/>
    </xf>
    <xf numFmtId="0" fontId="31" fillId="0" borderId="7" xfId="4" applyFont="1" applyFill="1" applyBorder="1" applyAlignment="1">
      <alignment horizontal="center" vertical="center" wrapText="1"/>
    </xf>
    <xf numFmtId="0" fontId="31" fillId="0" borderId="4" xfId="4" applyFont="1" applyFill="1" applyBorder="1" applyAlignment="1">
      <alignment horizontal="center" vertical="center" wrapText="1"/>
    </xf>
    <xf numFmtId="0" fontId="32" fillId="0" borderId="9" xfId="4" applyFont="1" applyFill="1" applyBorder="1" applyAlignment="1">
      <alignment horizontal="center" wrapText="1"/>
    </xf>
    <xf numFmtId="0" fontId="31" fillId="0" borderId="0" xfId="4" applyFont="1" applyFill="1" applyAlignment="1">
      <alignment horizontal="left"/>
    </xf>
    <xf numFmtId="0" fontId="33" fillId="0" borderId="0" xfId="3" applyFont="1" applyBorder="1" applyAlignment="1">
      <alignment horizontal="center" wrapText="1"/>
    </xf>
    <xf numFmtId="0" fontId="31" fillId="0" borderId="2" xfId="3" applyFont="1" applyBorder="1" applyAlignment="1">
      <alignment horizontal="center" vertical="center" wrapText="1"/>
    </xf>
    <xf numFmtId="0" fontId="31" fillId="0" borderId="3" xfId="3" applyFont="1" applyBorder="1" applyAlignment="1">
      <alignment horizontal="center" vertical="center" wrapText="1"/>
    </xf>
    <xf numFmtId="0" fontId="31" fillId="0" borderId="5" xfId="3" applyFont="1" applyBorder="1" applyAlignment="1">
      <alignment horizontal="center" vertical="center" wrapText="1"/>
    </xf>
    <xf numFmtId="0" fontId="31" fillId="0" borderId="1" xfId="3" applyFont="1" applyBorder="1" applyAlignment="1">
      <alignment horizontal="center" vertical="center" wrapText="1"/>
    </xf>
    <xf numFmtId="0" fontId="31" fillId="0" borderId="0" xfId="3" applyFont="1" applyBorder="1" applyAlignment="1">
      <alignment horizontal="center"/>
    </xf>
    <xf numFmtId="0" fontId="32" fillId="0" borderId="1" xfId="3" applyFont="1" applyBorder="1" applyAlignment="1">
      <alignment horizontal="center" vertical="center" wrapText="1"/>
    </xf>
    <xf numFmtId="0" fontId="31" fillId="0" borderId="1" xfId="6" applyFont="1" applyBorder="1" applyAlignment="1">
      <alignment horizontal="center" vertical="center"/>
    </xf>
    <xf numFmtId="0" fontId="32" fillId="0" borderId="0" xfId="3" applyFont="1" applyAlignment="1">
      <alignment horizontal="center"/>
    </xf>
    <xf numFmtId="0" fontId="31" fillId="0" borderId="0" xfId="4" applyFont="1" applyFill="1" applyAlignment="1">
      <alignment horizontal="left" wrapText="1"/>
    </xf>
    <xf numFmtId="0" fontId="31" fillId="0" borderId="0" xfId="4" applyFont="1" applyFill="1" applyAlignment="1">
      <alignment horizontal="left" vertical="center" wrapText="1"/>
    </xf>
    <xf numFmtId="0" fontId="31" fillId="0" borderId="0" xfId="4" applyFont="1" applyFill="1" applyAlignment="1">
      <alignment horizontal="center" vertical="center" wrapText="1"/>
    </xf>
    <xf numFmtId="0" fontId="31" fillId="0" borderId="1" xfId="6" applyFont="1" applyBorder="1" applyAlignment="1">
      <alignment horizontal="center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3" applyFont="1" applyAlignment="1">
      <alignment horizontal="center"/>
    </xf>
    <xf numFmtId="0" fontId="3" fillId="0" borderId="11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6" fillId="0" borderId="0" xfId="4" applyFont="1" applyBorder="1" applyAlignment="1">
      <alignment horizontal="center"/>
    </xf>
    <xf numFmtId="0" fontId="14" fillId="0" borderId="0" xfId="3" applyFont="1" applyBorder="1" applyAlignment="1">
      <alignment horizontal="center"/>
    </xf>
    <xf numFmtId="49" fontId="14" fillId="0" borderId="0" xfId="3" applyNumberFormat="1" applyFont="1" applyBorder="1" applyAlignment="1">
      <alignment horizontal="center" wrapText="1"/>
    </xf>
    <xf numFmtId="0" fontId="3" fillId="0" borderId="0" xfId="3" applyFont="1" applyFill="1" applyBorder="1" applyAlignment="1">
      <alignment horizontal="left" vertical="top" wrapText="1"/>
    </xf>
    <xf numFmtId="0" fontId="6" fillId="0" borderId="0" xfId="3" applyFont="1" applyAlignment="1">
      <alignment horizontal="center" vertical="center" wrapText="1"/>
    </xf>
    <xf numFmtId="0" fontId="6" fillId="0" borderId="0" xfId="5" applyFont="1" applyAlignment="1">
      <alignment horizontal="center" vertical="justify" wrapText="1"/>
    </xf>
    <xf numFmtId="0" fontId="4" fillId="0" borderId="0" xfId="3" applyFont="1" applyBorder="1" applyAlignment="1">
      <alignment horizontal="center"/>
    </xf>
    <xf numFmtId="0" fontId="6" fillId="0" borderId="1" xfId="3" applyFont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wrapText="1"/>
    </xf>
    <xf numFmtId="0" fontId="4" fillId="0" borderId="0" xfId="4" applyFont="1" applyFill="1" applyBorder="1" applyAlignment="1">
      <alignment horizontal="center" wrapText="1"/>
    </xf>
    <xf numFmtId="0" fontId="4" fillId="0" borderId="0" xfId="4" applyFont="1" applyBorder="1" applyAlignment="1">
      <alignment horizontal="center"/>
    </xf>
    <xf numFmtId="4" fontId="4" fillId="0" borderId="0" xfId="4" applyNumberFormat="1" applyFont="1" applyBorder="1" applyAlignment="1">
      <alignment horizontal="center"/>
    </xf>
    <xf numFmtId="4" fontId="6" fillId="0" borderId="0" xfId="3" applyNumberFormat="1" applyFont="1" applyBorder="1" applyAlignment="1">
      <alignment horizontal="center"/>
    </xf>
    <xf numFmtId="49" fontId="4" fillId="0" borderId="0" xfId="4" applyNumberFormat="1" applyFont="1" applyBorder="1" applyAlignment="1">
      <alignment horizontal="center" wrapText="1"/>
    </xf>
    <xf numFmtId="0" fontId="4" fillId="0" borderId="0" xfId="3" applyFont="1" applyBorder="1" applyAlignment="1">
      <alignment horizontal="center" wrapText="1"/>
    </xf>
    <xf numFmtId="0" fontId="6" fillId="0" borderId="0" xfId="6" applyFont="1" applyFill="1" applyAlignment="1">
      <alignment horizontal="center" vertical="center" wrapText="1"/>
    </xf>
    <xf numFmtId="0" fontId="20" fillId="0" borderId="0" xfId="3" applyFont="1" applyAlignment="1">
      <alignment horizontal="left" wrapText="1"/>
    </xf>
    <xf numFmtId="0" fontId="3" fillId="0" borderId="0" xfId="6" applyFont="1" applyFill="1" applyAlignment="1">
      <alignment horizontal="center"/>
    </xf>
    <xf numFmtId="0" fontId="8" fillId="0" borderId="0" xfId="3" applyFont="1" applyAlignment="1">
      <alignment horizontal="left"/>
    </xf>
    <xf numFmtId="0" fontId="6" fillId="0" borderId="1" xfId="4" applyFont="1" applyFill="1" applyBorder="1" applyAlignment="1">
      <alignment horizontal="center" vertical="center" wrapText="1"/>
    </xf>
    <xf numFmtId="0" fontId="10" fillId="0" borderId="6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6" fillId="0" borderId="9" xfId="4" applyFont="1" applyFill="1" applyBorder="1" applyAlignment="1">
      <alignment horizontal="center" vertical="center" wrapText="1"/>
    </xf>
    <xf numFmtId="0" fontId="6" fillId="0" borderId="10" xfId="4" applyFont="1" applyFill="1" applyBorder="1" applyAlignment="1">
      <alignment horizontal="center" vertical="center" wrapText="1"/>
    </xf>
    <xf numFmtId="0" fontId="6" fillId="0" borderId="13" xfId="4" applyFont="1" applyFill="1" applyBorder="1" applyAlignment="1">
      <alignment horizontal="center" vertical="center" wrapText="1"/>
    </xf>
    <xf numFmtId="0" fontId="6" fillId="0" borderId="14" xfId="4" applyFont="1" applyFill="1" applyBorder="1" applyAlignment="1">
      <alignment horizontal="center" vertical="center" wrapText="1"/>
    </xf>
    <xf numFmtId="0" fontId="6" fillId="0" borderId="0" xfId="4" applyFont="1" applyFill="1" applyAlignment="1">
      <alignment horizontal="left" vertical="center" wrapText="1"/>
    </xf>
    <xf numFmtId="0" fontId="2" fillId="0" borderId="0" xfId="4" applyFont="1" applyFill="1" applyAlignment="1">
      <alignment horizontal="center" vertical="center" wrapText="1"/>
    </xf>
    <xf numFmtId="0" fontId="6" fillId="0" borderId="11" xfId="4" applyFont="1" applyFill="1" applyBorder="1" applyAlignment="1">
      <alignment horizontal="center" vertical="center" wrapText="1"/>
    </xf>
    <xf numFmtId="0" fontId="6" fillId="0" borderId="12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/>
    </xf>
    <xf numFmtId="0" fontId="6" fillId="0" borderId="9" xfId="4" applyFont="1" applyFill="1" applyBorder="1" applyAlignment="1">
      <alignment horizontal="center" wrapText="1"/>
    </xf>
    <xf numFmtId="0" fontId="6" fillId="0" borderId="10" xfId="4" applyFont="1" applyFill="1" applyBorder="1" applyAlignment="1">
      <alignment horizontal="center" wrapText="1"/>
    </xf>
    <xf numFmtId="0" fontId="6" fillId="0" borderId="13" xfId="4" applyFont="1" applyFill="1" applyBorder="1" applyAlignment="1">
      <alignment horizontal="center" wrapText="1"/>
    </xf>
    <xf numFmtId="0" fontId="6" fillId="0" borderId="14" xfId="4" applyFont="1" applyFill="1" applyBorder="1" applyAlignment="1">
      <alignment horizontal="center" wrapText="1"/>
    </xf>
    <xf numFmtId="0" fontId="2" fillId="0" borderId="0" xfId="4" applyFont="1" applyFill="1" applyAlignment="1">
      <alignment horizontal="left" wrapText="1"/>
    </xf>
    <xf numFmtId="0" fontId="2" fillId="0" borderId="0" xfId="4" applyFont="1" applyFill="1" applyAlignment="1">
      <alignment horizontal="left"/>
    </xf>
    <xf numFmtId="0" fontId="3" fillId="0" borderId="0" xfId="3" applyFont="1" applyAlignment="1">
      <alignment horizontal="left" vertical="justify" wrapText="1"/>
    </xf>
    <xf numFmtId="9" fontId="4" fillId="0" borderId="16" xfId="4" applyNumberFormat="1" applyFont="1" applyBorder="1" applyAlignment="1">
      <alignment horizontal="center"/>
    </xf>
    <xf numFmtId="9" fontId="4" fillId="0" borderId="17" xfId="4" applyNumberFormat="1" applyFont="1" applyBorder="1" applyAlignment="1">
      <alignment horizontal="center"/>
    </xf>
    <xf numFmtId="0" fontId="4" fillId="0" borderId="18" xfId="4" applyFont="1" applyBorder="1" applyAlignment="1">
      <alignment horizontal="center"/>
    </xf>
    <xf numFmtId="0" fontId="4" fillId="0" borderId="17" xfId="4" applyFont="1" applyBorder="1" applyAlignment="1">
      <alignment horizontal="center"/>
    </xf>
    <xf numFmtId="9" fontId="4" fillId="0" borderId="18" xfId="4" applyNumberFormat="1" applyFont="1" applyBorder="1" applyAlignment="1">
      <alignment horizontal="center"/>
    </xf>
    <xf numFmtId="9" fontId="4" fillId="0" borderId="19" xfId="4" applyNumberFormat="1" applyFont="1" applyBorder="1" applyAlignment="1">
      <alignment horizontal="center"/>
    </xf>
    <xf numFmtId="0" fontId="6" fillId="0" borderId="1" xfId="6" applyFont="1" applyBorder="1" applyAlignment="1">
      <alignment horizontal="center" vertical="center"/>
    </xf>
    <xf numFmtId="0" fontId="4" fillId="0" borderId="8" xfId="3" applyFont="1" applyBorder="1" applyAlignment="1">
      <alignment horizontal="center"/>
    </xf>
    <xf numFmtId="0" fontId="4" fillId="0" borderId="0" xfId="3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29" fillId="0" borderId="1" xfId="6" applyFont="1" applyBorder="1" applyAlignment="1">
      <alignment horizontal="center" vertical="center"/>
    </xf>
    <xf numFmtId="0" fontId="4" fillId="0" borderId="0" xfId="3" applyFont="1" applyBorder="1" applyAlignment="1">
      <alignment horizontal="right"/>
    </xf>
  </cellXfs>
  <cellStyles count="7">
    <cellStyle name="Comma" xfId="1" builtinId="3"/>
    <cellStyle name="Normal" xfId="0" builtinId="0"/>
    <cellStyle name="Normal 10 2" xfId="3"/>
    <cellStyle name="Normal 2" xfId="4"/>
    <cellStyle name="Normal 2 2" xfId="6"/>
    <cellStyle name="Normal 8 2 3 4" xfId="5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291"/>
  <sheetViews>
    <sheetView workbookViewId="0">
      <selection sqref="A1:H79"/>
    </sheetView>
  </sheetViews>
  <sheetFormatPr defaultRowHeight="15"/>
  <cols>
    <col min="1" max="1" width="52.42578125" style="244" customWidth="1"/>
    <col min="2" max="2" width="3.7109375" style="244" customWidth="1"/>
    <col min="3" max="3" width="10.28515625" style="244" customWidth="1"/>
    <col min="4" max="4" width="16.140625" style="244" bestFit="1" customWidth="1"/>
    <col min="5" max="6" width="15.7109375" style="244" customWidth="1"/>
    <col min="7" max="7" width="17.5703125" style="244" bestFit="1" customWidth="1"/>
    <col min="8" max="8" width="17" style="244" customWidth="1"/>
    <col min="9" max="9" width="15.7109375" style="249" customWidth="1"/>
    <col min="10" max="10" width="12.140625" style="431" hidden="1" customWidth="1"/>
    <col min="11" max="12" width="11.7109375" style="266" customWidth="1"/>
    <col min="13" max="14" width="11.85546875" style="266" customWidth="1"/>
    <col min="15" max="15" width="10.28515625" style="266" customWidth="1"/>
    <col min="16" max="16" width="9.85546875" style="266" customWidth="1"/>
    <col min="17" max="17" width="7.140625" style="266" customWidth="1"/>
    <col min="18" max="18" width="10.28515625" style="266" customWidth="1"/>
    <col min="19" max="19" width="9.28515625" style="266" customWidth="1"/>
    <col min="20" max="20" width="11.85546875" style="266" customWidth="1"/>
    <col min="21" max="21" width="10.28515625" style="266" customWidth="1"/>
    <col min="22" max="22" width="11.85546875" style="266" customWidth="1"/>
    <col min="23" max="23" width="10.28515625" style="266" customWidth="1"/>
    <col min="24" max="24" width="11.85546875" style="266" customWidth="1"/>
    <col min="25" max="25" width="16.5703125" style="266" customWidth="1"/>
    <col min="26" max="26" width="12.28515625" style="266" customWidth="1"/>
    <col min="27" max="27" width="16.5703125" style="266" customWidth="1"/>
    <col min="28" max="28" width="12.28515625" style="266" customWidth="1"/>
    <col min="29" max="29" width="16.7109375" style="266" customWidth="1"/>
    <col min="30" max="30" width="12.5703125" style="266" customWidth="1"/>
    <col min="31" max="31" width="16.7109375" style="266" customWidth="1"/>
    <col min="32" max="32" width="8.42578125" style="244" customWidth="1"/>
    <col min="33" max="33" width="16.5703125" style="244" customWidth="1"/>
    <col min="34" max="35" width="11.85546875" style="244" customWidth="1"/>
    <col min="36" max="36" width="9.28515625" style="244" customWidth="1"/>
    <col min="37" max="37" width="10.85546875" style="244" customWidth="1"/>
    <col min="38" max="38" width="9.28515625" style="244" bestFit="1" customWidth="1"/>
    <col min="39" max="39" width="10.85546875" style="244" bestFit="1" customWidth="1"/>
    <col min="40" max="40" width="8.42578125" style="244" bestFit="1" customWidth="1"/>
    <col min="41" max="41" width="10.85546875" style="244" bestFit="1" customWidth="1"/>
    <col min="42" max="42" width="8.42578125" style="244" bestFit="1" customWidth="1"/>
    <col min="43" max="43" width="10.85546875" style="244" bestFit="1" customWidth="1"/>
    <col min="44" max="44" width="0" style="244" hidden="1" customWidth="1"/>
    <col min="45" max="45" width="11.28515625" style="244" hidden="1" customWidth="1"/>
    <col min="46" max="47" width="0" style="244" hidden="1" customWidth="1"/>
    <col min="48" max="51" width="12.42578125" style="244" bestFit="1" customWidth="1"/>
    <col min="52" max="269" width="9.140625" style="244"/>
    <col min="270" max="270" width="55" style="244" customWidth="1"/>
    <col min="271" max="271" width="4.5703125" style="244" customWidth="1"/>
    <col min="272" max="272" width="14.85546875" style="244" customWidth="1"/>
    <col min="273" max="273" width="19.85546875" style="244" customWidth="1"/>
    <col min="274" max="274" width="14.85546875" style="244" customWidth="1"/>
    <col min="275" max="275" width="15.7109375" style="244" customWidth="1"/>
    <col min="276" max="276" width="16" style="244" customWidth="1"/>
    <col min="277" max="277" width="49.28515625" style="244" customWidth="1"/>
    <col min="278" max="278" width="15.28515625" style="244" customWidth="1"/>
    <col min="279" max="279" width="21.7109375" style="244" customWidth="1"/>
    <col min="280" max="280" width="17.28515625" style="244" customWidth="1"/>
    <col min="281" max="281" width="14.140625" style="244" customWidth="1"/>
    <col min="282" max="282" width="20.28515625" style="244" customWidth="1"/>
    <col min="283" max="283" width="15.85546875" style="244" customWidth="1"/>
    <col min="284" max="284" width="19.42578125" style="244" customWidth="1"/>
    <col min="285" max="285" width="18.28515625" style="244" customWidth="1"/>
    <col min="286" max="286" width="22.7109375" style="244" customWidth="1"/>
    <col min="287" max="287" width="17.28515625" style="244" customWidth="1"/>
    <col min="288" max="288" width="14.42578125" style="244" bestFit="1" customWidth="1"/>
    <col min="289" max="289" width="14.42578125" style="244" customWidth="1"/>
    <col min="290" max="290" width="14.140625" style="244" customWidth="1"/>
    <col min="291" max="291" width="17.28515625" style="244" customWidth="1"/>
    <col min="292" max="292" width="14.42578125" style="244" bestFit="1" customWidth="1"/>
    <col min="293" max="293" width="14.42578125" style="244" customWidth="1"/>
    <col min="294" max="294" width="14.140625" style="244" customWidth="1"/>
    <col min="295" max="299" width="18.85546875" style="244" customWidth="1"/>
    <col min="300" max="525" width="9.140625" style="244"/>
    <col min="526" max="526" width="55" style="244" customWidth="1"/>
    <col min="527" max="527" width="4.5703125" style="244" customWidth="1"/>
    <col min="528" max="528" width="14.85546875" style="244" customWidth="1"/>
    <col min="529" max="529" width="19.85546875" style="244" customWidth="1"/>
    <col min="530" max="530" width="14.85546875" style="244" customWidth="1"/>
    <col min="531" max="531" width="15.7109375" style="244" customWidth="1"/>
    <col min="532" max="532" width="16" style="244" customWidth="1"/>
    <col min="533" max="533" width="49.28515625" style="244" customWidth="1"/>
    <col min="534" max="534" width="15.28515625" style="244" customWidth="1"/>
    <col min="535" max="535" width="21.7109375" style="244" customWidth="1"/>
    <col min="536" max="536" width="17.28515625" style="244" customWidth="1"/>
    <col min="537" max="537" width="14.140625" style="244" customWidth="1"/>
    <col min="538" max="538" width="20.28515625" style="244" customWidth="1"/>
    <col min="539" max="539" width="15.85546875" style="244" customWidth="1"/>
    <col min="540" max="540" width="19.42578125" style="244" customWidth="1"/>
    <col min="541" max="541" width="18.28515625" style="244" customWidth="1"/>
    <col min="542" max="542" width="22.7109375" style="244" customWidth="1"/>
    <col min="543" max="543" width="17.28515625" style="244" customWidth="1"/>
    <col min="544" max="544" width="14.42578125" style="244" bestFit="1" customWidth="1"/>
    <col min="545" max="545" width="14.42578125" style="244" customWidth="1"/>
    <col min="546" max="546" width="14.140625" style="244" customWidth="1"/>
    <col min="547" max="547" width="17.28515625" style="244" customWidth="1"/>
    <col min="548" max="548" width="14.42578125" style="244" bestFit="1" customWidth="1"/>
    <col min="549" max="549" width="14.42578125" style="244" customWidth="1"/>
    <col min="550" max="550" width="14.140625" style="244" customWidth="1"/>
    <col min="551" max="555" width="18.85546875" style="244" customWidth="1"/>
    <col min="556" max="781" width="9.140625" style="244"/>
    <col min="782" max="782" width="55" style="244" customWidth="1"/>
    <col min="783" max="783" width="4.5703125" style="244" customWidth="1"/>
    <col min="784" max="784" width="14.85546875" style="244" customWidth="1"/>
    <col min="785" max="785" width="19.85546875" style="244" customWidth="1"/>
    <col min="786" max="786" width="14.85546875" style="244" customWidth="1"/>
    <col min="787" max="787" width="15.7109375" style="244" customWidth="1"/>
    <col min="788" max="788" width="16" style="244" customWidth="1"/>
    <col min="789" max="789" width="49.28515625" style="244" customWidth="1"/>
    <col min="790" max="790" width="15.28515625" style="244" customWidth="1"/>
    <col min="791" max="791" width="21.7109375" style="244" customWidth="1"/>
    <col min="792" max="792" width="17.28515625" style="244" customWidth="1"/>
    <col min="793" max="793" width="14.140625" style="244" customWidth="1"/>
    <col min="794" max="794" width="20.28515625" style="244" customWidth="1"/>
    <col min="795" max="795" width="15.85546875" style="244" customWidth="1"/>
    <col min="796" max="796" width="19.42578125" style="244" customWidth="1"/>
    <col min="797" max="797" width="18.28515625" style="244" customWidth="1"/>
    <col min="798" max="798" width="22.7109375" style="244" customWidth="1"/>
    <col min="799" max="799" width="17.28515625" style="244" customWidth="1"/>
    <col min="800" max="800" width="14.42578125" style="244" bestFit="1" customWidth="1"/>
    <col min="801" max="801" width="14.42578125" style="244" customWidth="1"/>
    <col min="802" max="802" width="14.140625" style="244" customWidth="1"/>
    <col min="803" max="803" width="17.28515625" style="244" customWidth="1"/>
    <col min="804" max="804" width="14.42578125" style="244" bestFit="1" customWidth="1"/>
    <col min="805" max="805" width="14.42578125" style="244" customWidth="1"/>
    <col min="806" max="806" width="14.140625" style="244" customWidth="1"/>
    <col min="807" max="811" width="18.85546875" style="244" customWidth="1"/>
    <col min="812" max="1037" width="9.140625" style="244"/>
    <col min="1038" max="1038" width="55" style="244" customWidth="1"/>
    <col min="1039" max="1039" width="4.5703125" style="244" customWidth="1"/>
    <col min="1040" max="1040" width="14.85546875" style="244" customWidth="1"/>
    <col min="1041" max="1041" width="19.85546875" style="244" customWidth="1"/>
    <col min="1042" max="1042" width="14.85546875" style="244" customWidth="1"/>
    <col min="1043" max="1043" width="15.7109375" style="244" customWidth="1"/>
    <col min="1044" max="1044" width="16" style="244" customWidth="1"/>
    <col min="1045" max="1045" width="49.28515625" style="244" customWidth="1"/>
    <col min="1046" max="1046" width="15.28515625" style="244" customWidth="1"/>
    <col min="1047" max="1047" width="21.7109375" style="244" customWidth="1"/>
    <col min="1048" max="1048" width="17.28515625" style="244" customWidth="1"/>
    <col min="1049" max="1049" width="14.140625" style="244" customWidth="1"/>
    <col min="1050" max="1050" width="20.28515625" style="244" customWidth="1"/>
    <col min="1051" max="1051" width="15.85546875" style="244" customWidth="1"/>
    <col min="1052" max="1052" width="19.42578125" style="244" customWidth="1"/>
    <col min="1053" max="1053" width="18.28515625" style="244" customWidth="1"/>
    <col min="1054" max="1054" width="22.7109375" style="244" customWidth="1"/>
    <col min="1055" max="1055" width="17.28515625" style="244" customWidth="1"/>
    <col min="1056" max="1056" width="14.42578125" style="244" bestFit="1" customWidth="1"/>
    <col min="1057" max="1057" width="14.42578125" style="244" customWidth="1"/>
    <col min="1058" max="1058" width="14.140625" style="244" customWidth="1"/>
    <col min="1059" max="1059" width="17.28515625" style="244" customWidth="1"/>
    <col min="1060" max="1060" width="14.42578125" style="244" bestFit="1" customWidth="1"/>
    <col min="1061" max="1061" width="14.42578125" style="244" customWidth="1"/>
    <col min="1062" max="1062" width="14.140625" style="244" customWidth="1"/>
    <col min="1063" max="1067" width="18.85546875" style="244" customWidth="1"/>
    <col min="1068" max="1293" width="9.140625" style="244"/>
    <col min="1294" max="1294" width="55" style="244" customWidth="1"/>
    <col min="1295" max="1295" width="4.5703125" style="244" customWidth="1"/>
    <col min="1296" max="1296" width="14.85546875" style="244" customWidth="1"/>
    <col min="1297" max="1297" width="19.85546875" style="244" customWidth="1"/>
    <col min="1298" max="1298" width="14.85546875" style="244" customWidth="1"/>
    <col min="1299" max="1299" width="15.7109375" style="244" customWidth="1"/>
    <col min="1300" max="1300" width="16" style="244" customWidth="1"/>
    <col min="1301" max="1301" width="49.28515625" style="244" customWidth="1"/>
    <col min="1302" max="1302" width="15.28515625" style="244" customWidth="1"/>
    <col min="1303" max="1303" width="21.7109375" style="244" customWidth="1"/>
    <col min="1304" max="1304" width="17.28515625" style="244" customWidth="1"/>
    <col min="1305" max="1305" width="14.140625" style="244" customWidth="1"/>
    <col min="1306" max="1306" width="20.28515625" style="244" customWidth="1"/>
    <col min="1307" max="1307" width="15.85546875" style="244" customWidth="1"/>
    <col min="1308" max="1308" width="19.42578125" style="244" customWidth="1"/>
    <col min="1309" max="1309" width="18.28515625" style="244" customWidth="1"/>
    <col min="1310" max="1310" width="22.7109375" style="244" customWidth="1"/>
    <col min="1311" max="1311" width="17.28515625" style="244" customWidth="1"/>
    <col min="1312" max="1312" width="14.42578125" style="244" bestFit="1" customWidth="1"/>
    <col min="1313" max="1313" width="14.42578125" style="244" customWidth="1"/>
    <col min="1314" max="1314" width="14.140625" style="244" customWidth="1"/>
    <col min="1315" max="1315" width="17.28515625" style="244" customWidth="1"/>
    <col min="1316" max="1316" width="14.42578125" style="244" bestFit="1" customWidth="1"/>
    <col min="1317" max="1317" width="14.42578125" style="244" customWidth="1"/>
    <col min="1318" max="1318" width="14.140625" style="244" customWidth="1"/>
    <col min="1319" max="1323" width="18.85546875" style="244" customWidth="1"/>
    <col min="1324" max="1549" width="9.140625" style="244"/>
    <col min="1550" max="1550" width="55" style="244" customWidth="1"/>
    <col min="1551" max="1551" width="4.5703125" style="244" customWidth="1"/>
    <col min="1552" max="1552" width="14.85546875" style="244" customWidth="1"/>
    <col min="1553" max="1553" width="19.85546875" style="244" customWidth="1"/>
    <col min="1554" max="1554" width="14.85546875" style="244" customWidth="1"/>
    <col min="1555" max="1555" width="15.7109375" style="244" customWidth="1"/>
    <col min="1556" max="1556" width="16" style="244" customWidth="1"/>
    <col min="1557" max="1557" width="49.28515625" style="244" customWidth="1"/>
    <col min="1558" max="1558" width="15.28515625" style="244" customWidth="1"/>
    <col min="1559" max="1559" width="21.7109375" style="244" customWidth="1"/>
    <col min="1560" max="1560" width="17.28515625" style="244" customWidth="1"/>
    <col min="1561" max="1561" width="14.140625" style="244" customWidth="1"/>
    <col min="1562" max="1562" width="20.28515625" style="244" customWidth="1"/>
    <col min="1563" max="1563" width="15.85546875" style="244" customWidth="1"/>
    <col min="1564" max="1564" width="19.42578125" style="244" customWidth="1"/>
    <col min="1565" max="1565" width="18.28515625" style="244" customWidth="1"/>
    <col min="1566" max="1566" width="22.7109375" style="244" customWidth="1"/>
    <col min="1567" max="1567" width="17.28515625" style="244" customWidth="1"/>
    <col min="1568" max="1568" width="14.42578125" style="244" bestFit="1" customWidth="1"/>
    <col min="1569" max="1569" width="14.42578125" style="244" customWidth="1"/>
    <col min="1570" max="1570" width="14.140625" style="244" customWidth="1"/>
    <col min="1571" max="1571" width="17.28515625" style="244" customWidth="1"/>
    <col min="1572" max="1572" width="14.42578125" style="244" bestFit="1" customWidth="1"/>
    <col min="1573" max="1573" width="14.42578125" style="244" customWidth="1"/>
    <col min="1574" max="1574" width="14.140625" style="244" customWidth="1"/>
    <col min="1575" max="1579" width="18.85546875" style="244" customWidth="1"/>
    <col min="1580" max="1805" width="9.140625" style="244"/>
    <col min="1806" max="1806" width="55" style="244" customWidth="1"/>
    <col min="1807" max="1807" width="4.5703125" style="244" customWidth="1"/>
    <col min="1808" max="1808" width="14.85546875" style="244" customWidth="1"/>
    <col min="1809" max="1809" width="19.85546875" style="244" customWidth="1"/>
    <col min="1810" max="1810" width="14.85546875" style="244" customWidth="1"/>
    <col min="1811" max="1811" width="15.7109375" style="244" customWidth="1"/>
    <col min="1812" max="1812" width="16" style="244" customWidth="1"/>
    <col min="1813" max="1813" width="49.28515625" style="244" customWidth="1"/>
    <col min="1814" max="1814" width="15.28515625" style="244" customWidth="1"/>
    <col min="1815" max="1815" width="21.7109375" style="244" customWidth="1"/>
    <col min="1816" max="1816" width="17.28515625" style="244" customWidth="1"/>
    <col min="1817" max="1817" width="14.140625" style="244" customWidth="1"/>
    <col min="1818" max="1818" width="20.28515625" style="244" customWidth="1"/>
    <col min="1819" max="1819" width="15.85546875" style="244" customWidth="1"/>
    <col min="1820" max="1820" width="19.42578125" style="244" customWidth="1"/>
    <col min="1821" max="1821" width="18.28515625" style="244" customWidth="1"/>
    <col min="1822" max="1822" width="22.7109375" style="244" customWidth="1"/>
    <col min="1823" max="1823" width="17.28515625" style="244" customWidth="1"/>
    <col min="1824" max="1824" width="14.42578125" style="244" bestFit="1" customWidth="1"/>
    <col min="1825" max="1825" width="14.42578125" style="244" customWidth="1"/>
    <col min="1826" max="1826" width="14.140625" style="244" customWidth="1"/>
    <col min="1827" max="1827" width="17.28515625" style="244" customWidth="1"/>
    <col min="1828" max="1828" width="14.42578125" style="244" bestFit="1" customWidth="1"/>
    <col min="1829" max="1829" width="14.42578125" style="244" customWidth="1"/>
    <col min="1830" max="1830" width="14.140625" style="244" customWidth="1"/>
    <col min="1831" max="1835" width="18.85546875" style="244" customWidth="1"/>
    <col min="1836" max="2061" width="9.140625" style="244"/>
    <col min="2062" max="2062" width="55" style="244" customWidth="1"/>
    <col min="2063" max="2063" width="4.5703125" style="244" customWidth="1"/>
    <col min="2064" max="2064" width="14.85546875" style="244" customWidth="1"/>
    <col min="2065" max="2065" width="19.85546875" style="244" customWidth="1"/>
    <col min="2066" max="2066" width="14.85546875" style="244" customWidth="1"/>
    <col min="2067" max="2067" width="15.7109375" style="244" customWidth="1"/>
    <col min="2068" max="2068" width="16" style="244" customWidth="1"/>
    <col min="2069" max="2069" width="49.28515625" style="244" customWidth="1"/>
    <col min="2070" max="2070" width="15.28515625" style="244" customWidth="1"/>
    <col min="2071" max="2071" width="21.7109375" style="244" customWidth="1"/>
    <col min="2072" max="2072" width="17.28515625" style="244" customWidth="1"/>
    <col min="2073" max="2073" width="14.140625" style="244" customWidth="1"/>
    <col min="2074" max="2074" width="20.28515625" style="244" customWidth="1"/>
    <col min="2075" max="2075" width="15.85546875" style="244" customWidth="1"/>
    <col min="2076" max="2076" width="19.42578125" style="244" customWidth="1"/>
    <col min="2077" max="2077" width="18.28515625" style="244" customWidth="1"/>
    <col min="2078" max="2078" width="22.7109375" style="244" customWidth="1"/>
    <col min="2079" max="2079" width="17.28515625" style="244" customWidth="1"/>
    <col min="2080" max="2080" width="14.42578125" style="244" bestFit="1" customWidth="1"/>
    <col min="2081" max="2081" width="14.42578125" style="244" customWidth="1"/>
    <col min="2082" max="2082" width="14.140625" style="244" customWidth="1"/>
    <col min="2083" max="2083" width="17.28515625" style="244" customWidth="1"/>
    <col min="2084" max="2084" width="14.42578125" style="244" bestFit="1" customWidth="1"/>
    <col min="2085" max="2085" width="14.42578125" style="244" customWidth="1"/>
    <col min="2086" max="2086" width="14.140625" style="244" customWidth="1"/>
    <col min="2087" max="2091" width="18.85546875" style="244" customWidth="1"/>
    <col min="2092" max="2317" width="9.140625" style="244"/>
    <col min="2318" max="2318" width="55" style="244" customWidth="1"/>
    <col min="2319" max="2319" width="4.5703125" style="244" customWidth="1"/>
    <col min="2320" max="2320" width="14.85546875" style="244" customWidth="1"/>
    <col min="2321" max="2321" width="19.85546875" style="244" customWidth="1"/>
    <col min="2322" max="2322" width="14.85546875" style="244" customWidth="1"/>
    <col min="2323" max="2323" width="15.7109375" style="244" customWidth="1"/>
    <col min="2324" max="2324" width="16" style="244" customWidth="1"/>
    <col min="2325" max="2325" width="49.28515625" style="244" customWidth="1"/>
    <col min="2326" max="2326" width="15.28515625" style="244" customWidth="1"/>
    <col min="2327" max="2327" width="21.7109375" style="244" customWidth="1"/>
    <col min="2328" max="2328" width="17.28515625" style="244" customWidth="1"/>
    <col min="2329" max="2329" width="14.140625" style="244" customWidth="1"/>
    <col min="2330" max="2330" width="20.28515625" style="244" customWidth="1"/>
    <col min="2331" max="2331" width="15.85546875" style="244" customWidth="1"/>
    <col min="2332" max="2332" width="19.42578125" style="244" customWidth="1"/>
    <col min="2333" max="2333" width="18.28515625" style="244" customWidth="1"/>
    <col min="2334" max="2334" width="22.7109375" style="244" customWidth="1"/>
    <col min="2335" max="2335" width="17.28515625" style="244" customWidth="1"/>
    <col min="2336" max="2336" width="14.42578125" style="244" bestFit="1" customWidth="1"/>
    <col min="2337" max="2337" width="14.42578125" style="244" customWidth="1"/>
    <col min="2338" max="2338" width="14.140625" style="244" customWidth="1"/>
    <col min="2339" max="2339" width="17.28515625" style="244" customWidth="1"/>
    <col min="2340" max="2340" width="14.42578125" style="244" bestFit="1" customWidth="1"/>
    <col min="2341" max="2341" width="14.42578125" style="244" customWidth="1"/>
    <col min="2342" max="2342" width="14.140625" style="244" customWidth="1"/>
    <col min="2343" max="2347" width="18.85546875" style="244" customWidth="1"/>
    <col min="2348" max="2573" width="9.140625" style="244"/>
    <col min="2574" max="2574" width="55" style="244" customWidth="1"/>
    <col min="2575" max="2575" width="4.5703125" style="244" customWidth="1"/>
    <col min="2576" max="2576" width="14.85546875" style="244" customWidth="1"/>
    <col min="2577" max="2577" width="19.85546875" style="244" customWidth="1"/>
    <col min="2578" max="2578" width="14.85546875" style="244" customWidth="1"/>
    <col min="2579" max="2579" width="15.7109375" style="244" customWidth="1"/>
    <col min="2580" max="2580" width="16" style="244" customWidth="1"/>
    <col min="2581" max="2581" width="49.28515625" style="244" customWidth="1"/>
    <col min="2582" max="2582" width="15.28515625" style="244" customWidth="1"/>
    <col min="2583" max="2583" width="21.7109375" style="244" customWidth="1"/>
    <col min="2584" max="2584" width="17.28515625" style="244" customWidth="1"/>
    <col min="2585" max="2585" width="14.140625" style="244" customWidth="1"/>
    <col min="2586" max="2586" width="20.28515625" style="244" customWidth="1"/>
    <col min="2587" max="2587" width="15.85546875" style="244" customWidth="1"/>
    <col min="2588" max="2588" width="19.42578125" style="244" customWidth="1"/>
    <col min="2589" max="2589" width="18.28515625" style="244" customWidth="1"/>
    <col min="2590" max="2590" width="22.7109375" style="244" customWidth="1"/>
    <col min="2591" max="2591" width="17.28515625" style="244" customWidth="1"/>
    <col min="2592" max="2592" width="14.42578125" style="244" bestFit="1" customWidth="1"/>
    <col min="2593" max="2593" width="14.42578125" style="244" customWidth="1"/>
    <col min="2594" max="2594" width="14.140625" style="244" customWidth="1"/>
    <col min="2595" max="2595" width="17.28515625" style="244" customWidth="1"/>
    <col min="2596" max="2596" width="14.42578125" style="244" bestFit="1" customWidth="1"/>
    <col min="2597" max="2597" width="14.42578125" style="244" customWidth="1"/>
    <col min="2598" max="2598" width="14.140625" style="244" customWidth="1"/>
    <col min="2599" max="2603" width="18.85546875" style="244" customWidth="1"/>
    <col min="2604" max="2829" width="9.140625" style="244"/>
    <col min="2830" max="2830" width="55" style="244" customWidth="1"/>
    <col min="2831" max="2831" width="4.5703125" style="244" customWidth="1"/>
    <col min="2832" max="2832" width="14.85546875" style="244" customWidth="1"/>
    <col min="2833" max="2833" width="19.85546875" style="244" customWidth="1"/>
    <col min="2834" max="2834" width="14.85546875" style="244" customWidth="1"/>
    <col min="2835" max="2835" width="15.7109375" style="244" customWidth="1"/>
    <col min="2836" max="2836" width="16" style="244" customWidth="1"/>
    <col min="2837" max="2837" width="49.28515625" style="244" customWidth="1"/>
    <col min="2838" max="2838" width="15.28515625" style="244" customWidth="1"/>
    <col min="2839" max="2839" width="21.7109375" style="244" customWidth="1"/>
    <col min="2840" max="2840" width="17.28515625" style="244" customWidth="1"/>
    <col min="2841" max="2841" width="14.140625" style="244" customWidth="1"/>
    <col min="2842" max="2842" width="20.28515625" style="244" customWidth="1"/>
    <col min="2843" max="2843" width="15.85546875" style="244" customWidth="1"/>
    <col min="2844" max="2844" width="19.42578125" style="244" customWidth="1"/>
    <col min="2845" max="2845" width="18.28515625" style="244" customWidth="1"/>
    <col min="2846" max="2846" width="22.7109375" style="244" customWidth="1"/>
    <col min="2847" max="2847" width="17.28515625" style="244" customWidth="1"/>
    <col min="2848" max="2848" width="14.42578125" style="244" bestFit="1" customWidth="1"/>
    <col min="2849" max="2849" width="14.42578125" style="244" customWidth="1"/>
    <col min="2850" max="2850" width="14.140625" style="244" customWidth="1"/>
    <col min="2851" max="2851" width="17.28515625" style="244" customWidth="1"/>
    <col min="2852" max="2852" width="14.42578125" style="244" bestFit="1" customWidth="1"/>
    <col min="2853" max="2853" width="14.42578125" style="244" customWidth="1"/>
    <col min="2854" max="2854" width="14.140625" style="244" customWidth="1"/>
    <col min="2855" max="2859" width="18.85546875" style="244" customWidth="1"/>
    <col min="2860" max="3085" width="9.140625" style="244"/>
    <col min="3086" max="3086" width="55" style="244" customWidth="1"/>
    <col min="3087" max="3087" width="4.5703125" style="244" customWidth="1"/>
    <col min="3088" max="3088" width="14.85546875" style="244" customWidth="1"/>
    <col min="3089" max="3089" width="19.85546875" style="244" customWidth="1"/>
    <col min="3090" max="3090" width="14.85546875" style="244" customWidth="1"/>
    <col min="3091" max="3091" width="15.7109375" style="244" customWidth="1"/>
    <col min="3092" max="3092" width="16" style="244" customWidth="1"/>
    <col min="3093" max="3093" width="49.28515625" style="244" customWidth="1"/>
    <col min="3094" max="3094" width="15.28515625" style="244" customWidth="1"/>
    <col min="3095" max="3095" width="21.7109375" style="244" customWidth="1"/>
    <col min="3096" max="3096" width="17.28515625" style="244" customWidth="1"/>
    <col min="3097" max="3097" width="14.140625" style="244" customWidth="1"/>
    <col min="3098" max="3098" width="20.28515625" style="244" customWidth="1"/>
    <col min="3099" max="3099" width="15.85546875" style="244" customWidth="1"/>
    <col min="3100" max="3100" width="19.42578125" style="244" customWidth="1"/>
    <col min="3101" max="3101" width="18.28515625" style="244" customWidth="1"/>
    <col min="3102" max="3102" width="22.7109375" style="244" customWidth="1"/>
    <col min="3103" max="3103" width="17.28515625" style="244" customWidth="1"/>
    <col min="3104" max="3104" width="14.42578125" style="244" bestFit="1" customWidth="1"/>
    <col min="3105" max="3105" width="14.42578125" style="244" customWidth="1"/>
    <col min="3106" max="3106" width="14.140625" style="244" customWidth="1"/>
    <col min="3107" max="3107" width="17.28515625" style="244" customWidth="1"/>
    <col min="3108" max="3108" width="14.42578125" style="244" bestFit="1" customWidth="1"/>
    <col min="3109" max="3109" width="14.42578125" style="244" customWidth="1"/>
    <col min="3110" max="3110" width="14.140625" style="244" customWidth="1"/>
    <col min="3111" max="3115" width="18.85546875" style="244" customWidth="1"/>
    <col min="3116" max="3341" width="9.140625" style="244"/>
    <col min="3342" max="3342" width="55" style="244" customWidth="1"/>
    <col min="3343" max="3343" width="4.5703125" style="244" customWidth="1"/>
    <col min="3344" max="3344" width="14.85546875" style="244" customWidth="1"/>
    <col min="3345" max="3345" width="19.85546875" style="244" customWidth="1"/>
    <col min="3346" max="3346" width="14.85546875" style="244" customWidth="1"/>
    <col min="3347" max="3347" width="15.7109375" style="244" customWidth="1"/>
    <col min="3348" max="3348" width="16" style="244" customWidth="1"/>
    <col min="3349" max="3349" width="49.28515625" style="244" customWidth="1"/>
    <col min="3350" max="3350" width="15.28515625" style="244" customWidth="1"/>
    <col min="3351" max="3351" width="21.7109375" style="244" customWidth="1"/>
    <col min="3352" max="3352" width="17.28515625" style="244" customWidth="1"/>
    <col min="3353" max="3353" width="14.140625" style="244" customWidth="1"/>
    <col min="3354" max="3354" width="20.28515625" style="244" customWidth="1"/>
    <col min="3355" max="3355" width="15.85546875" style="244" customWidth="1"/>
    <col min="3356" max="3356" width="19.42578125" style="244" customWidth="1"/>
    <col min="3357" max="3357" width="18.28515625" style="244" customWidth="1"/>
    <col min="3358" max="3358" width="22.7109375" style="244" customWidth="1"/>
    <col min="3359" max="3359" width="17.28515625" style="244" customWidth="1"/>
    <col min="3360" max="3360" width="14.42578125" style="244" bestFit="1" customWidth="1"/>
    <col min="3361" max="3361" width="14.42578125" style="244" customWidth="1"/>
    <col min="3362" max="3362" width="14.140625" style="244" customWidth="1"/>
    <col min="3363" max="3363" width="17.28515625" style="244" customWidth="1"/>
    <col min="3364" max="3364" width="14.42578125" style="244" bestFit="1" customWidth="1"/>
    <col min="3365" max="3365" width="14.42578125" style="244" customWidth="1"/>
    <col min="3366" max="3366" width="14.140625" style="244" customWidth="1"/>
    <col min="3367" max="3371" width="18.85546875" style="244" customWidth="1"/>
    <col min="3372" max="3597" width="9.140625" style="244"/>
    <col min="3598" max="3598" width="55" style="244" customWidth="1"/>
    <col min="3599" max="3599" width="4.5703125" style="244" customWidth="1"/>
    <col min="3600" max="3600" width="14.85546875" style="244" customWidth="1"/>
    <col min="3601" max="3601" width="19.85546875" style="244" customWidth="1"/>
    <col min="3602" max="3602" width="14.85546875" style="244" customWidth="1"/>
    <col min="3603" max="3603" width="15.7109375" style="244" customWidth="1"/>
    <col min="3604" max="3604" width="16" style="244" customWidth="1"/>
    <col min="3605" max="3605" width="49.28515625" style="244" customWidth="1"/>
    <col min="3606" max="3606" width="15.28515625" style="244" customWidth="1"/>
    <col min="3607" max="3607" width="21.7109375" style="244" customWidth="1"/>
    <col min="3608" max="3608" width="17.28515625" style="244" customWidth="1"/>
    <col min="3609" max="3609" width="14.140625" style="244" customWidth="1"/>
    <col min="3610" max="3610" width="20.28515625" style="244" customWidth="1"/>
    <col min="3611" max="3611" width="15.85546875" style="244" customWidth="1"/>
    <col min="3612" max="3612" width="19.42578125" style="244" customWidth="1"/>
    <col min="3613" max="3613" width="18.28515625" style="244" customWidth="1"/>
    <col min="3614" max="3614" width="22.7109375" style="244" customWidth="1"/>
    <col min="3615" max="3615" width="17.28515625" style="244" customWidth="1"/>
    <col min="3616" max="3616" width="14.42578125" style="244" bestFit="1" customWidth="1"/>
    <col min="3617" max="3617" width="14.42578125" style="244" customWidth="1"/>
    <col min="3618" max="3618" width="14.140625" style="244" customWidth="1"/>
    <col min="3619" max="3619" width="17.28515625" style="244" customWidth="1"/>
    <col min="3620" max="3620" width="14.42578125" style="244" bestFit="1" customWidth="1"/>
    <col min="3621" max="3621" width="14.42578125" style="244" customWidth="1"/>
    <col min="3622" max="3622" width="14.140625" style="244" customWidth="1"/>
    <col min="3623" max="3627" width="18.85546875" style="244" customWidth="1"/>
    <col min="3628" max="3853" width="9.140625" style="244"/>
    <col min="3854" max="3854" width="55" style="244" customWidth="1"/>
    <col min="3855" max="3855" width="4.5703125" style="244" customWidth="1"/>
    <col min="3856" max="3856" width="14.85546875" style="244" customWidth="1"/>
    <col min="3857" max="3857" width="19.85546875" style="244" customWidth="1"/>
    <col min="3858" max="3858" width="14.85546875" style="244" customWidth="1"/>
    <col min="3859" max="3859" width="15.7109375" style="244" customWidth="1"/>
    <col min="3860" max="3860" width="16" style="244" customWidth="1"/>
    <col min="3861" max="3861" width="49.28515625" style="244" customWidth="1"/>
    <col min="3862" max="3862" width="15.28515625" style="244" customWidth="1"/>
    <col min="3863" max="3863" width="21.7109375" style="244" customWidth="1"/>
    <col min="3864" max="3864" width="17.28515625" style="244" customWidth="1"/>
    <col min="3865" max="3865" width="14.140625" style="244" customWidth="1"/>
    <col min="3866" max="3866" width="20.28515625" style="244" customWidth="1"/>
    <col min="3867" max="3867" width="15.85546875" style="244" customWidth="1"/>
    <col min="3868" max="3868" width="19.42578125" style="244" customWidth="1"/>
    <col min="3869" max="3869" width="18.28515625" style="244" customWidth="1"/>
    <col min="3870" max="3870" width="22.7109375" style="244" customWidth="1"/>
    <col min="3871" max="3871" width="17.28515625" style="244" customWidth="1"/>
    <col min="3872" max="3872" width="14.42578125" style="244" bestFit="1" customWidth="1"/>
    <col min="3873" max="3873" width="14.42578125" style="244" customWidth="1"/>
    <col min="3874" max="3874" width="14.140625" style="244" customWidth="1"/>
    <col min="3875" max="3875" width="17.28515625" style="244" customWidth="1"/>
    <col min="3876" max="3876" width="14.42578125" style="244" bestFit="1" customWidth="1"/>
    <col min="3877" max="3877" width="14.42578125" style="244" customWidth="1"/>
    <col min="3878" max="3878" width="14.140625" style="244" customWidth="1"/>
    <col min="3879" max="3883" width="18.85546875" style="244" customWidth="1"/>
    <col min="3884" max="4109" width="9.140625" style="244"/>
    <col min="4110" max="4110" width="55" style="244" customWidth="1"/>
    <col min="4111" max="4111" width="4.5703125" style="244" customWidth="1"/>
    <col min="4112" max="4112" width="14.85546875" style="244" customWidth="1"/>
    <col min="4113" max="4113" width="19.85546875" style="244" customWidth="1"/>
    <col min="4114" max="4114" width="14.85546875" style="244" customWidth="1"/>
    <col min="4115" max="4115" width="15.7109375" style="244" customWidth="1"/>
    <col min="4116" max="4116" width="16" style="244" customWidth="1"/>
    <col min="4117" max="4117" width="49.28515625" style="244" customWidth="1"/>
    <col min="4118" max="4118" width="15.28515625" style="244" customWidth="1"/>
    <col min="4119" max="4119" width="21.7109375" style="244" customWidth="1"/>
    <col min="4120" max="4120" width="17.28515625" style="244" customWidth="1"/>
    <col min="4121" max="4121" width="14.140625" style="244" customWidth="1"/>
    <col min="4122" max="4122" width="20.28515625" style="244" customWidth="1"/>
    <col min="4123" max="4123" width="15.85546875" style="244" customWidth="1"/>
    <col min="4124" max="4124" width="19.42578125" style="244" customWidth="1"/>
    <col min="4125" max="4125" width="18.28515625" style="244" customWidth="1"/>
    <col min="4126" max="4126" width="22.7109375" style="244" customWidth="1"/>
    <col min="4127" max="4127" width="17.28515625" style="244" customWidth="1"/>
    <col min="4128" max="4128" width="14.42578125" style="244" bestFit="1" customWidth="1"/>
    <col min="4129" max="4129" width="14.42578125" style="244" customWidth="1"/>
    <col min="4130" max="4130" width="14.140625" style="244" customWidth="1"/>
    <col min="4131" max="4131" width="17.28515625" style="244" customWidth="1"/>
    <col min="4132" max="4132" width="14.42578125" style="244" bestFit="1" customWidth="1"/>
    <col min="4133" max="4133" width="14.42578125" style="244" customWidth="1"/>
    <col min="4134" max="4134" width="14.140625" style="244" customWidth="1"/>
    <col min="4135" max="4139" width="18.85546875" style="244" customWidth="1"/>
    <col min="4140" max="4365" width="9.140625" style="244"/>
    <col min="4366" max="4366" width="55" style="244" customWidth="1"/>
    <col min="4367" max="4367" width="4.5703125" style="244" customWidth="1"/>
    <col min="4368" max="4368" width="14.85546875" style="244" customWidth="1"/>
    <col min="4369" max="4369" width="19.85546875" style="244" customWidth="1"/>
    <col min="4370" max="4370" width="14.85546875" style="244" customWidth="1"/>
    <col min="4371" max="4371" width="15.7109375" style="244" customWidth="1"/>
    <col min="4372" max="4372" width="16" style="244" customWidth="1"/>
    <col min="4373" max="4373" width="49.28515625" style="244" customWidth="1"/>
    <col min="4374" max="4374" width="15.28515625" style="244" customWidth="1"/>
    <col min="4375" max="4375" width="21.7109375" style="244" customWidth="1"/>
    <col min="4376" max="4376" width="17.28515625" style="244" customWidth="1"/>
    <col min="4377" max="4377" width="14.140625" style="244" customWidth="1"/>
    <col min="4378" max="4378" width="20.28515625" style="244" customWidth="1"/>
    <col min="4379" max="4379" width="15.85546875" style="244" customWidth="1"/>
    <col min="4380" max="4380" width="19.42578125" style="244" customWidth="1"/>
    <col min="4381" max="4381" width="18.28515625" style="244" customWidth="1"/>
    <col min="4382" max="4382" width="22.7109375" style="244" customWidth="1"/>
    <col min="4383" max="4383" width="17.28515625" style="244" customWidth="1"/>
    <col min="4384" max="4384" width="14.42578125" style="244" bestFit="1" customWidth="1"/>
    <col min="4385" max="4385" width="14.42578125" style="244" customWidth="1"/>
    <col min="4386" max="4386" width="14.140625" style="244" customWidth="1"/>
    <col min="4387" max="4387" width="17.28515625" style="244" customWidth="1"/>
    <col min="4388" max="4388" width="14.42578125" style="244" bestFit="1" customWidth="1"/>
    <col min="4389" max="4389" width="14.42578125" style="244" customWidth="1"/>
    <col min="4390" max="4390" width="14.140625" style="244" customWidth="1"/>
    <col min="4391" max="4395" width="18.85546875" style="244" customWidth="1"/>
    <col min="4396" max="4621" width="9.140625" style="244"/>
    <col min="4622" max="4622" width="55" style="244" customWidth="1"/>
    <col min="4623" max="4623" width="4.5703125" style="244" customWidth="1"/>
    <col min="4624" max="4624" width="14.85546875" style="244" customWidth="1"/>
    <col min="4625" max="4625" width="19.85546875" style="244" customWidth="1"/>
    <col min="4626" max="4626" width="14.85546875" style="244" customWidth="1"/>
    <col min="4627" max="4627" width="15.7109375" style="244" customWidth="1"/>
    <col min="4628" max="4628" width="16" style="244" customWidth="1"/>
    <col min="4629" max="4629" width="49.28515625" style="244" customWidth="1"/>
    <col min="4630" max="4630" width="15.28515625" style="244" customWidth="1"/>
    <col min="4631" max="4631" width="21.7109375" style="244" customWidth="1"/>
    <col min="4632" max="4632" width="17.28515625" style="244" customWidth="1"/>
    <col min="4633" max="4633" width="14.140625" style="244" customWidth="1"/>
    <col min="4634" max="4634" width="20.28515625" style="244" customWidth="1"/>
    <col min="4635" max="4635" width="15.85546875" style="244" customWidth="1"/>
    <col min="4636" max="4636" width="19.42578125" style="244" customWidth="1"/>
    <col min="4637" max="4637" width="18.28515625" style="244" customWidth="1"/>
    <col min="4638" max="4638" width="22.7109375" style="244" customWidth="1"/>
    <col min="4639" max="4639" width="17.28515625" style="244" customWidth="1"/>
    <col min="4640" max="4640" width="14.42578125" style="244" bestFit="1" customWidth="1"/>
    <col min="4641" max="4641" width="14.42578125" style="244" customWidth="1"/>
    <col min="4642" max="4642" width="14.140625" style="244" customWidth="1"/>
    <col min="4643" max="4643" width="17.28515625" style="244" customWidth="1"/>
    <col min="4644" max="4644" width="14.42578125" style="244" bestFit="1" customWidth="1"/>
    <col min="4645" max="4645" width="14.42578125" style="244" customWidth="1"/>
    <col min="4646" max="4646" width="14.140625" style="244" customWidth="1"/>
    <col min="4647" max="4651" width="18.85546875" style="244" customWidth="1"/>
    <col min="4652" max="4877" width="9.140625" style="244"/>
    <col min="4878" max="4878" width="55" style="244" customWidth="1"/>
    <col min="4879" max="4879" width="4.5703125" style="244" customWidth="1"/>
    <col min="4880" max="4880" width="14.85546875" style="244" customWidth="1"/>
    <col min="4881" max="4881" width="19.85546875" style="244" customWidth="1"/>
    <col min="4882" max="4882" width="14.85546875" style="244" customWidth="1"/>
    <col min="4883" max="4883" width="15.7109375" style="244" customWidth="1"/>
    <col min="4884" max="4884" width="16" style="244" customWidth="1"/>
    <col min="4885" max="4885" width="49.28515625" style="244" customWidth="1"/>
    <col min="4886" max="4886" width="15.28515625" style="244" customWidth="1"/>
    <col min="4887" max="4887" width="21.7109375" style="244" customWidth="1"/>
    <col min="4888" max="4888" width="17.28515625" style="244" customWidth="1"/>
    <col min="4889" max="4889" width="14.140625" style="244" customWidth="1"/>
    <col min="4890" max="4890" width="20.28515625" style="244" customWidth="1"/>
    <col min="4891" max="4891" width="15.85546875" style="244" customWidth="1"/>
    <col min="4892" max="4892" width="19.42578125" style="244" customWidth="1"/>
    <col min="4893" max="4893" width="18.28515625" style="244" customWidth="1"/>
    <col min="4894" max="4894" width="22.7109375" style="244" customWidth="1"/>
    <col min="4895" max="4895" width="17.28515625" style="244" customWidth="1"/>
    <col min="4896" max="4896" width="14.42578125" style="244" bestFit="1" customWidth="1"/>
    <col min="4897" max="4897" width="14.42578125" style="244" customWidth="1"/>
    <col min="4898" max="4898" width="14.140625" style="244" customWidth="1"/>
    <col min="4899" max="4899" width="17.28515625" style="244" customWidth="1"/>
    <col min="4900" max="4900" width="14.42578125" style="244" bestFit="1" customWidth="1"/>
    <col min="4901" max="4901" width="14.42578125" style="244" customWidth="1"/>
    <col min="4902" max="4902" width="14.140625" style="244" customWidth="1"/>
    <col min="4903" max="4907" width="18.85546875" style="244" customWidth="1"/>
    <col min="4908" max="5133" width="9.140625" style="244"/>
    <col min="5134" max="5134" width="55" style="244" customWidth="1"/>
    <col min="5135" max="5135" width="4.5703125" style="244" customWidth="1"/>
    <col min="5136" max="5136" width="14.85546875" style="244" customWidth="1"/>
    <col min="5137" max="5137" width="19.85546875" style="244" customWidth="1"/>
    <col min="5138" max="5138" width="14.85546875" style="244" customWidth="1"/>
    <col min="5139" max="5139" width="15.7109375" style="244" customWidth="1"/>
    <col min="5140" max="5140" width="16" style="244" customWidth="1"/>
    <col min="5141" max="5141" width="49.28515625" style="244" customWidth="1"/>
    <col min="5142" max="5142" width="15.28515625" style="244" customWidth="1"/>
    <col min="5143" max="5143" width="21.7109375" style="244" customWidth="1"/>
    <col min="5144" max="5144" width="17.28515625" style="244" customWidth="1"/>
    <col min="5145" max="5145" width="14.140625" style="244" customWidth="1"/>
    <col min="5146" max="5146" width="20.28515625" style="244" customWidth="1"/>
    <col min="5147" max="5147" width="15.85546875" style="244" customWidth="1"/>
    <col min="5148" max="5148" width="19.42578125" style="244" customWidth="1"/>
    <col min="5149" max="5149" width="18.28515625" style="244" customWidth="1"/>
    <col min="5150" max="5150" width="22.7109375" style="244" customWidth="1"/>
    <col min="5151" max="5151" width="17.28515625" style="244" customWidth="1"/>
    <col min="5152" max="5152" width="14.42578125" style="244" bestFit="1" customWidth="1"/>
    <col min="5153" max="5153" width="14.42578125" style="244" customWidth="1"/>
    <col min="5154" max="5154" width="14.140625" style="244" customWidth="1"/>
    <col min="5155" max="5155" width="17.28515625" style="244" customWidth="1"/>
    <col min="5156" max="5156" width="14.42578125" style="244" bestFit="1" customWidth="1"/>
    <col min="5157" max="5157" width="14.42578125" style="244" customWidth="1"/>
    <col min="5158" max="5158" width="14.140625" style="244" customWidth="1"/>
    <col min="5159" max="5163" width="18.85546875" style="244" customWidth="1"/>
    <col min="5164" max="5389" width="9.140625" style="244"/>
    <col min="5390" max="5390" width="55" style="244" customWidth="1"/>
    <col min="5391" max="5391" width="4.5703125" style="244" customWidth="1"/>
    <col min="5392" max="5392" width="14.85546875" style="244" customWidth="1"/>
    <col min="5393" max="5393" width="19.85546875" style="244" customWidth="1"/>
    <col min="5394" max="5394" width="14.85546875" style="244" customWidth="1"/>
    <col min="5395" max="5395" width="15.7109375" style="244" customWidth="1"/>
    <col min="5396" max="5396" width="16" style="244" customWidth="1"/>
    <col min="5397" max="5397" width="49.28515625" style="244" customWidth="1"/>
    <col min="5398" max="5398" width="15.28515625" style="244" customWidth="1"/>
    <col min="5399" max="5399" width="21.7109375" style="244" customWidth="1"/>
    <col min="5400" max="5400" width="17.28515625" style="244" customWidth="1"/>
    <col min="5401" max="5401" width="14.140625" style="244" customWidth="1"/>
    <col min="5402" max="5402" width="20.28515625" style="244" customWidth="1"/>
    <col min="5403" max="5403" width="15.85546875" style="244" customWidth="1"/>
    <col min="5404" max="5404" width="19.42578125" style="244" customWidth="1"/>
    <col min="5405" max="5405" width="18.28515625" style="244" customWidth="1"/>
    <col min="5406" max="5406" width="22.7109375" style="244" customWidth="1"/>
    <col min="5407" max="5407" width="17.28515625" style="244" customWidth="1"/>
    <col min="5408" max="5408" width="14.42578125" style="244" bestFit="1" customWidth="1"/>
    <col min="5409" max="5409" width="14.42578125" style="244" customWidth="1"/>
    <col min="5410" max="5410" width="14.140625" style="244" customWidth="1"/>
    <col min="5411" max="5411" width="17.28515625" style="244" customWidth="1"/>
    <col min="5412" max="5412" width="14.42578125" style="244" bestFit="1" customWidth="1"/>
    <col min="5413" max="5413" width="14.42578125" style="244" customWidth="1"/>
    <col min="5414" max="5414" width="14.140625" style="244" customWidth="1"/>
    <col min="5415" max="5419" width="18.85546875" style="244" customWidth="1"/>
    <col min="5420" max="5645" width="9.140625" style="244"/>
    <col min="5646" max="5646" width="55" style="244" customWidth="1"/>
    <col min="5647" max="5647" width="4.5703125" style="244" customWidth="1"/>
    <col min="5648" max="5648" width="14.85546875" style="244" customWidth="1"/>
    <col min="5649" max="5649" width="19.85546875" style="244" customWidth="1"/>
    <col min="5650" max="5650" width="14.85546875" style="244" customWidth="1"/>
    <col min="5651" max="5651" width="15.7109375" style="244" customWidth="1"/>
    <col min="5652" max="5652" width="16" style="244" customWidth="1"/>
    <col min="5653" max="5653" width="49.28515625" style="244" customWidth="1"/>
    <col min="5654" max="5654" width="15.28515625" style="244" customWidth="1"/>
    <col min="5655" max="5655" width="21.7109375" style="244" customWidth="1"/>
    <col min="5656" max="5656" width="17.28515625" style="244" customWidth="1"/>
    <col min="5657" max="5657" width="14.140625" style="244" customWidth="1"/>
    <col min="5658" max="5658" width="20.28515625" style="244" customWidth="1"/>
    <col min="5659" max="5659" width="15.85546875" style="244" customWidth="1"/>
    <col min="5660" max="5660" width="19.42578125" style="244" customWidth="1"/>
    <col min="5661" max="5661" width="18.28515625" style="244" customWidth="1"/>
    <col min="5662" max="5662" width="22.7109375" style="244" customWidth="1"/>
    <col min="5663" max="5663" width="17.28515625" style="244" customWidth="1"/>
    <col min="5664" max="5664" width="14.42578125" style="244" bestFit="1" customWidth="1"/>
    <col min="5665" max="5665" width="14.42578125" style="244" customWidth="1"/>
    <col min="5666" max="5666" width="14.140625" style="244" customWidth="1"/>
    <col min="5667" max="5667" width="17.28515625" style="244" customWidth="1"/>
    <col min="5668" max="5668" width="14.42578125" style="244" bestFit="1" customWidth="1"/>
    <col min="5669" max="5669" width="14.42578125" style="244" customWidth="1"/>
    <col min="5670" max="5670" width="14.140625" style="244" customWidth="1"/>
    <col min="5671" max="5675" width="18.85546875" style="244" customWidth="1"/>
    <col min="5676" max="5901" width="9.140625" style="244"/>
    <col min="5902" max="5902" width="55" style="244" customWidth="1"/>
    <col min="5903" max="5903" width="4.5703125" style="244" customWidth="1"/>
    <col min="5904" max="5904" width="14.85546875" style="244" customWidth="1"/>
    <col min="5905" max="5905" width="19.85546875" style="244" customWidth="1"/>
    <col min="5906" max="5906" width="14.85546875" style="244" customWidth="1"/>
    <col min="5907" max="5907" width="15.7109375" style="244" customWidth="1"/>
    <col min="5908" max="5908" width="16" style="244" customWidth="1"/>
    <col min="5909" max="5909" width="49.28515625" style="244" customWidth="1"/>
    <col min="5910" max="5910" width="15.28515625" style="244" customWidth="1"/>
    <col min="5911" max="5911" width="21.7109375" style="244" customWidth="1"/>
    <col min="5912" max="5912" width="17.28515625" style="244" customWidth="1"/>
    <col min="5913" max="5913" width="14.140625" style="244" customWidth="1"/>
    <col min="5914" max="5914" width="20.28515625" style="244" customWidth="1"/>
    <col min="5915" max="5915" width="15.85546875" style="244" customWidth="1"/>
    <col min="5916" max="5916" width="19.42578125" style="244" customWidth="1"/>
    <col min="5917" max="5917" width="18.28515625" style="244" customWidth="1"/>
    <col min="5918" max="5918" width="22.7109375" style="244" customWidth="1"/>
    <col min="5919" max="5919" width="17.28515625" style="244" customWidth="1"/>
    <col min="5920" max="5920" width="14.42578125" style="244" bestFit="1" customWidth="1"/>
    <col min="5921" max="5921" width="14.42578125" style="244" customWidth="1"/>
    <col min="5922" max="5922" width="14.140625" style="244" customWidth="1"/>
    <col min="5923" max="5923" width="17.28515625" style="244" customWidth="1"/>
    <col min="5924" max="5924" width="14.42578125" style="244" bestFit="1" customWidth="1"/>
    <col min="5925" max="5925" width="14.42578125" style="244" customWidth="1"/>
    <col min="5926" max="5926" width="14.140625" style="244" customWidth="1"/>
    <col min="5927" max="5931" width="18.85546875" style="244" customWidth="1"/>
    <col min="5932" max="6157" width="9.140625" style="244"/>
    <col min="6158" max="6158" width="55" style="244" customWidth="1"/>
    <col min="6159" max="6159" width="4.5703125" style="244" customWidth="1"/>
    <col min="6160" max="6160" width="14.85546875" style="244" customWidth="1"/>
    <col min="6161" max="6161" width="19.85546875" style="244" customWidth="1"/>
    <col min="6162" max="6162" width="14.85546875" style="244" customWidth="1"/>
    <col min="6163" max="6163" width="15.7109375" style="244" customWidth="1"/>
    <col min="6164" max="6164" width="16" style="244" customWidth="1"/>
    <col min="6165" max="6165" width="49.28515625" style="244" customWidth="1"/>
    <col min="6166" max="6166" width="15.28515625" style="244" customWidth="1"/>
    <col min="6167" max="6167" width="21.7109375" style="244" customWidth="1"/>
    <col min="6168" max="6168" width="17.28515625" style="244" customWidth="1"/>
    <col min="6169" max="6169" width="14.140625" style="244" customWidth="1"/>
    <col min="6170" max="6170" width="20.28515625" style="244" customWidth="1"/>
    <col min="6171" max="6171" width="15.85546875" style="244" customWidth="1"/>
    <col min="6172" max="6172" width="19.42578125" style="244" customWidth="1"/>
    <col min="6173" max="6173" width="18.28515625" style="244" customWidth="1"/>
    <col min="6174" max="6174" width="22.7109375" style="244" customWidth="1"/>
    <col min="6175" max="6175" width="17.28515625" style="244" customWidth="1"/>
    <col min="6176" max="6176" width="14.42578125" style="244" bestFit="1" customWidth="1"/>
    <col min="6177" max="6177" width="14.42578125" style="244" customWidth="1"/>
    <col min="6178" max="6178" width="14.140625" style="244" customWidth="1"/>
    <col min="6179" max="6179" width="17.28515625" style="244" customWidth="1"/>
    <col min="6180" max="6180" width="14.42578125" style="244" bestFit="1" customWidth="1"/>
    <col min="6181" max="6181" width="14.42578125" style="244" customWidth="1"/>
    <col min="6182" max="6182" width="14.140625" style="244" customWidth="1"/>
    <col min="6183" max="6187" width="18.85546875" style="244" customWidth="1"/>
    <col min="6188" max="6413" width="9.140625" style="244"/>
    <col min="6414" max="6414" width="55" style="244" customWidth="1"/>
    <col min="6415" max="6415" width="4.5703125" style="244" customWidth="1"/>
    <col min="6416" max="6416" width="14.85546875" style="244" customWidth="1"/>
    <col min="6417" max="6417" width="19.85546875" style="244" customWidth="1"/>
    <col min="6418" max="6418" width="14.85546875" style="244" customWidth="1"/>
    <col min="6419" max="6419" width="15.7109375" style="244" customWidth="1"/>
    <col min="6420" max="6420" width="16" style="244" customWidth="1"/>
    <col min="6421" max="6421" width="49.28515625" style="244" customWidth="1"/>
    <col min="6422" max="6422" width="15.28515625" style="244" customWidth="1"/>
    <col min="6423" max="6423" width="21.7109375" style="244" customWidth="1"/>
    <col min="6424" max="6424" width="17.28515625" style="244" customWidth="1"/>
    <col min="6425" max="6425" width="14.140625" style="244" customWidth="1"/>
    <col min="6426" max="6426" width="20.28515625" style="244" customWidth="1"/>
    <col min="6427" max="6427" width="15.85546875" style="244" customWidth="1"/>
    <col min="6428" max="6428" width="19.42578125" style="244" customWidth="1"/>
    <col min="6429" max="6429" width="18.28515625" style="244" customWidth="1"/>
    <col min="6430" max="6430" width="22.7109375" style="244" customWidth="1"/>
    <col min="6431" max="6431" width="17.28515625" style="244" customWidth="1"/>
    <col min="6432" max="6432" width="14.42578125" style="244" bestFit="1" customWidth="1"/>
    <col min="6433" max="6433" width="14.42578125" style="244" customWidth="1"/>
    <col min="6434" max="6434" width="14.140625" style="244" customWidth="1"/>
    <col min="6435" max="6435" width="17.28515625" style="244" customWidth="1"/>
    <col min="6436" max="6436" width="14.42578125" style="244" bestFit="1" customWidth="1"/>
    <col min="6437" max="6437" width="14.42578125" style="244" customWidth="1"/>
    <col min="6438" max="6438" width="14.140625" style="244" customWidth="1"/>
    <col min="6439" max="6443" width="18.85546875" style="244" customWidth="1"/>
    <col min="6444" max="6669" width="9.140625" style="244"/>
    <col min="6670" max="6670" width="55" style="244" customWidth="1"/>
    <col min="6671" max="6671" width="4.5703125" style="244" customWidth="1"/>
    <col min="6672" max="6672" width="14.85546875" style="244" customWidth="1"/>
    <col min="6673" max="6673" width="19.85546875" style="244" customWidth="1"/>
    <col min="6674" max="6674" width="14.85546875" style="244" customWidth="1"/>
    <col min="6675" max="6675" width="15.7109375" style="244" customWidth="1"/>
    <col min="6676" max="6676" width="16" style="244" customWidth="1"/>
    <col min="6677" max="6677" width="49.28515625" style="244" customWidth="1"/>
    <col min="6678" max="6678" width="15.28515625" style="244" customWidth="1"/>
    <col min="6679" max="6679" width="21.7109375" style="244" customWidth="1"/>
    <col min="6680" max="6680" width="17.28515625" style="244" customWidth="1"/>
    <col min="6681" max="6681" width="14.140625" style="244" customWidth="1"/>
    <col min="6682" max="6682" width="20.28515625" style="244" customWidth="1"/>
    <col min="6683" max="6683" width="15.85546875" style="244" customWidth="1"/>
    <col min="6684" max="6684" width="19.42578125" style="244" customWidth="1"/>
    <col min="6685" max="6685" width="18.28515625" style="244" customWidth="1"/>
    <col min="6686" max="6686" width="22.7109375" style="244" customWidth="1"/>
    <col min="6687" max="6687" width="17.28515625" style="244" customWidth="1"/>
    <col min="6688" max="6688" width="14.42578125" style="244" bestFit="1" customWidth="1"/>
    <col min="6689" max="6689" width="14.42578125" style="244" customWidth="1"/>
    <col min="6690" max="6690" width="14.140625" style="244" customWidth="1"/>
    <col min="6691" max="6691" width="17.28515625" style="244" customWidth="1"/>
    <col min="6692" max="6692" width="14.42578125" style="244" bestFit="1" customWidth="1"/>
    <col min="6693" max="6693" width="14.42578125" style="244" customWidth="1"/>
    <col min="6694" max="6694" width="14.140625" style="244" customWidth="1"/>
    <col min="6695" max="6699" width="18.85546875" style="244" customWidth="1"/>
    <col min="6700" max="6925" width="9.140625" style="244"/>
    <col min="6926" max="6926" width="55" style="244" customWidth="1"/>
    <col min="6927" max="6927" width="4.5703125" style="244" customWidth="1"/>
    <col min="6928" max="6928" width="14.85546875" style="244" customWidth="1"/>
    <col min="6929" max="6929" width="19.85546875" style="244" customWidth="1"/>
    <col min="6930" max="6930" width="14.85546875" style="244" customWidth="1"/>
    <col min="6931" max="6931" width="15.7109375" style="244" customWidth="1"/>
    <col min="6932" max="6932" width="16" style="244" customWidth="1"/>
    <col min="6933" max="6933" width="49.28515625" style="244" customWidth="1"/>
    <col min="6934" max="6934" width="15.28515625" style="244" customWidth="1"/>
    <col min="6935" max="6935" width="21.7109375" style="244" customWidth="1"/>
    <col min="6936" max="6936" width="17.28515625" style="244" customWidth="1"/>
    <col min="6937" max="6937" width="14.140625" style="244" customWidth="1"/>
    <col min="6938" max="6938" width="20.28515625" style="244" customWidth="1"/>
    <col min="6939" max="6939" width="15.85546875" style="244" customWidth="1"/>
    <col min="6940" max="6940" width="19.42578125" style="244" customWidth="1"/>
    <col min="6941" max="6941" width="18.28515625" style="244" customWidth="1"/>
    <col min="6942" max="6942" width="22.7109375" style="244" customWidth="1"/>
    <col min="6943" max="6943" width="17.28515625" style="244" customWidth="1"/>
    <col min="6944" max="6944" width="14.42578125" style="244" bestFit="1" customWidth="1"/>
    <col min="6945" max="6945" width="14.42578125" style="244" customWidth="1"/>
    <col min="6946" max="6946" width="14.140625" style="244" customWidth="1"/>
    <col min="6947" max="6947" width="17.28515625" style="244" customWidth="1"/>
    <col min="6948" max="6948" width="14.42578125" style="244" bestFit="1" customWidth="1"/>
    <col min="6949" max="6949" width="14.42578125" style="244" customWidth="1"/>
    <col min="6950" max="6950" width="14.140625" style="244" customWidth="1"/>
    <col min="6951" max="6955" width="18.85546875" style="244" customWidth="1"/>
    <col min="6956" max="7181" width="9.140625" style="244"/>
    <col min="7182" max="7182" width="55" style="244" customWidth="1"/>
    <col min="7183" max="7183" width="4.5703125" style="244" customWidth="1"/>
    <col min="7184" max="7184" width="14.85546875" style="244" customWidth="1"/>
    <col min="7185" max="7185" width="19.85546875" style="244" customWidth="1"/>
    <col min="7186" max="7186" width="14.85546875" style="244" customWidth="1"/>
    <col min="7187" max="7187" width="15.7109375" style="244" customWidth="1"/>
    <col min="7188" max="7188" width="16" style="244" customWidth="1"/>
    <col min="7189" max="7189" width="49.28515625" style="244" customWidth="1"/>
    <col min="7190" max="7190" width="15.28515625" style="244" customWidth="1"/>
    <col min="7191" max="7191" width="21.7109375" style="244" customWidth="1"/>
    <col min="7192" max="7192" width="17.28515625" style="244" customWidth="1"/>
    <col min="7193" max="7193" width="14.140625" style="244" customWidth="1"/>
    <col min="7194" max="7194" width="20.28515625" style="244" customWidth="1"/>
    <col min="7195" max="7195" width="15.85546875" style="244" customWidth="1"/>
    <col min="7196" max="7196" width="19.42578125" style="244" customWidth="1"/>
    <col min="7197" max="7197" width="18.28515625" style="244" customWidth="1"/>
    <col min="7198" max="7198" width="22.7109375" style="244" customWidth="1"/>
    <col min="7199" max="7199" width="17.28515625" style="244" customWidth="1"/>
    <col min="7200" max="7200" width="14.42578125" style="244" bestFit="1" customWidth="1"/>
    <col min="7201" max="7201" width="14.42578125" style="244" customWidth="1"/>
    <col min="7202" max="7202" width="14.140625" style="244" customWidth="1"/>
    <col min="7203" max="7203" width="17.28515625" style="244" customWidth="1"/>
    <col min="7204" max="7204" width="14.42578125" style="244" bestFit="1" customWidth="1"/>
    <col min="7205" max="7205" width="14.42578125" style="244" customWidth="1"/>
    <col min="7206" max="7206" width="14.140625" style="244" customWidth="1"/>
    <col min="7207" max="7211" width="18.85546875" style="244" customWidth="1"/>
    <col min="7212" max="7437" width="9.140625" style="244"/>
    <col min="7438" max="7438" width="55" style="244" customWidth="1"/>
    <col min="7439" max="7439" width="4.5703125" style="244" customWidth="1"/>
    <col min="7440" max="7440" width="14.85546875" style="244" customWidth="1"/>
    <col min="7441" max="7441" width="19.85546875" style="244" customWidth="1"/>
    <col min="7442" max="7442" width="14.85546875" style="244" customWidth="1"/>
    <col min="7443" max="7443" width="15.7109375" style="244" customWidth="1"/>
    <col min="7444" max="7444" width="16" style="244" customWidth="1"/>
    <col min="7445" max="7445" width="49.28515625" style="244" customWidth="1"/>
    <col min="7446" max="7446" width="15.28515625" style="244" customWidth="1"/>
    <col min="7447" max="7447" width="21.7109375" style="244" customWidth="1"/>
    <col min="7448" max="7448" width="17.28515625" style="244" customWidth="1"/>
    <col min="7449" max="7449" width="14.140625" style="244" customWidth="1"/>
    <col min="7450" max="7450" width="20.28515625" style="244" customWidth="1"/>
    <col min="7451" max="7451" width="15.85546875" style="244" customWidth="1"/>
    <col min="7452" max="7452" width="19.42578125" style="244" customWidth="1"/>
    <col min="7453" max="7453" width="18.28515625" style="244" customWidth="1"/>
    <col min="7454" max="7454" width="22.7109375" style="244" customWidth="1"/>
    <col min="7455" max="7455" width="17.28515625" style="244" customWidth="1"/>
    <col min="7456" max="7456" width="14.42578125" style="244" bestFit="1" customWidth="1"/>
    <col min="7457" max="7457" width="14.42578125" style="244" customWidth="1"/>
    <col min="7458" max="7458" width="14.140625" style="244" customWidth="1"/>
    <col min="7459" max="7459" width="17.28515625" style="244" customWidth="1"/>
    <col min="7460" max="7460" width="14.42578125" style="244" bestFit="1" customWidth="1"/>
    <col min="7461" max="7461" width="14.42578125" style="244" customWidth="1"/>
    <col min="7462" max="7462" width="14.140625" style="244" customWidth="1"/>
    <col min="7463" max="7467" width="18.85546875" style="244" customWidth="1"/>
    <col min="7468" max="7693" width="9.140625" style="244"/>
    <col min="7694" max="7694" width="55" style="244" customWidth="1"/>
    <col min="7695" max="7695" width="4.5703125" style="244" customWidth="1"/>
    <col min="7696" max="7696" width="14.85546875" style="244" customWidth="1"/>
    <col min="7697" max="7697" width="19.85546875" style="244" customWidth="1"/>
    <col min="7698" max="7698" width="14.85546875" style="244" customWidth="1"/>
    <col min="7699" max="7699" width="15.7109375" style="244" customWidth="1"/>
    <col min="7700" max="7700" width="16" style="244" customWidth="1"/>
    <col min="7701" max="7701" width="49.28515625" style="244" customWidth="1"/>
    <col min="7702" max="7702" width="15.28515625" style="244" customWidth="1"/>
    <col min="7703" max="7703" width="21.7109375" style="244" customWidth="1"/>
    <col min="7704" max="7704" width="17.28515625" style="244" customWidth="1"/>
    <col min="7705" max="7705" width="14.140625" style="244" customWidth="1"/>
    <col min="7706" max="7706" width="20.28515625" style="244" customWidth="1"/>
    <col min="7707" max="7707" width="15.85546875" style="244" customWidth="1"/>
    <col min="7708" max="7708" width="19.42578125" style="244" customWidth="1"/>
    <col min="7709" max="7709" width="18.28515625" style="244" customWidth="1"/>
    <col min="7710" max="7710" width="22.7109375" style="244" customWidth="1"/>
    <col min="7711" max="7711" width="17.28515625" style="244" customWidth="1"/>
    <col min="7712" max="7712" width="14.42578125" style="244" bestFit="1" customWidth="1"/>
    <col min="7713" max="7713" width="14.42578125" style="244" customWidth="1"/>
    <col min="7714" max="7714" width="14.140625" style="244" customWidth="1"/>
    <col min="7715" max="7715" width="17.28515625" style="244" customWidth="1"/>
    <col min="7716" max="7716" width="14.42578125" style="244" bestFit="1" customWidth="1"/>
    <col min="7717" max="7717" width="14.42578125" style="244" customWidth="1"/>
    <col min="7718" max="7718" width="14.140625" style="244" customWidth="1"/>
    <col min="7719" max="7723" width="18.85546875" style="244" customWidth="1"/>
    <col min="7724" max="7949" width="9.140625" style="244"/>
    <col min="7950" max="7950" width="55" style="244" customWidth="1"/>
    <col min="7951" max="7951" width="4.5703125" style="244" customWidth="1"/>
    <col min="7952" max="7952" width="14.85546875" style="244" customWidth="1"/>
    <col min="7953" max="7953" width="19.85546875" style="244" customWidth="1"/>
    <col min="7954" max="7954" width="14.85546875" style="244" customWidth="1"/>
    <col min="7955" max="7955" width="15.7109375" style="244" customWidth="1"/>
    <col min="7956" max="7956" width="16" style="244" customWidth="1"/>
    <col min="7957" max="7957" width="49.28515625" style="244" customWidth="1"/>
    <col min="7958" max="7958" width="15.28515625" style="244" customWidth="1"/>
    <col min="7959" max="7959" width="21.7109375" style="244" customWidth="1"/>
    <col min="7960" max="7960" width="17.28515625" style="244" customWidth="1"/>
    <col min="7961" max="7961" width="14.140625" style="244" customWidth="1"/>
    <col min="7962" max="7962" width="20.28515625" style="244" customWidth="1"/>
    <col min="7963" max="7963" width="15.85546875" style="244" customWidth="1"/>
    <col min="7964" max="7964" width="19.42578125" style="244" customWidth="1"/>
    <col min="7965" max="7965" width="18.28515625" style="244" customWidth="1"/>
    <col min="7966" max="7966" width="22.7109375" style="244" customWidth="1"/>
    <col min="7967" max="7967" width="17.28515625" style="244" customWidth="1"/>
    <col min="7968" max="7968" width="14.42578125" style="244" bestFit="1" customWidth="1"/>
    <col min="7969" max="7969" width="14.42578125" style="244" customWidth="1"/>
    <col min="7970" max="7970" width="14.140625" style="244" customWidth="1"/>
    <col min="7971" max="7971" width="17.28515625" style="244" customWidth="1"/>
    <col min="7972" max="7972" width="14.42578125" style="244" bestFit="1" customWidth="1"/>
    <col min="7973" max="7973" width="14.42578125" style="244" customWidth="1"/>
    <col min="7974" max="7974" width="14.140625" style="244" customWidth="1"/>
    <col min="7975" max="7979" width="18.85546875" style="244" customWidth="1"/>
    <col min="7980" max="8205" width="9.140625" style="244"/>
    <col min="8206" max="8206" width="55" style="244" customWidth="1"/>
    <col min="8207" max="8207" width="4.5703125" style="244" customWidth="1"/>
    <col min="8208" max="8208" width="14.85546875" style="244" customWidth="1"/>
    <col min="8209" max="8209" width="19.85546875" style="244" customWidth="1"/>
    <col min="8210" max="8210" width="14.85546875" style="244" customWidth="1"/>
    <col min="8211" max="8211" width="15.7109375" style="244" customWidth="1"/>
    <col min="8212" max="8212" width="16" style="244" customWidth="1"/>
    <col min="8213" max="8213" width="49.28515625" style="244" customWidth="1"/>
    <col min="8214" max="8214" width="15.28515625" style="244" customWidth="1"/>
    <col min="8215" max="8215" width="21.7109375" style="244" customWidth="1"/>
    <col min="8216" max="8216" width="17.28515625" style="244" customWidth="1"/>
    <col min="8217" max="8217" width="14.140625" style="244" customWidth="1"/>
    <col min="8218" max="8218" width="20.28515625" style="244" customWidth="1"/>
    <col min="8219" max="8219" width="15.85546875" style="244" customWidth="1"/>
    <col min="8220" max="8220" width="19.42578125" style="244" customWidth="1"/>
    <col min="8221" max="8221" width="18.28515625" style="244" customWidth="1"/>
    <col min="8222" max="8222" width="22.7109375" style="244" customWidth="1"/>
    <col min="8223" max="8223" width="17.28515625" style="244" customWidth="1"/>
    <col min="8224" max="8224" width="14.42578125" style="244" bestFit="1" customWidth="1"/>
    <col min="8225" max="8225" width="14.42578125" style="244" customWidth="1"/>
    <col min="8226" max="8226" width="14.140625" style="244" customWidth="1"/>
    <col min="8227" max="8227" width="17.28515625" style="244" customWidth="1"/>
    <col min="8228" max="8228" width="14.42578125" style="244" bestFit="1" customWidth="1"/>
    <col min="8229" max="8229" width="14.42578125" style="244" customWidth="1"/>
    <col min="8230" max="8230" width="14.140625" style="244" customWidth="1"/>
    <col min="8231" max="8235" width="18.85546875" style="244" customWidth="1"/>
    <col min="8236" max="8461" width="9.140625" style="244"/>
    <col min="8462" max="8462" width="55" style="244" customWidth="1"/>
    <col min="8463" max="8463" width="4.5703125" style="244" customWidth="1"/>
    <col min="8464" max="8464" width="14.85546875" style="244" customWidth="1"/>
    <col min="8465" max="8465" width="19.85546875" style="244" customWidth="1"/>
    <col min="8466" max="8466" width="14.85546875" style="244" customWidth="1"/>
    <col min="8467" max="8467" width="15.7109375" style="244" customWidth="1"/>
    <col min="8468" max="8468" width="16" style="244" customWidth="1"/>
    <col min="8469" max="8469" width="49.28515625" style="244" customWidth="1"/>
    <col min="8470" max="8470" width="15.28515625" style="244" customWidth="1"/>
    <col min="8471" max="8471" width="21.7109375" style="244" customWidth="1"/>
    <col min="8472" max="8472" width="17.28515625" style="244" customWidth="1"/>
    <col min="8473" max="8473" width="14.140625" style="244" customWidth="1"/>
    <col min="8474" max="8474" width="20.28515625" style="244" customWidth="1"/>
    <col min="8475" max="8475" width="15.85546875" style="244" customWidth="1"/>
    <col min="8476" max="8476" width="19.42578125" style="244" customWidth="1"/>
    <col min="8477" max="8477" width="18.28515625" style="244" customWidth="1"/>
    <col min="8478" max="8478" width="22.7109375" style="244" customWidth="1"/>
    <col min="8479" max="8479" width="17.28515625" style="244" customWidth="1"/>
    <col min="8480" max="8480" width="14.42578125" style="244" bestFit="1" customWidth="1"/>
    <col min="8481" max="8481" width="14.42578125" style="244" customWidth="1"/>
    <col min="8482" max="8482" width="14.140625" style="244" customWidth="1"/>
    <col min="8483" max="8483" width="17.28515625" style="244" customWidth="1"/>
    <col min="8484" max="8484" width="14.42578125" style="244" bestFit="1" customWidth="1"/>
    <col min="8485" max="8485" width="14.42578125" style="244" customWidth="1"/>
    <col min="8486" max="8486" width="14.140625" style="244" customWidth="1"/>
    <col min="8487" max="8491" width="18.85546875" style="244" customWidth="1"/>
    <col min="8492" max="8717" width="9.140625" style="244"/>
    <col min="8718" max="8718" width="55" style="244" customWidth="1"/>
    <col min="8719" max="8719" width="4.5703125" style="244" customWidth="1"/>
    <col min="8720" max="8720" width="14.85546875" style="244" customWidth="1"/>
    <col min="8721" max="8721" width="19.85546875" style="244" customWidth="1"/>
    <col min="8722" max="8722" width="14.85546875" style="244" customWidth="1"/>
    <col min="8723" max="8723" width="15.7109375" style="244" customWidth="1"/>
    <col min="8724" max="8724" width="16" style="244" customWidth="1"/>
    <col min="8725" max="8725" width="49.28515625" style="244" customWidth="1"/>
    <col min="8726" max="8726" width="15.28515625" style="244" customWidth="1"/>
    <col min="8727" max="8727" width="21.7109375" style="244" customWidth="1"/>
    <col min="8728" max="8728" width="17.28515625" style="244" customWidth="1"/>
    <col min="8729" max="8729" width="14.140625" style="244" customWidth="1"/>
    <col min="8730" max="8730" width="20.28515625" style="244" customWidth="1"/>
    <col min="8731" max="8731" width="15.85546875" style="244" customWidth="1"/>
    <col min="8732" max="8732" width="19.42578125" style="244" customWidth="1"/>
    <col min="8733" max="8733" width="18.28515625" style="244" customWidth="1"/>
    <col min="8734" max="8734" width="22.7109375" style="244" customWidth="1"/>
    <col min="8735" max="8735" width="17.28515625" style="244" customWidth="1"/>
    <col min="8736" max="8736" width="14.42578125" style="244" bestFit="1" customWidth="1"/>
    <col min="8737" max="8737" width="14.42578125" style="244" customWidth="1"/>
    <col min="8738" max="8738" width="14.140625" style="244" customWidth="1"/>
    <col min="8739" max="8739" width="17.28515625" style="244" customWidth="1"/>
    <col min="8740" max="8740" width="14.42578125" style="244" bestFit="1" customWidth="1"/>
    <col min="8741" max="8741" width="14.42578125" style="244" customWidth="1"/>
    <col min="8742" max="8742" width="14.140625" style="244" customWidth="1"/>
    <col min="8743" max="8747" width="18.85546875" style="244" customWidth="1"/>
    <col min="8748" max="8973" width="9.140625" style="244"/>
    <col min="8974" max="8974" width="55" style="244" customWidth="1"/>
    <col min="8975" max="8975" width="4.5703125" style="244" customWidth="1"/>
    <col min="8976" max="8976" width="14.85546875" style="244" customWidth="1"/>
    <col min="8977" max="8977" width="19.85546875" style="244" customWidth="1"/>
    <col min="8978" max="8978" width="14.85546875" style="244" customWidth="1"/>
    <col min="8979" max="8979" width="15.7109375" style="244" customWidth="1"/>
    <col min="8980" max="8980" width="16" style="244" customWidth="1"/>
    <col min="8981" max="8981" width="49.28515625" style="244" customWidth="1"/>
    <col min="8982" max="8982" width="15.28515625" style="244" customWidth="1"/>
    <col min="8983" max="8983" width="21.7109375" style="244" customWidth="1"/>
    <col min="8984" max="8984" width="17.28515625" style="244" customWidth="1"/>
    <col min="8985" max="8985" width="14.140625" style="244" customWidth="1"/>
    <col min="8986" max="8986" width="20.28515625" style="244" customWidth="1"/>
    <col min="8987" max="8987" width="15.85546875" style="244" customWidth="1"/>
    <col min="8988" max="8988" width="19.42578125" style="244" customWidth="1"/>
    <col min="8989" max="8989" width="18.28515625" style="244" customWidth="1"/>
    <col min="8990" max="8990" width="22.7109375" style="244" customWidth="1"/>
    <col min="8991" max="8991" width="17.28515625" style="244" customWidth="1"/>
    <col min="8992" max="8992" width="14.42578125" style="244" bestFit="1" customWidth="1"/>
    <col min="8993" max="8993" width="14.42578125" style="244" customWidth="1"/>
    <col min="8994" max="8994" width="14.140625" style="244" customWidth="1"/>
    <col min="8995" max="8995" width="17.28515625" style="244" customWidth="1"/>
    <col min="8996" max="8996" width="14.42578125" style="244" bestFit="1" customWidth="1"/>
    <col min="8997" max="8997" width="14.42578125" style="244" customWidth="1"/>
    <col min="8998" max="8998" width="14.140625" style="244" customWidth="1"/>
    <col min="8999" max="9003" width="18.85546875" style="244" customWidth="1"/>
    <col min="9004" max="9229" width="9.140625" style="244"/>
    <col min="9230" max="9230" width="55" style="244" customWidth="1"/>
    <col min="9231" max="9231" width="4.5703125" style="244" customWidth="1"/>
    <col min="9232" max="9232" width="14.85546875" style="244" customWidth="1"/>
    <col min="9233" max="9233" width="19.85546875" style="244" customWidth="1"/>
    <col min="9234" max="9234" width="14.85546875" style="244" customWidth="1"/>
    <col min="9235" max="9235" width="15.7109375" style="244" customWidth="1"/>
    <col min="9236" max="9236" width="16" style="244" customWidth="1"/>
    <col min="9237" max="9237" width="49.28515625" style="244" customWidth="1"/>
    <col min="9238" max="9238" width="15.28515625" style="244" customWidth="1"/>
    <col min="9239" max="9239" width="21.7109375" style="244" customWidth="1"/>
    <col min="9240" max="9240" width="17.28515625" style="244" customWidth="1"/>
    <col min="9241" max="9241" width="14.140625" style="244" customWidth="1"/>
    <col min="9242" max="9242" width="20.28515625" style="244" customWidth="1"/>
    <col min="9243" max="9243" width="15.85546875" style="244" customWidth="1"/>
    <col min="9244" max="9244" width="19.42578125" style="244" customWidth="1"/>
    <col min="9245" max="9245" width="18.28515625" style="244" customWidth="1"/>
    <col min="9246" max="9246" width="22.7109375" style="244" customWidth="1"/>
    <col min="9247" max="9247" width="17.28515625" style="244" customWidth="1"/>
    <col min="9248" max="9248" width="14.42578125" style="244" bestFit="1" customWidth="1"/>
    <col min="9249" max="9249" width="14.42578125" style="244" customWidth="1"/>
    <col min="9250" max="9250" width="14.140625" style="244" customWidth="1"/>
    <col min="9251" max="9251" width="17.28515625" style="244" customWidth="1"/>
    <col min="9252" max="9252" width="14.42578125" style="244" bestFit="1" customWidth="1"/>
    <col min="9253" max="9253" width="14.42578125" style="244" customWidth="1"/>
    <col min="9254" max="9254" width="14.140625" style="244" customWidth="1"/>
    <col min="9255" max="9259" width="18.85546875" style="244" customWidth="1"/>
    <col min="9260" max="9485" width="9.140625" style="244"/>
    <col min="9486" max="9486" width="55" style="244" customWidth="1"/>
    <col min="9487" max="9487" width="4.5703125" style="244" customWidth="1"/>
    <col min="9488" max="9488" width="14.85546875" style="244" customWidth="1"/>
    <col min="9489" max="9489" width="19.85546875" style="244" customWidth="1"/>
    <col min="9490" max="9490" width="14.85546875" style="244" customWidth="1"/>
    <col min="9491" max="9491" width="15.7109375" style="244" customWidth="1"/>
    <col min="9492" max="9492" width="16" style="244" customWidth="1"/>
    <col min="9493" max="9493" width="49.28515625" style="244" customWidth="1"/>
    <col min="9494" max="9494" width="15.28515625" style="244" customWidth="1"/>
    <col min="9495" max="9495" width="21.7109375" style="244" customWidth="1"/>
    <col min="9496" max="9496" width="17.28515625" style="244" customWidth="1"/>
    <col min="9497" max="9497" width="14.140625" style="244" customWidth="1"/>
    <col min="9498" max="9498" width="20.28515625" style="244" customWidth="1"/>
    <col min="9499" max="9499" width="15.85546875" style="244" customWidth="1"/>
    <col min="9500" max="9500" width="19.42578125" style="244" customWidth="1"/>
    <col min="9501" max="9501" width="18.28515625" style="244" customWidth="1"/>
    <col min="9502" max="9502" width="22.7109375" style="244" customWidth="1"/>
    <col min="9503" max="9503" width="17.28515625" style="244" customWidth="1"/>
    <col min="9504" max="9504" width="14.42578125" style="244" bestFit="1" customWidth="1"/>
    <col min="9505" max="9505" width="14.42578125" style="244" customWidth="1"/>
    <col min="9506" max="9506" width="14.140625" style="244" customWidth="1"/>
    <col min="9507" max="9507" width="17.28515625" style="244" customWidth="1"/>
    <col min="9508" max="9508" width="14.42578125" style="244" bestFit="1" customWidth="1"/>
    <col min="9509" max="9509" width="14.42578125" style="244" customWidth="1"/>
    <col min="9510" max="9510" width="14.140625" style="244" customWidth="1"/>
    <col min="9511" max="9515" width="18.85546875" style="244" customWidth="1"/>
    <col min="9516" max="9741" width="9.140625" style="244"/>
    <col min="9742" max="9742" width="55" style="244" customWidth="1"/>
    <col min="9743" max="9743" width="4.5703125" style="244" customWidth="1"/>
    <col min="9744" max="9744" width="14.85546875" style="244" customWidth="1"/>
    <col min="9745" max="9745" width="19.85546875" style="244" customWidth="1"/>
    <col min="9746" max="9746" width="14.85546875" style="244" customWidth="1"/>
    <col min="9747" max="9747" width="15.7109375" style="244" customWidth="1"/>
    <col min="9748" max="9748" width="16" style="244" customWidth="1"/>
    <col min="9749" max="9749" width="49.28515625" style="244" customWidth="1"/>
    <col min="9750" max="9750" width="15.28515625" style="244" customWidth="1"/>
    <col min="9751" max="9751" width="21.7109375" style="244" customWidth="1"/>
    <col min="9752" max="9752" width="17.28515625" style="244" customWidth="1"/>
    <col min="9753" max="9753" width="14.140625" style="244" customWidth="1"/>
    <col min="9754" max="9754" width="20.28515625" style="244" customWidth="1"/>
    <col min="9755" max="9755" width="15.85546875" style="244" customWidth="1"/>
    <col min="9756" max="9756" width="19.42578125" style="244" customWidth="1"/>
    <col min="9757" max="9757" width="18.28515625" style="244" customWidth="1"/>
    <col min="9758" max="9758" width="22.7109375" style="244" customWidth="1"/>
    <col min="9759" max="9759" width="17.28515625" style="244" customWidth="1"/>
    <col min="9760" max="9760" width="14.42578125" style="244" bestFit="1" customWidth="1"/>
    <col min="9761" max="9761" width="14.42578125" style="244" customWidth="1"/>
    <col min="9762" max="9762" width="14.140625" style="244" customWidth="1"/>
    <col min="9763" max="9763" width="17.28515625" style="244" customWidth="1"/>
    <col min="9764" max="9764" width="14.42578125" style="244" bestFit="1" customWidth="1"/>
    <col min="9765" max="9765" width="14.42578125" style="244" customWidth="1"/>
    <col min="9766" max="9766" width="14.140625" style="244" customWidth="1"/>
    <col min="9767" max="9771" width="18.85546875" style="244" customWidth="1"/>
    <col min="9772" max="9997" width="9.140625" style="244"/>
    <col min="9998" max="9998" width="55" style="244" customWidth="1"/>
    <col min="9999" max="9999" width="4.5703125" style="244" customWidth="1"/>
    <col min="10000" max="10000" width="14.85546875" style="244" customWidth="1"/>
    <col min="10001" max="10001" width="19.85546875" style="244" customWidth="1"/>
    <col min="10002" max="10002" width="14.85546875" style="244" customWidth="1"/>
    <col min="10003" max="10003" width="15.7109375" style="244" customWidth="1"/>
    <col min="10004" max="10004" width="16" style="244" customWidth="1"/>
    <col min="10005" max="10005" width="49.28515625" style="244" customWidth="1"/>
    <col min="10006" max="10006" width="15.28515625" style="244" customWidth="1"/>
    <col min="10007" max="10007" width="21.7109375" style="244" customWidth="1"/>
    <col min="10008" max="10008" width="17.28515625" style="244" customWidth="1"/>
    <col min="10009" max="10009" width="14.140625" style="244" customWidth="1"/>
    <col min="10010" max="10010" width="20.28515625" style="244" customWidth="1"/>
    <col min="10011" max="10011" width="15.85546875" style="244" customWidth="1"/>
    <col min="10012" max="10012" width="19.42578125" style="244" customWidth="1"/>
    <col min="10013" max="10013" width="18.28515625" style="244" customWidth="1"/>
    <col min="10014" max="10014" width="22.7109375" style="244" customWidth="1"/>
    <col min="10015" max="10015" width="17.28515625" style="244" customWidth="1"/>
    <col min="10016" max="10016" width="14.42578125" style="244" bestFit="1" customWidth="1"/>
    <col min="10017" max="10017" width="14.42578125" style="244" customWidth="1"/>
    <col min="10018" max="10018" width="14.140625" style="244" customWidth="1"/>
    <col min="10019" max="10019" width="17.28515625" style="244" customWidth="1"/>
    <col min="10020" max="10020" width="14.42578125" style="244" bestFit="1" customWidth="1"/>
    <col min="10021" max="10021" width="14.42578125" style="244" customWidth="1"/>
    <col min="10022" max="10022" width="14.140625" style="244" customWidth="1"/>
    <col min="10023" max="10027" width="18.85546875" style="244" customWidth="1"/>
    <col min="10028" max="10253" width="9.140625" style="244"/>
    <col min="10254" max="10254" width="55" style="244" customWidth="1"/>
    <col min="10255" max="10255" width="4.5703125" style="244" customWidth="1"/>
    <col min="10256" max="10256" width="14.85546875" style="244" customWidth="1"/>
    <col min="10257" max="10257" width="19.85546875" style="244" customWidth="1"/>
    <col min="10258" max="10258" width="14.85546875" style="244" customWidth="1"/>
    <col min="10259" max="10259" width="15.7109375" style="244" customWidth="1"/>
    <col min="10260" max="10260" width="16" style="244" customWidth="1"/>
    <col min="10261" max="10261" width="49.28515625" style="244" customWidth="1"/>
    <col min="10262" max="10262" width="15.28515625" style="244" customWidth="1"/>
    <col min="10263" max="10263" width="21.7109375" style="244" customWidth="1"/>
    <col min="10264" max="10264" width="17.28515625" style="244" customWidth="1"/>
    <col min="10265" max="10265" width="14.140625" style="244" customWidth="1"/>
    <col min="10266" max="10266" width="20.28515625" style="244" customWidth="1"/>
    <col min="10267" max="10267" width="15.85546875" style="244" customWidth="1"/>
    <col min="10268" max="10268" width="19.42578125" style="244" customWidth="1"/>
    <col min="10269" max="10269" width="18.28515625" style="244" customWidth="1"/>
    <col min="10270" max="10270" width="22.7109375" style="244" customWidth="1"/>
    <col min="10271" max="10271" width="17.28515625" style="244" customWidth="1"/>
    <col min="10272" max="10272" width="14.42578125" style="244" bestFit="1" customWidth="1"/>
    <col min="10273" max="10273" width="14.42578125" style="244" customWidth="1"/>
    <col min="10274" max="10274" width="14.140625" style="244" customWidth="1"/>
    <col min="10275" max="10275" width="17.28515625" style="244" customWidth="1"/>
    <col min="10276" max="10276" width="14.42578125" style="244" bestFit="1" customWidth="1"/>
    <col min="10277" max="10277" width="14.42578125" style="244" customWidth="1"/>
    <col min="10278" max="10278" width="14.140625" style="244" customWidth="1"/>
    <col min="10279" max="10283" width="18.85546875" style="244" customWidth="1"/>
    <col min="10284" max="10509" width="9.140625" style="244"/>
    <col min="10510" max="10510" width="55" style="244" customWidth="1"/>
    <col min="10511" max="10511" width="4.5703125" style="244" customWidth="1"/>
    <col min="10512" max="10512" width="14.85546875" style="244" customWidth="1"/>
    <col min="10513" max="10513" width="19.85546875" style="244" customWidth="1"/>
    <col min="10514" max="10514" width="14.85546875" style="244" customWidth="1"/>
    <col min="10515" max="10515" width="15.7109375" style="244" customWidth="1"/>
    <col min="10516" max="10516" width="16" style="244" customWidth="1"/>
    <col min="10517" max="10517" width="49.28515625" style="244" customWidth="1"/>
    <col min="10518" max="10518" width="15.28515625" style="244" customWidth="1"/>
    <col min="10519" max="10519" width="21.7109375" style="244" customWidth="1"/>
    <col min="10520" max="10520" width="17.28515625" style="244" customWidth="1"/>
    <col min="10521" max="10521" width="14.140625" style="244" customWidth="1"/>
    <col min="10522" max="10522" width="20.28515625" style="244" customWidth="1"/>
    <col min="10523" max="10523" width="15.85546875" style="244" customWidth="1"/>
    <col min="10524" max="10524" width="19.42578125" style="244" customWidth="1"/>
    <col min="10525" max="10525" width="18.28515625" style="244" customWidth="1"/>
    <col min="10526" max="10526" width="22.7109375" style="244" customWidth="1"/>
    <col min="10527" max="10527" width="17.28515625" style="244" customWidth="1"/>
    <col min="10528" max="10528" width="14.42578125" style="244" bestFit="1" customWidth="1"/>
    <col min="10529" max="10529" width="14.42578125" style="244" customWidth="1"/>
    <col min="10530" max="10530" width="14.140625" style="244" customWidth="1"/>
    <col min="10531" max="10531" width="17.28515625" style="244" customWidth="1"/>
    <col min="10532" max="10532" width="14.42578125" style="244" bestFit="1" customWidth="1"/>
    <col min="10533" max="10533" width="14.42578125" style="244" customWidth="1"/>
    <col min="10534" max="10534" width="14.140625" style="244" customWidth="1"/>
    <col min="10535" max="10539" width="18.85546875" style="244" customWidth="1"/>
    <col min="10540" max="10765" width="9.140625" style="244"/>
    <col min="10766" max="10766" width="55" style="244" customWidth="1"/>
    <col min="10767" max="10767" width="4.5703125" style="244" customWidth="1"/>
    <col min="10768" max="10768" width="14.85546875" style="244" customWidth="1"/>
    <col min="10769" max="10769" width="19.85546875" style="244" customWidth="1"/>
    <col min="10770" max="10770" width="14.85546875" style="244" customWidth="1"/>
    <col min="10771" max="10771" width="15.7109375" style="244" customWidth="1"/>
    <col min="10772" max="10772" width="16" style="244" customWidth="1"/>
    <col min="10773" max="10773" width="49.28515625" style="244" customWidth="1"/>
    <col min="10774" max="10774" width="15.28515625" style="244" customWidth="1"/>
    <col min="10775" max="10775" width="21.7109375" style="244" customWidth="1"/>
    <col min="10776" max="10776" width="17.28515625" style="244" customWidth="1"/>
    <col min="10777" max="10777" width="14.140625" style="244" customWidth="1"/>
    <col min="10778" max="10778" width="20.28515625" style="244" customWidth="1"/>
    <col min="10779" max="10779" width="15.85546875" style="244" customWidth="1"/>
    <col min="10780" max="10780" width="19.42578125" style="244" customWidth="1"/>
    <col min="10781" max="10781" width="18.28515625" style="244" customWidth="1"/>
    <col min="10782" max="10782" width="22.7109375" style="244" customWidth="1"/>
    <col min="10783" max="10783" width="17.28515625" style="244" customWidth="1"/>
    <col min="10784" max="10784" width="14.42578125" style="244" bestFit="1" customWidth="1"/>
    <col min="10785" max="10785" width="14.42578125" style="244" customWidth="1"/>
    <col min="10786" max="10786" width="14.140625" style="244" customWidth="1"/>
    <col min="10787" max="10787" width="17.28515625" style="244" customWidth="1"/>
    <col min="10788" max="10788" width="14.42578125" style="244" bestFit="1" customWidth="1"/>
    <col min="10789" max="10789" width="14.42578125" style="244" customWidth="1"/>
    <col min="10790" max="10790" width="14.140625" style="244" customWidth="1"/>
    <col min="10791" max="10795" width="18.85546875" style="244" customWidth="1"/>
    <col min="10796" max="11021" width="9.140625" style="244"/>
    <col min="11022" max="11022" width="55" style="244" customWidth="1"/>
    <col min="11023" max="11023" width="4.5703125" style="244" customWidth="1"/>
    <col min="11024" max="11024" width="14.85546875" style="244" customWidth="1"/>
    <col min="11025" max="11025" width="19.85546875" style="244" customWidth="1"/>
    <col min="11026" max="11026" width="14.85546875" style="244" customWidth="1"/>
    <col min="11027" max="11027" width="15.7109375" style="244" customWidth="1"/>
    <col min="11028" max="11028" width="16" style="244" customWidth="1"/>
    <col min="11029" max="11029" width="49.28515625" style="244" customWidth="1"/>
    <col min="11030" max="11030" width="15.28515625" style="244" customWidth="1"/>
    <col min="11031" max="11031" width="21.7109375" style="244" customWidth="1"/>
    <col min="11032" max="11032" width="17.28515625" style="244" customWidth="1"/>
    <col min="11033" max="11033" width="14.140625" style="244" customWidth="1"/>
    <col min="11034" max="11034" width="20.28515625" style="244" customWidth="1"/>
    <col min="11035" max="11035" width="15.85546875" style="244" customWidth="1"/>
    <col min="11036" max="11036" width="19.42578125" style="244" customWidth="1"/>
    <col min="11037" max="11037" width="18.28515625" style="244" customWidth="1"/>
    <col min="11038" max="11038" width="22.7109375" style="244" customWidth="1"/>
    <col min="11039" max="11039" width="17.28515625" style="244" customWidth="1"/>
    <col min="11040" max="11040" width="14.42578125" style="244" bestFit="1" customWidth="1"/>
    <col min="11041" max="11041" width="14.42578125" style="244" customWidth="1"/>
    <col min="11042" max="11042" width="14.140625" style="244" customWidth="1"/>
    <col min="11043" max="11043" width="17.28515625" style="244" customWidth="1"/>
    <col min="11044" max="11044" width="14.42578125" style="244" bestFit="1" customWidth="1"/>
    <col min="11045" max="11045" width="14.42578125" style="244" customWidth="1"/>
    <col min="11046" max="11046" width="14.140625" style="244" customWidth="1"/>
    <col min="11047" max="11051" width="18.85546875" style="244" customWidth="1"/>
    <col min="11052" max="11277" width="9.140625" style="244"/>
    <col min="11278" max="11278" width="55" style="244" customWidth="1"/>
    <col min="11279" max="11279" width="4.5703125" style="244" customWidth="1"/>
    <col min="11280" max="11280" width="14.85546875" style="244" customWidth="1"/>
    <col min="11281" max="11281" width="19.85546875" style="244" customWidth="1"/>
    <col min="11282" max="11282" width="14.85546875" style="244" customWidth="1"/>
    <col min="11283" max="11283" width="15.7109375" style="244" customWidth="1"/>
    <col min="11284" max="11284" width="16" style="244" customWidth="1"/>
    <col min="11285" max="11285" width="49.28515625" style="244" customWidth="1"/>
    <col min="11286" max="11286" width="15.28515625" style="244" customWidth="1"/>
    <col min="11287" max="11287" width="21.7109375" style="244" customWidth="1"/>
    <col min="11288" max="11288" width="17.28515625" style="244" customWidth="1"/>
    <col min="11289" max="11289" width="14.140625" style="244" customWidth="1"/>
    <col min="11290" max="11290" width="20.28515625" style="244" customWidth="1"/>
    <col min="11291" max="11291" width="15.85546875" style="244" customWidth="1"/>
    <col min="11292" max="11292" width="19.42578125" style="244" customWidth="1"/>
    <col min="11293" max="11293" width="18.28515625" style="244" customWidth="1"/>
    <col min="11294" max="11294" width="22.7109375" style="244" customWidth="1"/>
    <col min="11295" max="11295" width="17.28515625" style="244" customWidth="1"/>
    <col min="11296" max="11296" width="14.42578125" style="244" bestFit="1" customWidth="1"/>
    <col min="11297" max="11297" width="14.42578125" style="244" customWidth="1"/>
    <col min="11298" max="11298" width="14.140625" style="244" customWidth="1"/>
    <col min="11299" max="11299" width="17.28515625" style="244" customWidth="1"/>
    <col min="11300" max="11300" width="14.42578125" style="244" bestFit="1" customWidth="1"/>
    <col min="11301" max="11301" width="14.42578125" style="244" customWidth="1"/>
    <col min="11302" max="11302" width="14.140625" style="244" customWidth="1"/>
    <col min="11303" max="11307" width="18.85546875" style="244" customWidth="1"/>
    <col min="11308" max="11533" width="9.140625" style="244"/>
    <col min="11534" max="11534" width="55" style="244" customWidth="1"/>
    <col min="11535" max="11535" width="4.5703125" style="244" customWidth="1"/>
    <col min="11536" max="11536" width="14.85546875" style="244" customWidth="1"/>
    <col min="11537" max="11537" width="19.85546875" style="244" customWidth="1"/>
    <col min="11538" max="11538" width="14.85546875" style="244" customWidth="1"/>
    <col min="11539" max="11539" width="15.7109375" style="244" customWidth="1"/>
    <col min="11540" max="11540" width="16" style="244" customWidth="1"/>
    <col min="11541" max="11541" width="49.28515625" style="244" customWidth="1"/>
    <col min="11542" max="11542" width="15.28515625" style="244" customWidth="1"/>
    <col min="11543" max="11543" width="21.7109375" style="244" customWidth="1"/>
    <col min="11544" max="11544" width="17.28515625" style="244" customWidth="1"/>
    <col min="11545" max="11545" width="14.140625" style="244" customWidth="1"/>
    <col min="11546" max="11546" width="20.28515625" style="244" customWidth="1"/>
    <col min="11547" max="11547" width="15.85546875" style="244" customWidth="1"/>
    <col min="11548" max="11548" width="19.42578125" style="244" customWidth="1"/>
    <col min="11549" max="11549" width="18.28515625" style="244" customWidth="1"/>
    <col min="11550" max="11550" width="22.7109375" style="244" customWidth="1"/>
    <col min="11551" max="11551" width="17.28515625" style="244" customWidth="1"/>
    <col min="11552" max="11552" width="14.42578125" style="244" bestFit="1" customWidth="1"/>
    <col min="11553" max="11553" width="14.42578125" style="244" customWidth="1"/>
    <col min="11554" max="11554" width="14.140625" style="244" customWidth="1"/>
    <col min="11555" max="11555" width="17.28515625" style="244" customWidth="1"/>
    <col min="11556" max="11556" width="14.42578125" style="244" bestFit="1" customWidth="1"/>
    <col min="11557" max="11557" width="14.42578125" style="244" customWidth="1"/>
    <col min="11558" max="11558" width="14.140625" style="244" customWidth="1"/>
    <col min="11559" max="11563" width="18.85546875" style="244" customWidth="1"/>
    <col min="11564" max="11789" width="9.140625" style="244"/>
    <col min="11790" max="11790" width="55" style="244" customWidth="1"/>
    <col min="11791" max="11791" width="4.5703125" style="244" customWidth="1"/>
    <col min="11792" max="11792" width="14.85546875" style="244" customWidth="1"/>
    <col min="11793" max="11793" width="19.85546875" style="244" customWidth="1"/>
    <col min="11794" max="11794" width="14.85546875" style="244" customWidth="1"/>
    <col min="11795" max="11795" width="15.7109375" style="244" customWidth="1"/>
    <col min="11796" max="11796" width="16" style="244" customWidth="1"/>
    <col min="11797" max="11797" width="49.28515625" style="244" customWidth="1"/>
    <col min="11798" max="11798" width="15.28515625" style="244" customWidth="1"/>
    <col min="11799" max="11799" width="21.7109375" style="244" customWidth="1"/>
    <col min="11800" max="11800" width="17.28515625" style="244" customWidth="1"/>
    <col min="11801" max="11801" width="14.140625" style="244" customWidth="1"/>
    <col min="11802" max="11802" width="20.28515625" style="244" customWidth="1"/>
    <col min="11803" max="11803" width="15.85546875" style="244" customWidth="1"/>
    <col min="11804" max="11804" width="19.42578125" style="244" customWidth="1"/>
    <col min="11805" max="11805" width="18.28515625" style="244" customWidth="1"/>
    <col min="11806" max="11806" width="22.7109375" style="244" customWidth="1"/>
    <col min="11807" max="11807" width="17.28515625" style="244" customWidth="1"/>
    <col min="11808" max="11808" width="14.42578125" style="244" bestFit="1" customWidth="1"/>
    <col min="11809" max="11809" width="14.42578125" style="244" customWidth="1"/>
    <col min="11810" max="11810" width="14.140625" style="244" customWidth="1"/>
    <col min="11811" max="11811" width="17.28515625" style="244" customWidth="1"/>
    <col min="11812" max="11812" width="14.42578125" style="244" bestFit="1" customWidth="1"/>
    <col min="11813" max="11813" width="14.42578125" style="244" customWidth="1"/>
    <col min="11814" max="11814" width="14.140625" style="244" customWidth="1"/>
    <col min="11815" max="11819" width="18.85546875" style="244" customWidth="1"/>
    <col min="11820" max="12045" width="9.140625" style="244"/>
    <col min="12046" max="12046" width="55" style="244" customWidth="1"/>
    <col min="12047" max="12047" width="4.5703125" style="244" customWidth="1"/>
    <col min="12048" max="12048" width="14.85546875" style="244" customWidth="1"/>
    <col min="12049" max="12049" width="19.85546875" style="244" customWidth="1"/>
    <col min="12050" max="12050" width="14.85546875" style="244" customWidth="1"/>
    <col min="12051" max="12051" width="15.7109375" style="244" customWidth="1"/>
    <col min="12052" max="12052" width="16" style="244" customWidth="1"/>
    <col min="12053" max="12053" width="49.28515625" style="244" customWidth="1"/>
    <col min="12054" max="12054" width="15.28515625" style="244" customWidth="1"/>
    <col min="12055" max="12055" width="21.7109375" style="244" customWidth="1"/>
    <col min="12056" max="12056" width="17.28515625" style="244" customWidth="1"/>
    <col min="12057" max="12057" width="14.140625" style="244" customWidth="1"/>
    <col min="12058" max="12058" width="20.28515625" style="244" customWidth="1"/>
    <col min="12059" max="12059" width="15.85546875" style="244" customWidth="1"/>
    <col min="12060" max="12060" width="19.42578125" style="244" customWidth="1"/>
    <col min="12061" max="12061" width="18.28515625" style="244" customWidth="1"/>
    <col min="12062" max="12062" width="22.7109375" style="244" customWidth="1"/>
    <col min="12063" max="12063" width="17.28515625" style="244" customWidth="1"/>
    <col min="12064" max="12064" width="14.42578125" style="244" bestFit="1" customWidth="1"/>
    <col min="12065" max="12065" width="14.42578125" style="244" customWidth="1"/>
    <col min="12066" max="12066" width="14.140625" style="244" customWidth="1"/>
    <col min="12067" max="12067" width="17.28515625" style="244" customWidth="1"/>
    <col min="12068" max="12068" width="14.42578125" style="244" bestFit="1" customWidth="1"/>
    <col min="12069" max="12069" width="14.42578125" style="244" customWidth="1"/>
    <col min="12070" max="12070" width="14.140625" style="244" customWidth="1"/>
    <col min="12071" max="12075" width="18.85546875" style="244" customWidth="1"/>
    <col min="12076" max="12301" width="9.140625" style="244"/>
    <col min="12302" max="12302" width="55" style="244" customWidth="1"/>
    <col min="12303" max="12303" width="4.5703125" style="244" customWidth="1"/>
    <col min="12304" max="12304" width="14.85546875" style="244" customWidth="1"/>
    <col min="12305" max="12305" width="19.85546875" style="244" customWidth="1"/>
    <col min="12306" max="12306" width="14.85546875" style="244" customWidth="1"/>
    <col min="12307" max="12307" width="15.7109375" style="244" customWidth="1"/>
    <col min="12308" max="12308" width="16" style="244" customWidth="1"/>
    <col min="12309" max="12309" width="49.28515625" style="244" customWidth="1"/>
    <col min="12310" max="12310" width="15.28515625" style="244" customWidth="1"/>
    <col min="12311" max="12311" width="21.7109375" style="244" customWidth="1"/>
    <col min="12312" max="12312" width="17.28515625" style="244" customWidth="1"/>
    <col min="12313" max="12313" width="14.140625" style="244" customWidth="1"/>
    <col min="12314" max="12314" width="20.28515625" style="244" customWidth="1"/>
    <col min="12315" max="12315" width="15.85546875" style="244" customWidth="1"/>
    <col min="12316" max="12316" width="19.42578125" style="244" customWidth="1"/>
    <col min="12317" max="12317" width="18.28515625" style="244" customWidth="1"/>
    <col min="12318" max="12318" width="22.7109375" style="244" customWidth="1"/>
    <col min="12319" max="12319" width="17.28515625" style="244" customWidth="1"/>
    <col min="12320" max="12320" width="14.42578125" style="244" bestFit="1" customWidth="1"/>
    <col min="12321" max="12321" width="14.42578125" style="244" customWidth="1"/>
    <col min="12322" max="12322" width="14.140625" style="244" customWidth="1"/>
    <col min="12323" max="12323" width="17.28515625" style="244" customWidth="1"/>
    <col min="12324" max="12324" width="14.42578125" style="244" bestFit="1" customWidth="1"/>
    <col min="12325" max="12325" width="14.42578125" style="244" customWidth="1"/>
    <col min="12326" max="12326" width="14.140625" style="244" customWidth="1"/>
    <col min="12327" max="12331" width="18.85546875" style="244" customWidth="1"/>
    <col min="12332" max="12557" width="9.140625" style="244"/>
    <col min="12558" max="12558" width="55" style="244" customWidth="1"/>
    <col min="12559" max="12559" width="4.5703125" style="244" customWidth="1"/>
    <col min="12560" max="12560" width="14.85546875" style="244" customWidth="1"/>
    <col min="12561" max="12561" width="19.85546875" style="244" customWidth="1"/>
    <col min="12562" max="12562" width="14.85546875" style="244" customWidth="1"/>
    <col min="12563" max="12563" width="15.7109375" style="244" customWidth="1"/>
    <col min="12564" max="12564" width="16" style="244" customWidth="1"/>
    <col min="12565" max="12565" width="49.28515625" style="244" customWidth="1"/>
    <col min="12566" max="12566" width="15.28515625" style="244" customWidth="1"/>
    <col min="12567" max="12567" width="21.7109375" style="244" customWidth="1"/>
    <col min="12568" max="12568" width="17.28515625" style="244" customWidth="1"/>
    <col min="12569" max="12569" width="14.140625" style="244" customWidth="1"/>
    <col min="12570" max="12570" width="20.28515625" style="244" customWidth="1"/>
    <col min="12571" max="12571" width="15.85546875" style="244" customWidth="1"/>
    <col min="12572" max="12572" width="19.42578125" style="244" customWidth="1"/>
    <col min="12573" max="12573" width="18.28515625" style="244" customWidth="1"/>
    <col min="12574" max="12574" width="22.7109375" style="244" customWidth="1"/>
    <col min="12575" max="12575" width="17.28515625" style="244" customWidth="1"/>
    <col min="12576" max="12576" width="14.42578125" style="244" bestFit="1" customWidth="1"/>
    <col min="12577" max="12577" width="14.42578125" style="244" customWidth="1"/>
    <col min="12578" max="12578" width="14.140625" style="244" customWidth="1"/>
    <col min="12579" max="12579" width="17.28515625" style="244" customWidth="1"/>
    <col min="12580" max="12580" width="14.42578125" style="244" bestFit="1" customWidth="1"/>
    <col min="12581" max="12581" width="14.42578125" style="244" customWidth="1"/>
    <col min="12582" max="12582" width="14.140625" style="244" customWidth="1"/>
    <col min="12583" max="12587" width="18.85546875" style="244" customWidth="1"/>
    <col min="12588" max="12813" width="9.140625" style="244"/>
    <col min="12814" max="12814" width="55" style="244" customWidth="1"/>
    <col min="12815" max="12815" width="4.5703125" style="244" customWidth="1"/>
    <col min="12816" max="12816" width="14.85546875" style="244" customWidth="1"/>
    <col min="12817" max="12817" width="19.85546875" style="244" customWidth="1"/>
    <col min="12818" max="12818" width="14.85546875" style="244" customWidth="1"/>
    <col min="12819" max="12819" width="15.7109375" style="244" customWidth="1"/>
    <col min="12820" max="12820" width="16" style="244" customWidth="1"/>
    <col min="12821" max="12821" width="49.28515625" style="244" customWidth="1"/>
    <col min="12822" max="12822" width="15.28515625" style="244" customWidth="1"/>
    <col min="12823" max="12823" width="21.7109375" style="244" customWidth="1"/>
    <col min="12824" max="12824" width="17.28515625" style="244" customWidth="1"/>
    <col min="12825" max="12825" width="14.140625" style="244" customWidth="1"/>
    <col min="12826" max="12826" width="20.28515625" style="244" customWidth="1"/>
    <col min="12827" max="12827" width="15.85546875" style="244" customWidth="1"/>
    <col min="12828" max="12828" width="19.42578125" style="244" customWidth="1"/>
    <col min="12829" max="12829" width="18.28515625" style="244" customWidth="1"/>
    <col min="12830" max="12830" width="22.7109375" style="244" customWidth="1"/>
    <col min="12831" max="12831" width="17.28515625" style="244" customWidth="1"/>
    <col min="12832" max="12832" width="14.42578125" style="244" bestFit="1" customWidth="1"/>
    <col min="12833" max="12833" width="14.42578125" style="244" customWidth="1"/>
    <col min="12834" max="12834" width="14.140625" style="244" customWidth="1"/>
    <col min="12835" max="12835" width="17.28515625" style="244" customWidth="1"/>
    <col min="12836" max="12836" width="14.42578125" style="244" bestFit="1" customWidth="1"/>
    <col min="12837" max="12837" width="14.42578125" style="244" customWidth="1"/>
    <col min="12838" max="12838" width="14.140625" style="244" customWidth="1"/>
    <col min="12839" max="12843" width="18.85546875" style="244" customWidth="1"/>
    <col min="12844" max="13069" width="9.140625" style="244"/>
    <col min="13070" max="13070" width="55" style="244" customWidth="1"/>
    <col min="13071" max="13071" width="4.5703125" style="244" customWidth="1"/>
    <col min="13072" max="13072" width="14.85546875" style="244" customWidth="1"/>
    <col min="13073" max="13073" width="19.85546875" style="244" customWidth="1"/>
    <col min="13074" max="13074" width="14.85546875" style="244" customWidth="1"/>
    <col min="13075" max="13075" width="15.7109375" style="244" customWidth="1"/>
    <col min="13076" max="13076" width="16" style="244" customWidth="1"/>
    <col min="13077" max="13077" width="49.28515625" style="244" customWidth="1"/>
    <col min="13078" max="13078" width="15.28515625" style="244" customWidth="1"/>
    <col min="13079" max="13079" width="21.7109375" style="244" customWidth="1"/>
    <col min="13080" max="13080" width="17.28515625" style="244" customWidth="1"/>
    <col min="13081" max="13081" width="14.140625" style="244" customWidth="1"/>
    <col min="13082" max="13082" width="20.28515625" style="244" customWidth="1"/>
    <col min="13083" max="13083" width="15.85546875" style="244" customWidth="1"/>
    <col min="13084" max="13084" width="19.42578125" style="244" customWidth="1"/>
    <col min="13085" max="13085" width="18.28515625" style="244" customWidth="1"/>
    <col min="13086" max="13086" width="22.7109375" style="244" customWidth="1"/>
    <col min="13087" max="13087" width="17.28515625" style="244" customWidth="1"/>
    <col min="13088" max="13088" width="14.42578125" style="244" bestFit="1" customWidth="1"/>
    <col min="13089" max="13089" width="14.42578125" style="244" customWidth="1"/>
    <col min="13090" max="13090" width="14.140625" style="244" customWidth="1"/>
    <col min="13091" max="13091" width="17.28515625" style="244" customWidth="1"/>
    <col min="13092" max="13092" width="14.42578125" style="244" bestFit="1" customWidth="1"/>
    <col min="13093" max="13093" width="14.42578125" style="244" customWidth="1"/>
    <col min="13094" max="13094" width="14.140625" style="244" customWidth="1"/>
    <col min="13095" max="13099" width="18.85546875" style="244" customWidth="1"/>
    <col min="13100" max="13325" width="9.140625" style="244"/>
    <col min="13326" max="13326" width="55" style="244" customWidth="1"/>
    <col min="13327" max="13327" width="4.5703125" style="244" customWidth="1"/>
    <col min="13328" max="13328" width="14.85546875" style="244" customWidth="1"/>
    <col min="13329" max="13329" width="19.85546875" style="244" customWidth="1"/>
    <col min="13330" max="13330" width="14.85546875" style="244" customWidth="1"/>
    <col min="13331" max="13331" width="15.7109375" style="244" customWidth="1"/>
    <col min="13332" max="13332" width="16" style="244" customWidth="1"/>
    <col min="13333" max="13333" width="49.28515625" style="244" customWidth="1"/>
    <col min="13334" max="13334" width="15.28515625" style="244" customWidth="1"/>
    <col min="13335" max="13335" width="21.7109375" style="244" customWidth="1"/>
    <col min="13336" max="13336" width="17.28515625" style="244" customWidth="1"/>
    <col min="13337" max="13337" width="14.140625" style="244" customWidth="1"/>
    <col min="13338" max="13338" width="20.28515625" style="244" customWidth="1"/>
    <col min="13339" max="13339" width="15.85546875" style="244" customWidth="1"/>
    <col min="13340" max="13340" width="19.42578125" style="244" customWidth="1"/>
    <col min="13341" max="13341" width="18.28515625" style="244" customWidth="1"/>
    <col min="13342" max="13342" width="22.7109375" style="244" customWidth="1"/>
    <col min="13343" max="13343" width="17.28515625" style="244" customWidth="1"/>
    <col min="13344" max="13344" width="14.42578125" style="244" bestFit="1" customWidth="1"/>
    <col min="13345" max="13345" width="14.42578125" style="244" customWidth="1"/>
    <col min="13346" max="13346" width="14.140625" style="244" customWidth="1"/>
    <col min="13347" max="13347" width="17.28515625" style="244" customWidth="1"/>
    <col min="13348" max="13348" width="14.42578125" style="244" bestFit="1" customWidth="1"/>
    <col min="13349" max="13349" width="14.42578125" style="244" customWidth="1"/>
    <col min="13350" max="13350" width="14.140625" style="244" customWidth="1"/>
    <col min="13351" max="13355" width="18.85546875" style="244" customWidth="1"/>
    <col min="13356" max="13581" width="9.140625" style="244"/>
    <col min="13582" max="13582" width="55" style="244" customWidth="1"/>
    <col min="13583" max="13583" width="4.5703125" style="244" customWidth="1"/>
    <col min="13584" max="13584" width="14.85546875" style="244" customWidth="1"/>
    <col min="13585" max="13585" width="19.85546875" style="244" customWidth="1"/>
    <col min="13586" max="13586" width="14.85546875" style="244" customWidth="1"/>
    <col min="13587" max="13587" width="15.7109375" style="244" customWidth="1"/>
    <col min="13588" max="13588" width="16" style="244" customWidth="1"/>
    <col min="13589" max="13589" width="49.28515625" style="244" customWidth="1"/>
    <col min="13590" max="13590" width="15.28515625" style="244" customWidth="1"/>
    <col min="13591" max="13591" width="21.7109375" style="244" customWidth="1"/>
    <col min="13592" max="13592" width="17.28515625" style="244" customWidth="1"/>
    <col min="13593" max="13593" width="14.140625" style="244" customWidth="1"/>
    <col min="13594" max="13594" width="20.28515625" style="244" customWidth="1"/>
    <col min="13595" max="13595" width="15.85546875" style="244" customWidth="1"/>
    <col min="13596" max="13596" width="19.42578125" style="244" customWidth="1"/>
    <col min="13597" max="13597" width="18.28515625" style="244" customWidth="1"/>
    <col min="13598" max="13598" width="22.7109375" style="244" customWidth="1"/>
    <col min="13599" max="13599" width="17.28515625" style="244" customWidth="1"/>
    <col min="13600" max="13600" width="14.42578125" style="244" bestFit="1" customWidth="1"/>
    <col min="13601" max="13601" width="14.42578125" style="244" customWidth="1"/>
    <col min="13602" max="13602" width="14.140625" style="244" customWidth="1"/>
    <col min="13603" max="13603" width="17.28515625" style="244" customWidth="1"/>
    <col min="13604" max="13604" width="14.42578125" style="244" bestFit="1" customWidth="1"/>
    <col min="13605" max="13605" width="14.42578125" style="244" customWidth="1"/>
    <col min="13606" max="13606" width="14.140625" style="244" customWidth="1"/>
    <col min="13607" max="13611" width="18.85546875" style="244" customWidth="1"/>
    <col min="13612" max="13837" width="9.140625" style="244"/>
    <col min="13838" max="13838" width="55" style="244" customWidth="1"/>
    <col min="13839" max="13839" width="4.5703125" style="244" customWidth="1"/>
    <col min="13840" max="13840" width="14.85546875" style="244" customWidth="1"/>
    <col min="13841" max="13841" width="19.85546875" style="244" customWidth="1"/>
    <col min="13842" max="13842" width="14.85546875" style="244" customWidth="1"/>
    <col min="13843" max="13843" width="15.7109375" style="244" customWidth="1"/>
    <col min="13844" max="13844" width="16" style="244" customWidth="1"/>
    <col min="13845" max="13845" width="49.28515625" style="244" customWidth="1"/>
    <col min="13846" max="13846" width="15.28515625" style="244" customWidth="1"/>
    <col min="13847" max="13847" width="21.7109375" style="244" customWidth="1"/>
    <col min="13848" max="13848" width="17.28515625" style="244" customWidth="1"/>
    <col min="13849" max="13849" width="14.140625" style="244" customWidth="1"/>
    <col min="13850" max="13850" width="20.28515625" style="244" customWidth="1"/>
    <col min="13851" max="13851" width="15.85546875" style="244" customWidth="1"/>
    <col min="13852" max="13852" width="19.42578125" style="244" customWidth="1"/>
    <col min="13853" max="13853" width="18.28515625" style="244" customWidth="1"/>
    <col min="13854" max="13854" width="22.7109375" style="244" customWidth="1"/>
    <col min="13855" max="13855" width="17.28515625" style="244" customWidth="1"/>
    <col min="13856" max="13856" width="14.42578125" style="244" bestFit="1" customWidth="1"/>
    <col min="13857" max="13857" width="14.42578125" style="244" customWidth="1"/>
    <col min="13858" max="13858" width="14.140625" style="244" customWidth="1"/>
    <col min="13859" max="13859" width="17.28515625" style="244" customWidth="1"/>
    <col min="13860" max="13860" width="14.42578125" style="244" bestFit="1" customWidth="1"/>
    <col min="13861" max="13861" width="14.42578125" style="244" customWidth="1"/>
    <col min="13862" max="13862" width="14.140625" style="244" customWidth="1"/>
    <col min="13863" max="13867" width="18.85546875" style="244" customWidth="1"/>
    <col min="13868" max="14093" width="9.140625" style="244"/>
    <col min="14094" max="14094" width="55" style="244" customWidth="1"/>
    <col min="14095" max="14095" width="4.5703125" style="244" customWidth="1"/>
    <col min="14096" max="14096" width="14.85546875" style="244" customWidth="1"/>
    <col min="14097" max="14097" width="19.85546875" style="244" customWidth="1"/>
    <col min="14098" max="14098" width="14.85546875" style="244" customWidth="1"/>
    <col min="14099" max="14099" width="15.7109375" style="244" customWidth="1"/>
    <col min="14100" max="14100" width="16" style="244" customWidth="1"/>
    <col min="14101" max="14101" width="49.28515625" style="244" customWidth="1"/>
    <col min="14102" max="14102" width="15.28515625" style="244" customWidth="1"/>
    <col min="14103" max="14103" width="21.7109375" style="244" customWidth="1"/>
    <col min="14104" max="14104" width="17.28515625" style="244" customWidth="1"/>
    <col min="14105" max="14105" width="14.140625" style="244" customWidth="1"/>
    <col min="14106" max="14106" width="20.28515625" style="244" customWidth="1"/>
    <col min="14107" max="14107" width="15.85546875" style="244" customWidth="1"/>
    <col min="14108" max="14108" width="19.42578125" style="244" customWidth="1"/>
    <col min="14109" max="14109" width="18.28515625" style="244" customWidth="1"/>
    <col min="14110" max="14110" width="22.7109375" style="244" customWidth="1"/>
    <col min="14111" max="14111" width="17.28515625" style="244" customWidth="1"/>
    <col min="14112" max="14112" width="14.42578125" style="244" bestFit="1" customWidth="1"/>
    <col min="14113" max="14113" width="14.42578125" style="244" customWidth="1"/>
    <col min="14114" max="14114" width="14.140625" style="244" customWidth="1"/>
    <col min="14115" max="14115" width="17.28515625" style="244" customWidth="1"/>
    <col min="14116" max="14116" width="14.42578125" style="244" bestFit="1" customWidth="1"/>
    <col min="14117" max="14117" width="14.42578125" style="244" customWidth="1"/>
    <col min="14118" max="14118" width="14.140625" style="244" customWidth="1"/>
    <col min="14119" max="14123" width="18.85546875" style="244" customWidth="1"/>
    <col min="14124" max="14349" width="9.140625" style="244"/>
    <col min="14350" max="14350" width="55" style="244" customWidth="1"/>
    <col min="14351" max="14351" width="4.5703125" style="244" customWidth="1"/>
    <col min="14352" max="14352" width="14.85546875" style="244" customWidth="1"/>
    <col min="14353" max="14353" width="19.85546875" style="244" customWidth="1"/>
    <col min="14354" max="14354" width="14.85546875" style="244" customWidth="1"/>
    <col min="14355" max="14355" width="15.7109375" style="244" customWidth="1"/>
    <col min="14356" max="14356" width="16" style="244" customWidth="1"/>
    <col min="14357" max="14357" width="49.28515625" style="244" customWidth="1"/>
    <col min="14358" max="14358" width="15.28515625" style="244" customWidth="1"/>
    <col min="14359" max="14359" width="21.7109375" style="244" customWidth="1"/>
    <col min="14360" max="14360" width="17.28515625" style="244" customWidth="1"/>
    <col min="14361" max="14361" width="14.140625" style="244" customWidth="1"/>
    <col min="14362" max="14362" width="20.28515625" style="244" customWidth="1"/>
    <col min="14363" max="14363" width="15.85546875" style="244" customWidth="1"/>
    <col min="14364" max="14364" width="19.42578125" style="244" customWidth="1"/>
    <col min="14365" max="14365" width="18.28515625" style="244" customWidth="1"/>
    <col min="14366" max="14366" width="22.7109375" style="244" customWidth="1"/>
    <col min="14367" max="14367" width="17.28515625" style="244" customWidth="1"/>
    <col min="14368" max="14368" width="14.42578125" style="244" bestFit="1" customWidth="1"/>
    <col min="14369" max="14369" width="14.42578125" style="244" customWidth="1"/>
    <col min="14370" max="14370" width="14.140625" style="244" customWidth="1"/>
    <col min="14371" max="14371" width="17.28515625" style="244" customWidth="1"/>
    <col min="14372" max="14372" width="14.42578125" style="244" bestFit="1" customWidth="1"/>
    <col min="14373" max="14373" width="14.42578125" style="244" customWidth="1"/>
    <col min="14374" max="14374" width="14.140625" style="244" customWidth="1"/>
    <col min="14375" max="14379" width="18.85546875" style="244" customWidth="1"/>
    <col min="14380" max="14605" width="9.140625" style="244"/>
    <col min="14606" max="14606" width="55" style="244" customWidth="1"/>
    <col min="14607" max="14607" width="4.5703125" style="244" customWidth="1"/>
    <col min="14608" max="14608" width="14.85546875" style="244" customWidth="1"/>
    <col min="14609" max="14609" width="19.85546875" style="244" customWidth="1"/>
    <col min="14610" max="14610" width="14.85546875" style="244" customWidth="1"/>
    <col min="14611" max="14611" width="15.7109375" style="244" customWidth="1"/>
    <col min="14612" max="14612" width="16" style="244" customWidth="1"/>
    <col min="14613" max="14613" width="49.28515625" style="244" customWidth="1"/>
    <col min="14614" max="14614" width="15.28515625" style="244" customWidth="1"/>
    <col min="14615" max="14615" width="21.7109375" style="244" customWidth="1"/>
    <col min="14616" max="14616" width="17.28515625" style="244" customWidth="1"/>
    <col min="14617" max="14617" width="14.140625" style="244" customWidth="1"/>
    <col min="14618" max="14618" width="20.28515625" style="244" customWidth="1"/>
    <col min="14619" max="14619" width="15.85546875" style="244" customWidth="1"/>
    <col min="14620" max="14620" width="19.42578125" style="244" customWidth="1"/>
    <col min="14621" max="14621" width="18.28515625" style="244" customWidth="1"/>
    <col min="14622" max="14622" width="22.7109375" style="244" customWidth="1"/>
    <col min="14623" max="14623" width="17.28515625" style="244" customWidth="1"/>
    <col min="14624" max="14624" width="14.42578125" style="244" bestFit="1" customWidth="1"/>
    <col min="14625" max="14625" width="14.42578125" style="244" customWidth="1"/>
    <col min="14626" max="14626" width="14.140625" style="244" customWidth="1"/>
    <col min="14627" max="14627" width="17.28515625" style="244" customWidth="1"/>
    <col min="14628" max="14628" width="14.42578125" style="244" bestFit="1" customWidth="1"/>
    <col min="14629" max="14629" width="14.42578125" style="244" customWidth="1"/>
    <col min="14630" max="14630" width="14.140625" style="244" customWidth="1"/>
    <col min="14631" max="14635" width="18.85546875" style="244" customWidth="1"/>
    <col min="14636" max="14861" width="9.140625" style="244"/>
    <col min="14862" max="14862" width="55" style="244" customWidth="1"/>
    <col min="14863" max="14863" width="4.5703125" style="244" customWidth="1"/>
    <col min="14864" max="14864" width="14.85546875" style="244" customWidth="1"/>
    <col min="14865" max="14865" width="19.85546875" style="244" customWidth="1"/>
    <col min="14866" max="14866" width="14.85546875" style="244" customWidth="1"/>
    <col min="14867" max="14867" width="15.7109375" style="244" customWidth="1"/>
    <col min="14868" max="14868" width="16" style="244" customWidth="1"/>
    <col min="14869" max="14869" width="49.28515625" style="244" customWidth="1"/>
    <col min="14870" max="14870" width="15.28515625" style="244" customWidth="1"/>
    <col min="14871" max="14871" width="21.7109375" style="244" customWidth="1"/>
    <col min="14872" max="14872" width="17.28515625" style="244" customWidth="1"/>
    <col min="14873" max="14873" width="14.140625" style="244" customWidth="1"/>
    <col min="14874" max="14874" width="20.28515625" style="244" customWidth="1"/>
    <col min="14875" max="14875" width="15.85546875" style="244" customWidth="1"/>
    <col min="14876" max="14876" width="19.42578125" style="244" customWidth="1"/>
    <col min="14877" max="14877" width="18.28515625" style="244" customWidth="1"/>
    <col min="14878" max="14878" width="22.7109375" style="244" customWidth="1"/>
    <col min="14879" max="14879" width="17.28515625" style="244" customWidth="1"/>
    <col min="14880" max="14880" width="14.42578125" style="244" bestFit="1" customWidth="1"/>
    <col min="14881" max="14881" width="14.42578125" style="244" customWidth="1"/>
    <col min="14882" max="14882" width="14.140625" style="244" customWidth="1"/>
    <col min="14883" max="14883" width="17.28515625" style="244" customWidth="1"/>
    <col min="14884" max="14884" width="14.42578125" style="244" bestFit="1" customWidth="1"/>
    <col min="14885" max="14885" width="14.42578125" style="244" customWidth="1"/>
    <col min="14886" max="14886" width="14.140625" style="244" customWidth="1"/>
    <col min="14887" max="14891" width="18.85546875" style="244" customWidth="1"/>
    <col min="14892" max="15117" width="9.140625" style="244"/>
    <col min="15118" max="15118" width="55" style="244" customWidth="1"/>
    <col min="15119" max="15119" width="4.5703125" style="244" customWidth="1"/>
    <col min="15120" max="15120" width="14.85546875" style="244" customWidth="1"/>
    <col min="15121" max="15121" width="19.85546875" style="244" customWidth="1"/>
    <col min="15122" max="15122" width="14.85546875" style="244" customWidth="1"/>
    <col min="15123" max="15123" width="15.7109375" style="244" customWidth="1"/>
    <col min="15124" max="15124" width="16" style="244" customWidth="1"/>
    <col min="15125" max="15125" width="49.28515625" style="244" customWidth="1"/>
    <col min="15126" max="15126" width="15.28515625" style="244" customWidth="1"/>
    <col min="15127" max="15127" width="21.7109375" style="244" customWidth="1"/>
    <col min="15128" max="15128" width="17.28515625" style="244" customWidth="1"/>
    <col min="15129" max="15129" width="14.140625" style="244" customWidth="1"/>
    <col min="15130" max="15130" width="20.28515625" style="244" customWidth="1"/>
    <col min="15131" max="15131" width="15.85546875" style="244" customWidth="1"/>
    <col min="15132" max="15132" width="19.42578125" style="244" customWidth="1"/>
    <col min="15133" max="15133" width="18.28515625" style="244" customWidth="1"/>
    <col min="15134" max="15134" width="22.7109375" style="244" customWidth="1"/>
    <col min="15135" max="15135" width="17.28515625" style="244" customWidth="1"/>
    <col min="15136" max="15136" width="14.42578125" style="244" bestFit="1" customWidth="1"/>
    <col min="15137" max="15137" width="14.42578125" style="244" customWidth="1"/>
    <col min="15138" max="15138" width="14.140625" style="244" customWidth="1"/>
    <col min="15139" max="15139" width="17.28515625" style="244" customWidth="1"/>
    <col min="15140" max="15140" width="14.42578125" style="244" bestFit="1" customWidth="1"/>
    <col min="15141" max="15141" width="14.42578125" style="244" customWidth="1"/>
    <col min="15142" max="15142" width="14.140625" style="244" customWidth="1"/>
    <col min="15143" max="15147" width="18.85546875" style="244" customWidth="1"/>
    <col min="15148" max="15373" width="9.140625" style="244"/>
    <col min="15374" max="15374" width="55" style="244" customWidth="1"/>
    <col min="15375" max="15375" width="4.5703125" style="244" customWidth="1"/>
    <col min="15376" max="15376" width="14.85546875" style="244" customWidth="1"/>
    <col min="15377" max="15377" width="19.85546875" style="244" customWidth="1"/>
    <col min="15378" max="15378" width="14.85546875" style="244" customWidth="1"/>
    <col min="15379" max="15379" width="15.7109375" style="244" customWidth="1"/>
    <col min="15380" max="15380" width="16" style="244" customWidth="1"/>
    <col min="15381" max="15381" width="49.28515625" style="244" customWidth="1"/>
    <col min="15382" max="15382" width="15.28515625" style="244" customWidth="1"/>
    <col min="15383" max="15383" width="21.7109375" style="244" customWidth="1"/>
    <col min="15384" max="15384" width="17.28515625" style="244" customWidth="1"/>
    <col min="15385" max="15385" width="14.140625" style="244" customWidth="1"/>
    <col min="15386" max="15386" width="20.28515625" style="244" customWidth="1"/>
    <col min="15387" max="15387" width="15.85546875" style="244" customWidth="1"/>
    <col min="15388" max="15388" width="19.42578125" style="244" customWidth="1"/>
    <col min="15389" max="15389" width="18.28515625" style="244" customWidth="1"/>
    <col min="15390" max="15390" width="22.7109375" style="244" customWidth="1"/>
    <col min="15391" max="15391" width="17.28515625" style="244" customWidth="1"/>
    <col min="15392" max="15392" width="14.42578125" style="244" bestFit="1" customWidth="1"/>
    <col min="15393" max="15393" width="14.42578125" style="244" customWidth="1"/>
    <col min="15394" max="15394" width="14.140625" style="244" customWidth="1"/>
    <col min="15395" max="15395" width="17.28515625" style="244" customWidth="1"/>
    <col min="15396" max="15396" width="14.42578125" style="244" bestFit="1" customWidth="1"/>
    <col min="15397" max="15397" width="14.42578125" style="244" customWidth="1"/>
    <col min="15398" max="15398" width="14.140625" style="244" customWidth="1"/>
    <col min="15399" max="15403" width="18.85546875" style="244" customWidth="1"/>
    <col min="15404" max="15629" width="9.140625" style="244"/>
    <col min="15630" max="15630" width="55" style="244" customWidth="1"/>
    <col min="15631" max="15631" width="4.5703125" style="244" customWidth="1"/>
    <col min="15632" max="15632" width="14.85546875" style="244" customWidth="1"/>
    <col min="15633" max="15633" width="19.85546875" style="244" customWidth="1"/>
    <col min="15634" max="15634" width="14.85546875" style="244" customWidth="1"/>
    <col min="15635" max="15635" width="15.7109375" style="244" customWidth="1"/>
    <col min="15636" max="15636" width="16" style="244" customWidth="1"/>
    <col min="15637" max="15637" width="49.28515625" style="244" customWidth="1"/>
    <col min="15638" max="15638" width="15.28515625" style="244" customWidth="1"/>
    <col min="15639" max="15639" width="21.7109375" style="244" customWidth="1"/>
    <col min="15640" max="15640" width="17.28515625" style="244" customWidth="1"/>
    <col min="15641" max="15641" width="14.140625" style="244" customWidth="1"/>
    <col min="15642" max="15642" width="20.28515625" style="244" customWidth="1"/>
    <col min="15643" max="15643" width="15.85546875" style="244" customWidth="1"/>
    <col min="15644" max="15644" width="19.42578125" style="244" customWidth="1"/>
    <col min="15645" max="15645" width="18.28515625" style="244" customWidth="1"/>
    <col min="15646" max="15646" width="22.7109375" style="244" customWidth="1"/>
    <col min="15647" max="15647" width="17.28515625" style="244" customWidth="1"/>
    <col min="15648" max="15648" width="14.42578125" style="244" bestFit="1" customWidth="1"/>
    <col min="15649" max="15649" width="14.42578125" style="244" customWidth="1"/>
    <col min="15650" max="15650" width="14.140625" style="244" customWidth="1"/>
    <col min="15651" max="15651" width="17.28515625" style="244" customWidth="1"/>
    <col min="15652" max="15652" width="14.42578125" style="244" bestFit="1" customWidth="1"/>
    <col min="15653" max="15653" width="14.42578125" style="244" customWidth="1"/>
    <col min="15654" max="15654" width="14.140625" style="244" customWidth="1"/>
    <col min="15655" max="15659" width="18.85546875" style="244" customWidth="1"/>
    <col min="15660" max="15885" width="9.140625" style="244"/>
    <col min="15886" max="15886" width="55" style="244" customWidth="1"/>
    <col min="15887" max="15887" width="4.5703125" style="244" customWidth="1"/>
    <col min="15888" max="15888" width="14.85546875" style="244" customWidth="1"/>
    <col min="15889" max="15889" width="19.85546875" style="244" customWidth="1"/>
    <col min="15890" max="15890" width="14.85546875" style="244" customWidth="1"/>
    <col min="15891" max="15891" width="15.7109375" style="244" customWidth="1"/>
    <col min="15892" max="15892" width="16" style="244" customWidth="1"/>
    <col min="15893" max="15893" width="49.28515625" style="244" customWidth="1"/>
    <col min="15894" max="15894" width="15.28515625" style="244" customWidth="1"/>
    <col min="15895" max="15895" width="21.7109375" style="244" customWidth="1"/>
    <col min="15896" max="15896" width="17.28515625" style="244" customWidth="1"/>
    <col min="15897" max="15897" width="14.140625" style="244" customWidth="1"/>
    <col min="15898" max="15898" width="20.28515625" style="244" customWidth="1"/>
    <col min="15899" max="15899" width="15.85546875" style="244" customWidth="1"/>
    <col min="15900" max="15900" width="19.42578125" style="244" customWidth="1"/>
    <col min="15901" max="15901" width="18.28515625" style="244" customWidth="1"/>
    <col min="15902" max="15902" width="22.7109375" style="244" customWidth="1"/>
    <col min="15903" max="15903" width="17.28515625" style="244" customWidth="1"/>
    <col min="15904" max="15904" width="14.42578125" style="244" bestFit="1" customWidth="1"/>
    <col min="15905" max="15905" width="14.42578125" style="244" customWidth="1"/>
    <col min="15906" max="15906" width="14.140625" style="244" customWidth="1"/>
    <col min="15907" max="15907" width="17.28515625" style="244" customWidth="1"/>
    <col min="15908" max="15908" width="14.42578125" style="244" bestFit="1" customWidth="1"/>
    <col min="15909" max="15909" width="14.42578125" style="244" customWidth="1"/>
    <col min="15910" max="15910" width="14.140625" style="244" customWidth="1"/>
    <col min="15911" max="15915" width="18.85546875" style="244" customWidth="1"/>
    <col min="15916" max="16141" width="9.140625" style="244"/>
    <col min="16142" max="16142" width="55" style="244" customWidth="1"/>
    <col min="16143" max="16143" width="4.5703125" style="244" customWidth="1"/>
    <col min="16144" max="16144" width="14.85546875" style="244" customWidth="1"/>
    <col min="16145" max="16145" width="19.85546875" style="244" customWidth="1"/>
    <col min="16146" max="16146" width="14.85546875" style="244" customWidth="1"/>
    <col min="16147" max="16147" width="15.7109375" style="244" customWidth="1"/>
    <col min="16148" max="16148" width="16" style="244" customWidth="1"/>
    <col min="16149" max="16149" width="49.28515625" style="244" customWidth="1"/>
    <col min="16150" max="16150" width="15.28515625" style="244" customWidth="1"/>
    <col min="16151" max="16151" width="21.7109375" style="244" customWidth="1"/>
    <col min="16152" max="16152" width="17.28515625" style="244" customWidth="1"/>
    <col min="16153" max="16153" width="14.140625" style="244" customWidth="1"/>
    <col min="16154" max="16154" width="20.28515625" style="244" customWidth="1"/>
    <col min="16155" max="16155" width="15.85546875" style="244" customWidth="1"/>
    <col min="16156" max="16156" width="19.42578125" style="244" customWidth="1"/>
    <col min="16157" max="16157" width="18.28515625" style="244" customWidth="1"/>
    <col min="16158" max="16158" width="22.7109375" style="244" customWidth="1"/>
    <col min="16159" max="16159" width="17.28515625" style="244" customWidth="1"/>
    <col min="16160" max="16160" width="14.42578125" style="244" bestFit="1" customWidth="1"/>
    <col min="16161" max="16161" width="14.42578125" style="244" customWidth="1"/>
    <col min="16162" max="16162" width="14.140625" style="244" customWidth="1"/>
    <col min="16163" max="16163" width="17.28515625" style="244" customWidth="1"/>
    <col min="16164" max="16164" width="14.42578125" style="244" bestFit="1" customWidth="1"/>
    <col min="16165" max="16165" width="14.42578125" style="244" customWidth="1"/>
    <col min="16166" max="16166" width="14.140625" style="244" customWidth="1"/>
    <col min="16167" max="16171" width="18.85546875" style="244" customWidth="1"/>
    <col min="16172" max="16384" width="9.140625" style="244"/>
  </cols>
  <sheetData>
    <row r="1" spans="1:10">
      <c r="A1" s="532" t="s">
        <v>0</v>
      </c>
      <c r="B1" s="532"/>
      <c r="C1" s="532"/>
      <c r="D1" s="532"/>
      <c r="E1" s="532"/>
      <c r="F1" s="532"/>
      <c r="G1" s="532"/>
      <c r="I1" s="244"/>
      <c r="J1" s="265"/>
    </row>
    <row r="2" spans="1:10">
      <c r="A2" s="532" t="s">
        <v>1</v>
      </c>
      <c r="B2" s="532"/>
      <c r="C2" s="532"/>
      <c r="D2" s="532"/>
      <c r="E2" s="532"/>
      <c r="F2" s="532"/>
      <c r="G2" s="532"/>
      <c r="H2" s="532"/>
      <c r="I2" s="244"/>
      <c r="J2" s="265"/>
    </row>
    <row r="3" spans="1:10">
      <c r="A3" s="258"/>
      <c r="B3" s="258"/>
      <c r="C3" s="258"/>
      <c r="D3" s="258"/>
      <c r="E3" s="258"/>
      <c r="F3" s="258"/>
      <c r="G3" s="258"/>
      <c r="I3" s="257"/>
      <c r="J3" s="257"/>
    </row>
    <row r="4" spans="1:10">
      <c r="A4" s="267" t="s">
        <v>2</v>
      </c>
      <c r="B4" s="535" t="s">
        <v>3</v>
      </c>
      <c r="C4" s="535"/>
      <c r="D4" s="535"/>
      <c r="E4" s="535"/>
      <c r="F4" s="267"/>
      <c r="G4" s="267"/>
      <c r="I4" s="244"/>
      <c r="J4" s="265"/>
    </row>
    <row r="5" spans="1:10">
      <c r="A5" s="267"/>
      <c r="B5" s="267"/>
      <c r="C5" s="267"/>
      <c r="D5" s="267"/>
      <c r="E5" s="267"/>
      <c r="F5" s="267"/>
      <c r="G5" s="267"/>
      <c r="I5" s="244"/>
      <c r="J5" s="265"/>
    </row>
    <row r="6" spans="1:10">
      <c r="A6" s="268" t="s">
        <v>4</v>
      </c>
      <c r="B6" s="534" t="s">
        <v>5</v>
      </c>
      <c r="C6" s="534"/>
      <c r="D6" s="534"/>
      <c r="E6" s="534"/>
      <c r="F6" s="267"/>
      <c r="G6" s="267"/>
      <c r="I6" s="244"/>
      <c r="J6" s="265"/>
    </row>
    <row r="7" spans="1:10">
      <c r="A7" s="267"/>
      <c r="B7" s="267"/>
      <c r="C7" s="267"/>
      <c r="D7" s="267"/>
      <c r="E7" s="267"/>
      <c r="F7" s="267"/>
      <c r="G7" s="267"/>
      <c r="I7" s="244"/>
      <c r="J7" s="265"/>
    </row>
    <row r="8" spans="1:10" ht="15" customHeight="1">
      <c r="A8" s="267" t="s">
        <v>6</v>
      </c>
      <c r="B8" s="534" t="s">
        <v>7</v>
      </c>
      <c r="C8" s="534"/>
      <c r="D8" s="534"/>
      <c r="E8" s="534"/>
      <c r="F8" s="267"/>
      <c r="G8" s="267"/>
      <c r="I8" s="244"/>
      <c r="J8" s="265"/>
    </row>
    <row r="9" spans="1:10">
      <c r="A9" s="267" t="s">
        <v>8</v>
      </c>
      <c r="B9" s="267"/>
      <c r="C9" s="267"/>
      <c r="D9" s="267"/>
      <c r="E9" s="267"/>
      <c r="F9" s="267"/>
      <c r="G9" s="267"/>
      <c r="I9" s="244"/>
      <c r="J9" s="265"/>
    </row>
    <row r="10" spans="1:10">
      <c r="A10" s="267" t="s">
        <v>9</v>
      </c>
      <c r="B10" s="267"/>
      <c r="C10" s="267"/>
      <c r="D10" s="267"/>
      <c r="E10" s="267"/>
      <c r="F10" s="267"/>
      <c r="G10" s="267"/>
      <c r="I10" s="244"/>
      <c r="J10" s="265"/>
    </row>
    <row r="11" spans="1:10">
      <c r="A11" s="267" t="s">
        <v>10</v>
      </c>
      <c r="B11" s="536" t="s">
        <v>11</v>
      </c>
      <c r="C11" s="536"/>
      <c r="D11" s="536"/>
      <c r="E11" s="536"/>
      <c r="F11" s="536"/>
      <c r="G11" s="536"/>
      <c r="H11" s="536"/>
      <c r="I11" s="244"/>
      <c r="J11" s="265"/>
    </row>
    <row r="12" spans="1:10">
      <c r="A12" s="267" t="s">
        <v>12</v>
      </c>
      <c r="B12" s="269"/>
      <c r="C12" s="269"/>
      <c r="D12" s="269"/>
      <c r="E12" s="269"/>
      <c r="F12" s="269"/>
      <c r="G12" s="269"/>
      <c r="H12" s="269"/>
      <c r="I12" s="244"/>
      <c r="J12" s="265"/>
    </row>
    <row r="13" spans="1:10">
      <c r="A13" s="267" t="s">
        <v>13</v>
      </c>
      <c r="B13" s="267"/>
      <c r="C13" s="267"/>
      <c r="D13" s="267"/>
      <c r="E13" s="267"/>
      <c r="F13" s="267"/>
      <c r="G13" s="267"/>
      <c r="I13" s="244"/>
      <c r="J13" s="265"/>
    </row>
    <row r="14" spans="1:10">
      <c r="A14" s="267" t="s">
        <v>14</v>
      </c>
      <c r="B14" s="534" t="s">
        <v>15</v>
      </c>
      <c r="C14" s="534"/>
      <c r="D14" s="534"/>
      <c r="E14" s="534"/>
      <c r="F14" s="267"/>
      <c r="G14" s="267"/>
      <c r="I14" s="244"/>
      <c r="J14" s="265"/>
    </row>
    <row r="15" spans="1:10">
      <c r="A15" s="267"/>
      <c r="B15" s="267"/>
      <c r="C15" s="267"/>
      <c r="D15" s="267"/>
      <c r="E15" s="267"/>
      <c r="F15" s="267"/>
      <c r="G15" s="267"/>
      <c r="I15" s="268"/>
      <c r="J15" s="270"/>
    </row>
    <row r="16" spans="1:10">
      <c r="A16" s="267" t="s">
        <v>16</v>
      </c>
      <c r="B16" s="534" t="s">
        <v>17</v>
      </c>
      <c r="C16" s="534"/>
      <c r="D16" s="534"/>
      <c r="E16" s="267"/>
      <c r="F16" s="267"/>
      <c r="G16" s="267"/>
      <c r="I16" s="244"/>
      <c r="J16" s="265"/>
    </row>
    <row r="17" spans="1:43" s="272" customFormat="1" ht="14.25">
      <c r="D17" s="274"/>
      <c r="E17" s="274"/>
      <c r="F17" s="274"/>
      <c r="H17" s="272" t="s">
        <v>18</v>
      </c>
      <c r="I17" s="275"/>
      <c r="J17" s="275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</row>
    <row r="18" spans="1:43" s="281" customFormat="1" ht="14.25">
      <c r="A18" s="276" t="s">
        <v>19</v>
      </c>
      <c r="B18" s="565" t="s">
        <v>20</v>
      </c>
      <c r="C18" s="568" t="s">
        <v>21</v>
      </c>
      <c r="D18" s="568"/>
      <c r="E18" s="568"/>
      <c r="F18" s="568"/>
      <c r="G18" s="568"/>
      <c r="H18" s="568"/>
      <c r="I18" s="277"/>
      <c r="J18" s="278"/>
      <c r="K18" s="279"/>
      <c r="L18" s="279"/>
      <c r="M18" s="279"/>
      <c r="N18" s="279"/>
      <c r="O18" s="279"/>
      <c r="P18" s="279"/>
      <c r="Q18" s="279"/>
      <c r="R18" s="279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</row>
    <row r="19" spans="1:43" s="281" customFormat="1" ht="38.25">
      <c r="A19" s="282"/>
      <c r="B19" s="566"/>
      <c r="C19" s="568" t="s">
        <v>22</v>
      </c>
      <c r="D19" s="568" t="s">
        <v>23</v>
      </c>
      <c r="E19" s="568"/>
      <c r="F19" s="568"/>
      <c r="G19" s="568" t="s">
        <v>24</v>
      </c>
      <c r="H19" s="568"/>
      <c r="I19" s="283"/>
      <c r="J19" s="284" t="s">
        <v>25</v>
      </c>
      <c r="K19" s="285"/>
      <c r="L19" s="279"/>
      <c r="M19" s="285"/>
      <c r="N19" s="285"/>
      <c r="O19" s="285"/>
      <c r="P19" s="285"/>
      <c r="Q19" s="285"/>
      <c r="R19" s="285"/>
      <c r="S19" s="286"/>
      <c r="T19" s="286"/>
      <c r="U19" s="287"/>
      <c r="V19" s="287"/>
      <c r="W19" s="286"/>
      <c r="X19" s="286"/>
      <c r="Y19" s="287"/>
      <c r="Z19" s="287"/>
      <c r="AA19" s="286"/>
      <c r="AB19" s="286"/>
      <c r="AC19" s="287"/>
      <c r="AD19" s="287"/>
      <c r="AE19" s="286"/>
      <c r="AF19" s="288"/>
      <c r="AG19" s="289"/>
      <c r="AH19" s="289"/>
      <c r="AI19" s="288"/>
      <c r="AJ19" s="288"/>
      <c r="AK19" s="289"/>
      <c r="AL19" s="289"/>
      <c r="AM19" s="289"/>
      <c r="AN19" s="569"/>
      <c r="AO19" s="569"/>
      <c r="AP19" s="277"/>
      <c r="AQ19" s="277"/>
    </row>
    <row r="20" spans="1:43" s="297" customFormat="1" ht="12.75">
      <c r="A20" s="290"/>
      <c r="B20" s="566"/>
      <c r="C20" s="568"/>
      <c r="D20" s="570" t="s">
        <v>26</v>
      </c>
      <c r="E20" s="570" t="s">
        <v>27</v>
      </c>
      <c r="F20" s="570"/>
      <c r="G20" s="291"/>
      <c r="H20" s="291"/>
      <c r="I20" s="283"/>
      <c r="J20" s="292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4"/>
      <c r="V20" s="294"/>
      <c r="W20" s="293"/>
      <c r="X20" s="293"/>
      <c r="Y20" s="294"/>
      <c r="Z20" s="294"/>
      <c r="AA20" s="293"/>
      <c r="AB20" s="293"/>
      <c r="AC20" s="294"/>
      <c r="AD20" s="294"/>
      <c r="AE20" s="293"/>
      <c r="AF20" s="295"/>
      <c r="AG20" s="296"/>
      <c r="AH20" s="296"/>
      <c r="AI20" s="295"/>
      <c r="AJ20" s="295"/>
      <c r="AK20" s="296"/>
      <c r="AL20" s="296"/>
      <c r="AM20" s="296"/>
      <c r="AN20" s="296"/>
      <c r="AO20" s="296"/>
      <c r="AP20" s="296"/>
      <c r="AQ20" s="296"/>
    </row>
    <row r="21" spans="1:43" s="297" customFormat="1" ht="12.75">
      <c r="A21" s="298"/>
      <c r="B21" s="567"/>
      <c r="C21" s="568"/>
      <c r="D21" s="570"/>
      <c r="E21" s="299" t="s">
        <v>28</v>
      </c>
      <c r="F21" s="291" t="s">
        <v>29</v>
      </c>
      <c r="G21" s="299" t="s">
        <v>28</v>
      </c>
      <c r="H21" s="291" t="s">
        <v>29</v>
      </c>
      <c r="I21" s="283"/>
      <c r="J21" s="292"/>
      <c r="K21" s="300"/>
      <c r="L21" s="301"/>
      <c r="M21" s="300"/>
      <c r="N21" s="300"/>
      <c r="O21" s="300"/>
      <c r="P21" s="300"/>
      <c r="Q21" s="302"/>
      <c r="R21" s="302"/>
      <c r="S21" s="293"/>
      <c r="T21" s="293"/>
      <c r="U21" s="303"/>
      <c r="V21" s="303"/>
      <c r="W21" s="293"/>
      <c r="X21" s="293"/>
      <c r="Y21" s="303"/>
      <c r="Z21" s="303"/>
      <c r="AA21" s="293"/>
      <c r="AB21" s="293"/>
      <c r="AC21" s="303"/>
      <c r="AD21" s="303"/>
      <c r="AE21" s="293"/>
      <c r="AF21" s="295"/>
      <c r="AG21" s="304"/>
      <c r="AH21" s="304"/>
      <c r="AI21" s="295"/>
      <c r="AJ21" s="295"/>
      <c r="AK21" s="304"/>
      <c r="AL21" s="304"/>
      <c r="AM21" s="296"/>
      <c r="AN21" s="296"/>
      <c r="AO21" s="296"/>
      <c r="AP21" s="295"/>
      <c r="AQ21" s="295"/>
    </row>
    <row r="22" spans="1:43" s="316" customFormat="1" ht="10.5">
      <c r="A22" s="305">
        <v>0</v>
      </c>
      <c r="B22" s="306"/>
      <c r="C22" s="306" t="s">
        <v>30</v>
      </c>
      <c r="D22" s="306">
        <v>2</v>
      </c>
      <c r="E22" s="306">
        <v>3</v>
      </c>
      <c r="F22" s="306">
        <v>4</v>
      </c>
      <c r="G22" s="306">
        <v>5</v>
      </c>
      <c r="H22" s="306">
        <v>6</v>
      </c>
      <c r="I22" s="307"/>
      <c r="J22" s="308" t="s">
        <v>30</v>
      </c>
      <c r="K22" s="309"/>
      <c r="L22" s="309"/>
      <c r="M22" s="309"/>
      <c r="N22" s="309"/>
      <c r="O22" s="309"/>
      <c r="P22" s="309"/>
      <c r="Q22" s="309"/>
      <c r="R22" s="309"/>
      <c r="S22" s="310"/>
      <c r="T22" s="310"/>
      <c r="U22" s="311"/>
      <c r="V22" s="312"/>
      <c r="W22" s="310"/>
      <c r="X22" s="310"/>
      <c r="Y22" s="311"/>
      <c r="Z22" s="312"/>
      <c r="AA22" s="310"/>
      <c r="AB22" s="310"/>
      <c r="AC22" s="311"/>
      <c r="AD22" s="312"/>
      <c r="AE22" s="310"/>
      <c r="AF22" s="313"/>
      <c r="AG22" s="314"/>
      <c r="AH22" s="315"/>
      <c r="AI22" s="313"/>
      <c r="AJ22" s="313"/>
      <c r="AK22" s="314"/>
      <c r="AL22" s="315"/>
      <c r="AM22" s="313"/>
      <c r="AN22" s="313"/>
      <c r="AO22" s="313"/>
      <c r="AP22" s="313"/>
      <c r="AQ22" s="313"/>
    </row>
    <row r="23" spans="1:43">
      <c r="A23" s="317" t="s">
        <v>31</v>
      </c>
      <c r="B23" s="318" t="s">
        <v>32</v>
      </c>
      <c r="C23" s="319">
        <f>SUM(D23:H23)</f>
        <v>0</v>
      </c>
      <c r="D23" s="319">
        <v>0</v>
      </c>
      <c r="E23" s="319">
        <v>0</v>
      </c>
      <c r="F23" s="319">
        <v>0</v>
      </c>
      <c r="G23" s="319">
        <v>0</v>
      </c>
      <c r="H23" s="319">
        <v>0</v>
      </c>
      <c r="I23" s="320"/>
      <c r="J23" s="321">
        <f>C23-I23</f>
        <v>0</v>
      </c>
      <c r="K23" s="322"/>
      <c r="L23" s="322"/>
      <c r="M23" s="322"/>
      <c r="N23" s="322"/>
      <c r="O23" s="323"/>
      <c r="P23" s="322"/>
      <c r="Q23" s="323"/>
      <c r="R23" s="323"/>
      <c r="S23" s="322"/>
      <c r="T23" s="322"/>
      <c r="U23" s="322"/>
      <c r="V23" s="323"/>
      <c r="W23" s="322"/>
      <c r="X23" s="322"/>
      <c r="Y23" s="322"/>
      <c r="Z23" s="323"/>
      <c r="AA23" s="322"/>
      <c r="AB23" s="322"/>
      <c r="AC23" s="322"/>
      <c r="AD23" s="323"/>
      <c r="AE23" s="322"/>
      <c r="AF23" s="242"/>
      <c r="AG23" s="242"/>
      <c r="AH23" s="324"/>
      <c r="AI23" s="242"/>
      <c r="AJ23" s="242"/>
      <c r="AK23" s="242"/>
      <c r="AL23" s="324"/>
      <c r="AM23" s="242"/>
      <c r="AN23" s="242"/>
      <c r="AO23" s="242"/>
      <c r="AP23" s="242"/>
      <c r="AQ23" s="242"/>
    </row>
    <row r="24" spans="1:43">
      <c r="A24" s="325"/>
      <c r="B24" s="326" t="s">
        <v>33</v>
      </c>
      <c r="C24" s="327">
        <f>SUM(D24:H24)</f>
        <v>0</v>
      </c>
      <c r="D24" s="327">
        <v>0</v>
      </c>
      <c r="E24" s="327">
        <v>0</v>
      </c>
      <c r="F24" s="327">
        <v>0</v>
      </c>
      <c r="G24" s="327">
        <v>0</v>
      </c>
      <c r="H24" s="327">
        <v>0</v>
      </c>
      <c r="I24" s="328"/>
      <c r="J24" s="329">
        <f t="shared" ref="J24:J40" si="0">C24-I24</f>
        <v>0</v>
      </c>
      <c r="K24" s="330"/>
      <c r="L24" s="330"/>
      <c r="M24" s="330"/>
      <c r="N24" s="330"/>
      <c r="O24" s="331"/>
      <c r="P24" s="330"/>
      <c r="Q24" s="331"/>
      <c r="R24" s="331"/>
      <c r="S24" s="330"/>
      <c r="T24" s="330"/>
      <c r="U24" s="330"/>
      <c r="V24" s="323"/>
      <c r="W24" s="330"/>
      <c r="X24" s="330"/>
      <c r="Y24" s="330"/>
      <c r="Z24" s="323"/>
      <c r="AA24" s="330"/>
      <c r="AB24" s="330"/>
      <c r="AC24" s="330"/>
      <c r="AD24" s="323"/>
      <c r="AE24" s="330"/>
      <c r="AF24" s="332"/>
      <c r="AG24" s="332"/>
      <c r="AH24" s="324"/>
      <c r="AI24" s="332"/>
      <c r="AJ24" s="332"/>
      <c r="AK24" s="332"/>
      <c r="AL24" s="324"/>
      <c r="AM24" s="242"/>
      <c r="AN24" s="242"/>
      <c r="AO24" s="242"/>
      <c r="AP24" s="242"/>
      <c r="AQ24" s="242"/>
    </row>
    <row r="25" spans="1:43">
      <c r="A25" s="317" t="s">
        <v>34</v>
      </c>
      <c r="B25" s="318" t="s">
        <v>32</v>
      </c>
      <c r="C25" s="319">
        <f t="shared" ref="C25:C40" si="1">SUM(D25:H25)</f>
        <v>111.62481310000001</v>
      </c>
      <c r="D25" s="319">
        <v>38.902996000000009</v>
      </c>
      <c r="E25" s="319">
        <v>58.354493999999995</v>
      </c>
      <c r="F25" s="319">
        <v>0</v>
      </c>
      <c r="G25" s="319">
        <v>14.367323100000002</v>
      </c>
      <c r="H25" s="319">
        <v>0</v>
      </c>
      <c r="I25" s="328"/>
      <c r="J25" s="321">
        <f t="shared" si="0"/>
        <v>111.62481310000001</v>
      </c>
      <c r="K25" s="322"/>
      <c r="L25" s="322"/>
      <c r="M25" s="322"/>
      <c r="N25" s="322"/>
      <c r="O25" s="323"/>
      <c r="P25" s="322"/>
      <c r="Q25" s="323"/>
      <c r="R25" s="323"/>
      <c r="S25" s="322"/>
      <c r="T25" s="322"/>
      <c r="U25" s="322"/>
      <c r="V25" s="323"/>
      <c r="W25" s="322"/>
      <c r="X25" s="322"/>
      <c r="Y25" s="322"/>
      <c r="Z25" s="323"/>
      <c r="AA25" s="322"/>
      <c r="AB25" s="322"/>
      <c r="AC25" s="322"/>
      <c r="AD25" s="323"/>
      <c r="AE25" s="322"/>
      <c r="AF25" s="242"/>
      <c r="AG25" s="242"/>
      <c r="AH25" s="324"/>
      <c r="AI25" s="242"/>
      <c r="AJ25" s="242"/>
      <c r="AK25" s="242"/>
      <c r="AL25" s="324"/>
      <c r="AM25" s="242"/>
      <c r="AN25" s="242"/>
      <c r="AO25" s="242"/>
      <c r="AP25" s="242"/>
      <c r="AQ25" s="242"/>
    </row>
    <row r="26" spans="1:43">
      <c r="A26" s="325"/>
      <c r="B26" s="326" t="s">
        <v>33</v>
      </c>
      <c r="C26" s="327">
        <f t="shared" si="1"/>
        <v>89.984813100000011</v>
      </c>
      <c r="D26" s="327">
        <v>30.246996000000003</v>
      </c>
      <c r="E26" s="327">
        <v>45.370494000000001</v>
      </c>
      <c r="F26" s="327">
        <v>0</v>
      </c>
      <c r="G26" s="327">
        <v>14.367323100000002</v>
      </c>
      <c r="H26" s="327">
        <v>0</v>
      </c>
      <c r="I26" s="328"/>
      <c r="J26" s="329">
        <f t="shared" si="0"/>
        <v>89.984813100000011</v>
      </c>
      <c r="K26" s="330"/>
      <c r="L26" s="330"/>
      <c r="M26" s="330"/>
      <c r="N26" s="330"/>
      <c r="O26" s="331"/>
      <c r="P26" s="330"/>
      <c r="Q26" s="331"/>
      <c r="R26" s="331"/>
      <c r="S26" s="330"/>
      <c r="T26" s="330"/>
      <c r="U26" s="330"/>
      <c r="V26" s="323"/>
      <c r="W26" s="330"/>
      <c r="X26" s="330"/>
      <c r="Y26" s="330"/>
      <c r="Z26" s="323"/>
      <c r="AA26" s="330"/>
      <c r="AB26" s="330"/>
      <c r="AC26" s="330"/>
      <c r="AD26" s="323"/>
      <c r="AE26" s="330"/>
      <c r="AF26" s="332"/>
      <c r="AG26" s="332"/>
      <c r="AH26" s="324"/>
      <c r="AI26" s="332"/>
      <c r="AJ26" s="332"/>
      <c r="AK26" s="332"/>
      <c r="AL26" s="324"/>
      <c r="AM26" s="242"/>
      <c r="AN26" s="242"/>
      <c r="AO26" s="242"/>
      <c r="AP26" s="242"/>
      <c r="AQ26" s="242"/>
    </row>
    <row r="27" spans="1:43">
      <c r="A27" s="317" t="s">
        <v>35</v>
      </c>
      <c r="B27" s="318" t="s">
        <v>32</v>
      </c>
      <c r="C27" s="319">
        <f t="shared" si="1"/>
        <v>7.5064600000000024</v>
      </c>
      <c r="D27" s="319">
        <v>2.5231760000000012</v>
      </c>
      <c r="E27" s="319">
        <v>3.7847640000000009</v>
      </c>
      <c r="F27" s="319">
        <v>0</v>
      </c>
      <c r="G27" s="319">
        <v>1.19852</v>
      </c>
      <c r="H27" s="319">
        <v>0</v>
      </c>
      <c r="I27" s="328"/>
      <c r="J27" s="321">
        <f t="shared" si="0"/>
        <v>7.5064600000000024</v>
      </c>
      <c r="K27" s="333"/>
      <c r="L27" s="333"/>
      <c r="M27" s="334"/>
      <c r="N27" s="334"/>
      <c r="O27" s="335"/>
      <c r="P27" s="335"/>
      <c r="Q27" s="336"/>
      <c r="R27" s="336"/>
      <c r="S27" s="335"/>
      <c r="T27" s="335"/>
      <c r="U27" s="335"/>
      <c r="V27" s="335"/>
      <c r="W27" s="335"/>
      <c r="X27" s="335"/>
      <c r="Y27" s="335"/>
      <c r="Z27" s="335"/>
      <c r="AA27" s="335"/>
      <c r="AB27" s="335"/>
      <c r="AC27" s="335"/>
      <c r="AD27" s="335"/>
      <c r="AE27" s="337"/>
      <c r="AF27" s="337"/>
      <c r="AG27" s="337"/>
      <c r="AH27" s="337"/>
      <c r="AI27" s="337"/>
      <c r="AJ27" s="337"/>
      <c r="AK27" s="337"/>
      <c r="AL27" s="337"/>
      <c r="AM27" s="242"/>
      <c r="AN27" s="242"/>
      <c r="AO27" s="242"/>
      <c r="AP27" s="242"/>
      <c r="AQ27" s="242"/>
    </row>
    <row r="28" spans="1:43">
      <c r="A28" s="325"/>
      <c r="B28" s="326" t="s">
        <v>33</v>
      </c>
      <c r="C28" s="327">
        <f t="shared" si="1"/>
        <v>29.146460000000001</v>
      </c>
      <c r="D28" s="327">
        <v>11.179176000000002</v>
      </c>
      <c r="E28" s="327">
        <v>16.768764000000001</v>
      </c>
      <c r="F28" s="327">
        <v>0</v>
      </c>
      <c r="G28" s="327">
        <v>1.19852</v>
      </c>
      <c r="H28" s="327">
        <v>0</v>
      </c>
      <c r="I28" s="328"/>
      <c r="J28" s="329">
        <f t="shared" si="0"/>
        <v>29.146460000000001</v>
      </c>
      <c r="K28" s="330"/>
      <c r="L28" s="330"/>
      <c r="M28" s="330"/>
      <c r="N28" s="330"/>
      <c r="O28" s="338"/>
      <c r="P28" s="338"/>
      <c r="Q28" s="331"/>
      <c r="R28" s="331"/>
      <c r="S28" s="338"/>
      <c r="T28" s="338"/>
      <c r="U28" s="330"/>
      <c r="V28" s="322"/>
      <c r="W28" s="338"/>
      <c r="X28" s="338"/>
      <c r="Y28" s="330"/>
      <c r="Z28" s="322"/>
      <c r="AA28" s="338"/>
      <c r="AB28" s="338"/>
      <c r="AC28" s="330"/>
      <c r="AD28" s="322"/>
      <c r="AE28" s="338"/>
      <c r="AF28" s="339"/>
      <c r="AG28" s="332"/>
      <c r="AH28" s="242"/>
      <c r="AI28" s="339"/>
      <c r="AJ28" s="339"/>
      <c r="AK28" s="332"/>
      <c r="AL28" s="242"/>
      <c r="AM28" s="242"/>
      <c r="AN28" s="242"/>
      <c r="AO28" s="242"/>
      <c r="AP28" s="242"/>
      <c r="AQ28" s="242"/>
    </row>
    <row r="29" spans="1:43">
      <c r="A29" s="317" t="s">
        <v>36</v>
      </c>
      <c r="B29" s="318" t="s">
        <v>32</v>
      </c>
      <c r="C29" s="319">
        <f t="shared" si="1"/>
        <v>3297.2613058000002</v>
      </c>
      <c r="D29" s="319">
        <v>1108.323128</v>
      </c>
      <c r="E29" s="319">
        <v>1607.4846919999998</v>
      </c>
      <c r="F29" s="319">
        <v>55</v>
      </c>
      <c r="G29" s="319">
        <v>516.45348580000007</v>
      </c>
      <c r="H29" s="319">
        <v>10</v>
      </c>
      <c r="I29" s="328"/>
      <c r="J29" s="321">
        <f t="shared" si="0"/>
        <v>3297.2613058000002</v>
      </c>
      <c r="K29" s="331"/>
      <c r="L29" s="331"/>
      <c r="M29" s="331"/>
      <c r="N29" s="331"/>
      <c r="O29" s="331"/>
      <c r="P29" s="331"/>
      <c r="Q29" s="331"/>
      <c r="R29" s="331"/>
      <c r="S29" s="330"/>
      <c r="T29" s="330"/>
      <c r="U29" s="330"/>
      <c r="V29" s="322"/>
      <c r="W29" s="330"/>
      <c r="X29" s="330"/>
      <c r="Y29" s="330"/>
      <c r="Z29" s="322"/>
      <c r="AA29" s="330"/>
      <c r="AB29" s="330"/>
      <c r="AC29" s="330"/>
      <c r="AD29" s="322"/>
      <c r="AE29" s="330"/>
      <c r="AF29" s="332"/>
      <c r="AG29" s="332"/>
      <c r="AH29" s="242"/>
      <c r="AI29" s="332"/>
      <c r="AJ29" s="332"/>
      <c r="AK29" s="332"/>
      <c r="AL29" s="242"/>
      <c r="AM29" s="242"/>
      <c r="AN29" s="242"/>
      <c r="AO29" s="242"/>
      <c r="AP29" s="242"/>
      <c r="AQ29" s="242"/>
    </row>
    <row r="30" spans="1:43">
      <c r="A30" s="325"/>
      <c r="B30" s="326" t="s">
        <v>33</v>
      </c>
      <c r="C30" s="327">
        <f t="shared" si="1"/>
        <v>0</v>
      </c>
      <c r="D30" s="327">
        <v>0</v>
      </c>
      <c r="E30" s="327">
        <v>0</v>
      </c>
      <c r="F30" s="327">
        <v>0</v>
      </c>
      <c r="G30" s="327">
        <v>0</v>
      </c>
      <c r="H30" s="327">
        <v>0</v>
      </c>
      <c r="I30" s="328"/>
      <c r="J30" s="329">
        <f t="shared" si="0"/>
        <v>0</v>
      </c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23"/>
      <c r="W30" s="331"/>
      <c r="X30" s="331"/>
      <c r="Y30" s="331"/>
      <c r="Z30" s="323"/>
      <c r="AA30" s="331"/>
      <c r="AB30" s="331"/>
      <c r="AC30" s="331"/>
      <c r="AD30" s="323"/>
      <c r="AE30" s="331"/>
      <c r="AF30" s="340"/>
      <c r="AG30" s="340"/>
      <c r="AH30" s="324"/>
      <c r="AI30" s="340"/>
      <c r="AJ30" s="340"/>
      <c r="AK30" s="340"/>
      <c r="AL30" s="324"/>
      <c r="AM30" s="242"/>
      <c r="AN30" s="242"/>
      <c r="AO30" s="242"/>
      <c r="AP30" s="242"/>
      <c r="AQ30" s="242"/>
    </row>
    <row r="31" spans="1:43">
      <c r="A31" s="317" t="s">
        <v>37</v>
      </c>
      <c r="B31" s="318" t="s">
        <v>32</v>
      </c>
      <c r="C31" s="319">
        <f t="shared" si="1"/>
        <v>68.424999999999997</v>
      </c>
      <c r="D31" s="319">
        <v>23</v>
      </c>
      <c r="E31" s="319">
        <v>33.5</v>
      </c>
      <c r="F31" s="319">
        <v>1</v>
      </c>
      <c r="G31" s="319">
        <v>10.925000000000001</v>
      </c>
      <c r="H31" s="319">
        <v>0</v>
      </c>
      <c r="I31" s="328"/>
      <c r="J31" s="321">
        <f t="shared" si="0"/>
        <v>68.424999999999997</v>
      </c>
      <c r="K31" s="331"/>
      <c r="L31" s="331"/>
      <c r="M31" s="331"/>
      <c r="N31" s="331"/>
      <c r="O31" s="331"/>
      <c r="P31" s="331"/>
      <c r="Q31" s="331"/>
      <c r="R31" s="331"/>
      <c r="S31" s="330"/>
      <c r="T31" s="330"/>
      <c r="U31" s="330"/>
      <c r="V31" s="322"/>
      <c r="W31" s="330"/>
      <c r="X31" s="330"/>
      <c r="Y31" s="330"/>
      <c r="Z31" s="322"/>
      <c r="AA31" s="330"/>
      <c r="AB31" s="330"/>
      <c r="AC31" s="330"/>
      <c r="AD31" s="322"/>
      <c r="AE31" s="330"/>
      <c r="AF31" s="332"/>
      <c r="AG31" s="332"/>
      <c r="AH31" s="242"/>
      <c r="AI31" s="332"/>
      <c r="AJ31" s="332"/>
      <c r="AK31" s="332"/>
      <c r="AL31" s="242"/>
      <c r="AM31" s="242"/>
      <c r="AN31" s="242"/>
      <c r="AO31" s="242"/>
      <c r="AP31" s="242"/>
      <c r="AQ31" s="242"/>
    </row>
    <row r="32" spans="1:43">
      <c r="A32" s="325"/>
      <c r="B32" s="326" t="s">
        <v>33</v>
      </c>
      <c r="C32" s="327">
        <f t="shared" si="1"/>
        <v>1368.4795223200001</v>
      </c>
      <c r="D32" s="327">
        <v>460.32925120000004</v>
      </c>
      <c r="E32" s="327">
        <v>667.49387679999995</v>
      </c>
      <c r="F32" s="327">
        <v>23</v>
      </c>
      <c r="G32" s="327">
        <v>213.65639432000003</v>
      </c>
      <c r="H32" s="327">
        <v>4</v>
      </c>
      <c r="I32" s="328"/>
      <c r="J32" s="329">
        <f t="shared" si="0"/>
        <v>1368.4795223200001</v>
      </c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23"/>
      <c r="W32" s="331"/>
      <c r="X32" s="331"/>
      <c r="Y32" s="331"/>
      <c r="Z32" s="323"/>
      <c r="AA32" s="331"/>
      <c r="AB32" s="331"/>
      <c r="AC32" s="331"/>
      <c r="AD32" s="323"/>
      <c r="AE32" s="331"/>
      <c r="AF32" s="340"/>
      <c r="AG32" s="340"/>
      <c r="AH32" s="324"/>
      <c r="AI32" s="340"/>
      <c r="AJ32" s="340"/>
      <c r="AK32" s="340"/>
      <c r="AL32" s="324"/>
      <c r="AM32" s="242"/>
      <c r="AN32" s="242"/>
      <c r="AO32" s="242"/>
      <c r="AP32" s="242"/>
      <c r="AQ32" s="242"/>
    </row>
    <row r="33" spans="1:43">
      <c r="A33" s="317" t="s">
        <v>38</v>
      </c>
      <c r="B33" s="318" t="s">
        <v>32</v>
      </c>
      <c r="C33" s="319">
        <f t="shared" si="1"/>
        <v>83.575000000000003</v>
      </c>
      <c r="D33" s="319">
        <v>30.2</v>
      </c>
      <c r="E33" s="319">
        <v>44.3</v>
      </c>
      <c r="F33" s="319">
        <v>1</v>
      </c>
      <c r="G33" s="319">
        <v>7.0749999999999993</v>
      </c>
      <c r="H33" s="319">
        <v>1</v>
      </c>
      <c r="I33" s="328"/>
      <c r="J33" s="321">
        <f t="shared" si="0"/>
        <v>83.575000000000003</v>
      </c>
      <c r="K33" s="331"/>
      <c r="L33" s="331"/>
      <c r="M33" s="331"/>
      <c r="N33" s="331"/>
      <c r="O33" s="331"/>
      <c r="P33" s="331"/>
      <c r="Q33" s="331"/>
      <c r="R33" s="331"/>
      <c r="S33" s="330"/>
      <c r="T33" s="330"/>
      <c r="U33" s="330"/>
      <c r="V33" s="322"/>
      <c r="W33" s="330"/>
      <c r="X33" s="330"/>
      <c r="Y33" s="330"/>
      <c r="Z33" s="322"/>
      <c r="AA33" s="330"/>
      <c r="AB33" s="330"/>
      <c r="AC33" s="330"/>
      <c r="AD33" s="322"/>
      <c r="AE33" s="330"/>
      <c r="AF33" s="332"/>
      <c r="AG33" s="332"/>
      <c r="AH33" s="242"/>
      <c r="AI33" s="332"/>
      <c r="AJ33" s="332"/>
      <c r="AK33" s="332"/>
      <c r="AL33" s="242"/>
      <c r="AM33" s="242"/>
      <c r="AN33" s="242"/>
      <c r="AO33" s="242"/>
      <c r="AP33" s="242"/>
      <c r="AQ33" s="242"/>
    </row>
    <row r="34" spans="1:43">
      <c r="A34" s="325"/>
      <c r="B34" s="326" t="s">
        <v>33</v>
      </c>
      <c r="C34" s="327">
        <f t="shared" si="1"/>
        <v>2080.7817834799998</v>
      </c>
      <c r="D34" s="327">
        <v>701.1938768</v>
      </c>
      <c r="E34" s="327">
        <v>1017.7908151999998</v>
      </c>
      <c r="F34" s="327">
        <v>34</v>
      </c>
      <c r="G34" s="327">
        <v>320.79709147999995</v>
      </c>
      <c r="H34" s="327">
        <v>7</v>
      </c>
      <c r="I34" s="328"/>
      <c r="J34" s="329">
        <f t="shared" si="0"/>
        <v>2080.7817834799998</v>
      </c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23"/>
      <c r="W34" s="331"/>
      <c r="X34" s="331"/>
      <c r="Y34" s="331"/>
      <c r="Z34" s="323"/>
      <c r="AA34" s="331"/>
      <c r="AB34" s="331"/>
      <c r="AC34" s="331"/>
      <c r="AD34" s="323"/>
      <c r="AE34" s="331"/>
      <c r="AF34" s="340"/>
      <c r="AG34" s="340"/>
      <c r="AH34" s="324"/>
      <c r="AI34" s="340"/>
      <c r="AJ34" s="340"/>
      <c r="AK34" s="340"/>
      <c r="AL34" s="324"/>
      <c r="AM34" s="324"/>
      <c r="AN34" s="324"/>
      <c r="AO34" s="324"/>
      <c r="AP34" s="324"/>
      <c r="AQ34" s="324"/>
    </row>
    <row r="35" spans="1:43">
      <c r="A35" s="317" t="s">
        <v>39</v>
      </c>
      <c r="B35" s="318" t="s">
        <v>32</v>
      </c>
      <c r="C35" s="319">
        <f t="shared" si="1"/>
        <v>0</v>
      </c>
      <c r="D35" s="319">
        <v>0</v>
      </c>
      <c r="E35" s="319">
        <v>0</v>
      </c>
      <c r="F35" s="319">
        <v>0</v>
      </c>
      <c r="G35" s="319">
        <v>0</v>
      </c>
      <c r="H35" s="319">
        <v>0</v>
      </c>
      <c r="I35" s="328"/>
      <c r="J35" s="321">
        <f t="shared" si="0"/>
        <v>0</v>
      </c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23"/>
      <c r="W35" s="331"/>
      <c r="X35" s="331"/>
      <c r="Y35" s="331"/>
      <c r="Z35" s="323"/>
      <c r="AA35" s="331"/>
      <c r="AB35" s="331"/>
      <c r="AC35" s="331"/>
      <c r="AD35" s="323"/>
      <c r="AE35" s="331"/>
      <c r="AF35" s="340"/>
      <c r="AG35" s="340"/>
      <c r="AH35" s="324"/>
      <c r="AI35" s="340"/>
      <c r="AJ35" s="340"/>
      <c r="AK35" s="340"/>
      <c r="AL35" s="324"/>
      <c r="AM35" s="324"/>
      <c r="AN35" s="324"/>
      <c r="AO35" s="324"/>
      <c r="AP35" s="324"/>
      <c r="AQ35" s="324"/>
    </row>
    <row r="36" spans="1:43">
      <c r="A36" s="325"/>
      <c r="B36" s="326" t="s">
        <v>33</v>
      </c>
      <c r="C36" s="327">
        <f t="shared" si="1"/>
        <v>0</v>
      </c>
      <c r="D36" s="327">
        <v>0</v>
      </c>
      <c r="E36" s="327">
        <v>0</v>
      </c>
      <c r="F36" s="327">
        <v>0</v>
      </c>
      <c r="G36" s="327">
        <v>0</v>
      </c>
      <c r="H36" s="327">
        <v>0</v>
      </c>
      <c r="I36" s="328"/>
      <c r="J36" s="329">
        <f t="shared" si="0"/>
        <v>0</v>
      </c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23"/>
      <c r="W36" s="331"/>
      <c r="X36" s="331"/>
      <c r="Y36" s="331"/>
      <c r="Z36" s="323"/>
      <c r="AA36" s="331"/>
      <c r="AB36" s="331"/>
      <c r="AC36" s="331"/>
      <c r="AD36" s="323"/>
      <c r="AE36" s="331"/>
      <c r="AF36" s="340"/>
      <c r="AG36" s="340"/>
      <c r="AH36" s="324"/>
      <c r="AI36" s="340"/>
      <c r="AJ36" s="340"/>
      <c r="AK36" s="340"/>
      <c r="AL36" s="324"/>
      <c r="AM36" s="324"/>
      <c r="AN36" s="324"/>
      <c r="AO36" s="324"/>
      <c r="AP36" s="324"/>
      <c r="AQ36" s="324"/>
    </row>
    <row r="37" spans="1:43">
      <c r="A37" s="317" t="s">
        <v>40</v>
      </c>
      <c r="B37" s="318" t="s">
        <v>32</v>
      </c>
      <c r="C37" s="319">
        <f t="shared" si="1"/>
        <v>0</v>
      </c>
      <c r="D37" s="319">
        <v>0</v>
      </c>
      <c r="E37" s="319">
        <v>0</v>
      </c>
      <c r="F37" s="319">
        <v>0</v>
      </c>
      <c r="G37" s="319">
        <v>0</v>
      </c>
      <c r="H37" s="319">
        <v>0</v>
      </c>
      <c r="I37" s="328"/>
      <c r="J37" s="321">
        <f t="shared" si="0"/>
        <v>0</v>
      </c>
      <c r="K37" s="331"/>
      <c r="L37" s="331"/>
      <c r="M37" s="331"/>
      <c r="N37" s="331"/>
      <c r="O37" s="331"/>
      <c r="P37" s="331"/>
      <c r="Q37" s="331"/>
      <c r="R37" s="331"/>
      <c r="S37" s="331"/>
      <c r="T37" s="331"/>
      <c r="U37" s="331"/>
      <c r="V37" s="323"/>
      <c r="W37" s="331"/>
      <c r="X37" s="331"/>
      <c r="Y37" s="331"/>
      <c r="Z37" s="323"/>
      <c r="AA37" s="331"/>
      <c r="AB37" s="331"/>
      <c r="AC37" s="331"/>
      <c r="AD37" s="323"/>
      <c r="AE37" s="331"/>
      <c r="AF37" s="340"/>
      <c r="AG37" s="340"/>
      <c r="AH37" s="324"/>
      <c r="AI37" s="340"/>
      <c r="AJ37" s="340"/>
      <c r="AK37" s="340"/>
      <c r="AL37" s="324"/>
      <c r="AM37" s="324"/>
      <c r="AN37" s="324"/>
      <c r="AO37" s="324"/>
      <c r="AP37" s="324"/>
      <c r="AQ37" s="324"/>
    </row>
    <row r="38" spans="1:43">
      <c r="A38" s="325"/>
      <c r="B38" s="326" t="s">
        <v>33</v>
      </c>
      <c r="C38" s="327">
        <f t="shared" si="1"/>
        <v>0</v>
      </c>
      <c r="D38" s="327">
        <v>0</v>
      </c>
      <c r="E38" s="327">
        <v>0</v>
      </c>
      <c r="F38" s="327">
        <v>0</v>
      </c>
      <c r="G38" s="327">
        <v>0</v>
      </c>
      <c r="H38" s="327">
        <v>0</v>
      </c>
      <c r="I38" s="328"/>
      <c r="J38" s="329">
        <f t="shared" si="0"/>
        <v>0</v>
      </c>
      <c r="K38" s="331"/>
      <c r="L38" s="331"/>
      <c r="M38" s="331"/>
      <c r="N38" s="331"/>
      <c r="O38" s="331"/>
      <c r="P38" s="331"/>
      <c r="Q38" s="331"/>
      <c r="R38" s="331"/>
      <c r="S38" s="331"/>
      <c r="T38" s="331"/>
      <c r="U38" s="331"/>
      <c r="V38" s="323"/>
      <c r="W38" s="331"/>
      <c r="X38" s="331"/>
      <c r="Y38" s="331"/>
      <c r="Z38" s="323"/>
      <c r="AA38" s="331"/>
      <c r="AB38" s="331"/>
      <c r="AC38" s="331"/>
      <c r="AD38" s="323"/>
      <c r="AE38" s="331"/>
      <c r="AF38" s="340"/>
      <c r="AG38" s="340"/>
      <c r="AH38" s="324"/>
      <c r="AI38" s="340"/>
      <c r="AJ38" s="340"/>
      <c r="AK38" s="340"/>
      <c r="AL38" s="324"/>
      <c r="AM38" s="324"/>
      <c r="AN38" s="324"/>
      <c r="AO38" s="324"/>
      <c r="AP38" s="324"/>
      <c r="AQ38" s="324"/>
    </row>
    <row r="39" spans="1:43">
      <c r="A39" s="317" t="s">
        <v>41</v>
      </c>
      <c r="B39" s="318" t="s">
        <v>32</v>
      </c>
      <c r="C39" s="319">
        <f t="shared" si="1"/>
        <v>0</v>
      </c>
      <c r="D39" s="319">
        <v>0</v>
      </c>
      <c r="E39" s="319">
        <v>0</v>
      </c>
      <c r="F39" s="319">
        <v>0</v>
      </c>
      <c r="G39" s="319">
        <v>0</v>
      </c>
      <c r="H39" s="319">
        <v>0</v>
      </c>
      <c r="I39" s="328"/>
      <c r="J39" s="321">
        <f t="shared" si="0"/>
        <v>0</v>
      </c>
      <c r="K39" s="331"/>
      <c r="L39" s="331"/>
      <c r="M39" s="331"/>
      <c r="N39" s="331"/>
      <c r="O39" s="331"/>
      <c r="P39" s="331"/>
      <c r="Q39" s="331"/>
      <c r="R39" s="331"/>
      <c r="S39" s="331"/>
      <c r="T39" s="331"/>
      <c r="U39" s="331"/>
      <c r="V39" s="323"/>
      <c r="W39" s="331"/>
      <c r="X39" s="331"/>
      <c r="Y39" s="331"/>
      <c r="Z39" s="323"/>
      <c r="AA39" s="331"/>
      <c r="AB39" s="331"/>
      <c r="AC39" s="331"/>
      <c r="AD39" s="323"/>
      <c r="AE39" s="331"/>
      <c r="AF39" s="340"/>
      <c r="AG39" s="340"/>
      <c r="AH39" s="324"/>
      <c r="AI39" s="340"/>
      <c r="AJ39" s="340"/>
      <c r="AK39" s="340"/>
      <c r="AL39" s="324"/>
      <c r="AM39" s="324"/>
      <c r="AN39" s="324"/>
      <c r="AO39" s="324"/>
      <c r="AP39" s="324"/>
      <c r="AQ39" s="324"/>
    </row>
    <row r="40" spans="1:43">
      <c r="A40" s="325"/>
      <c r="B40" s="326" t="s">
        <v>33</v>
      </c>
      <c r="C40" s="327">
        <f t="shared" si="1"/>
        <v>0</v>
      </c>
      <c r="D40" s="327">
        <v>0</v>
      </c>
      <c r="E40" s="327">
        <v>0</v>
      </c>
      <c r="F40" s="327">
        <v>0</v>
      </c>
      <c r="G40" s="327">
        <v>0</v>
      </c>
      <c r="H40" s="327">
        <v>0</v>
      </c>
      <c r="I40" s="328"/>
      <c r="J40" s="329">
        <f t="shared" si="0"/>
        <v>0</v>
      </c>
      <c r="K40" s="331"/>
      <c r="L40" s="331"/>
      <c r="M40" s="331"/>
      <c r="N40" s="331"/>
      <c r="O40" s="331"/>
      <c r="P40" s="331"/>
      <c r="Q40" s="331"/>
      <c r="R40" s="331"/>
      <c r="S40" s="331"/>
      <c r="T40" s="331"/>
      <c r="U40" s="331"/>
      <c r="V40" s="323"/>
      <c r="W40" s="331"/>
      <c r="X40" s="331"/>
      <c r="Y40" s="331"/>
      <c r="Z40" s="323"/>
      <c r="AA40" s="331"/>
      <c r="AB40" s="331"/>
      <c r="AC40" s="331"/>
      <c r="AD40" s="323"/>
      <c r="AE40" s="331"/>
      <c r="AF40" s="340"/>
      <c r="AG40" s="340"/>
      <c r="AH40" s="324"/>
      <c r="AI40" s="340"/>
      <c r="AJ40" s="340"/>
      <c r="AK40" s="340"/>
      <c r="AL40" s="324"/>
      <c r="AM40" s="324"/>
      <c r="AN40" s="324"/>
      <c r="AO40" s="324"/>
      <c r="AP40" s="324"/>
      <c r="AQ40" s="324"/>
    </row>
    <row r="41" spans="1:43" ht="16.5">
      <c r="A41" s="276" t="s">
        <v>22</v>
      </c>
      <c r="B41" s="318" t="s">
        <v>32</v>
      </c>
      <c r="C41" s="341">
        <f>C23+C25+C27+C29+C31+C33+C35+C37+C39</f>
        <v>3568.3925789</v>
      </c>
      <c r="D41" s="342">
        <f t="shared" ref="D41:H42" si="2">D23+D25+D27+D29+D31+D33+D35+D37+D39</f>
        <v>1202.9493</v>
      </c>
      <c r="E41" s="342">
        <f t="shared" si="2"/>
        <v>1747.4239499999996</v>
      </c>
      <c r="F41" s="342">
        <f t="shared" si="2"/>
        <v>57</v>
      </c>
      <c r="G41" s="342">
        <f>G23+G25+G27+G29+G31+G33+G35+G37+G39</f>
        <v>550.01932890000012</v>
      </c>
      <c r="H41" s="342">
        <f t="shared" si="2"/>
        <v>11</v>
      </c>
      <c r="I41" s="343"/>
      <c r="J41" s="344">
        <f>J23+J25+J27+J29+J31+J33+J35+J37+J39</f>
        <v>3568.3925789</v>
      </c>
      <c r="K41" s="331"/>
      <c r="L41" s="331"/>
      <c r="M41" s="331"/>
      <c r="N41" s="331"/>
      <c r="O41" s="331"/>
      <c r="P41" s="331"/>
      <c r="Q41" s="331"/>
      <c r="R41" s="331"/>
      <c r="S41" s="331"/>
      <c r="T41" s="331"/>
      <c r="U41" s="331"/>
      <c r="V41" s="323"/>
      <c r="W41" s="331"/>
      <c r="X41" s="331"/>
      <c r="Y41" s="331"/>
      <c r="Z41" s="323"/>
      <c r="AA41" s="331"/>
      <c r="AB41" s="331"/>
      <c r="AC41" s="331"/>
      <c r="AD41" s="323"/>
      <c r="AE41" s="331"/>
      <c r="AF41" s="340"/>
      <c r="AG41" s="340"/>
      <c r="AH41" s="324"/>
      <c r="AI41" s="340"/>
      <c r="AJ41" s="340"/>
      <c r="AK41" s="340"/>
      <c r="AL41" s="324"/>
      <c r="AM41" s="324"/>
      <c r="AN41" s="324"/>
      <c r="AO41" s="324"/>
      <c r="AP41" s="324"/>
      <c r="AQ41" s="324"/>
    </row>
    <row r="42" spans="1:43" ht="16.5">
      <c r="A42" s="276"/>
      <c r="B42" s="326" t="s">
        <v>33</v>
      </c>
      <c r="C42" s="345">
        <f>C24+C26+C28+C30+C32+C34+C36+C38+C40</f>
        <v>3568.3925789</v>
      </c>
      <c r="D42" s="346">
        <f t="shared" si="2"/>
        <v>1202.9493</v>
      </c>
      <c r="E42" s="346">
        <f t="shared" si="2"/>
        <v>1747.4239499999999</v>
      </c>
      <c r="F42" s="346">
        <f t="shared" si="2"/>
        <v>57</v>
      </c>
      <c r="G42" s="346">
        <f>G24+G26+G28+G30+G32+G34+G36+G38+G40</f>
        <v>550.0193289</v>
      </c>
      <c r="H42" s="346">
        <f t="shared" si="2"/>
        <v>11</v>
      </c>
      <c r="I42" s="343"/>
      <c r="J42" s="347">
        <f>J24+J26+J28+J30+J32+J34+J36+J38+J40</f>
        <v>3568.3925789</v>
      </c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23"/>
      <c r="W42" s="331"/>
      <c r="X42" s="331"/>
      <c r="Y42" s="331"/>
      <c r="Z42" s="323"/>
      <c r="AA42" s="331"/>
      <c r="AB42" s="331"/>
      <c r="AC42" s="331"/>
      <c r="AD42" s="323"/>
      <c r="AE42" s="331"/>
      <c r="AF42" s="340"/>
      <c r="AG42" s="340"/>
      <c r="AH42" s="324"/>
      <c r="AI42" s="340"/>
      <c r="AJ42" s="340"/>
      <c r="AK42" s="340"/>
      <c r="AL42" s="324"/>
      <c r="AM42" s="324"/>
      <c r="AN42" s="324"/>
      <c r="AO42" s="324"/>
      <c r="AP42" s="324"/>
      <c r="AQ42" s="324"/>
    </row>
    <row r="43" spans="1:43">
      <c r="A43" s="348"/>
      <c r="B43" s="349"/>
      <c r="C43" s="350"/>
      <c r="D43" s="351"/>
      <c r="E43" s="351"/>
      <c r="F43" s="351"/>
      <c r="G43" s="351"/>
      <c r="H43" s="352"/>
      <c r="I43" s="353"/>
      <c r="J43" s="353"/>
      <c r="K43" s="331"/>
      <c r="L43" s="331"/>
      <c r="M43" s="331"/>
      <c r="N43" s="331"/>
      <c r="O43" s="331"/>
      <c r="P43" s="331"/>
      <c r="Q43" s="331"/>
      <c r="R43" s="331"/>
      <c r="S43" s="331"/>
      <c r="T43" s="331"/>
      <c r="U43" s="331"/>
      <c r="V43" s="323"/>
      <c r="W43" s="331"/>
      <c r="X43" s="331"/>
      <c r="Y43" s="331"/>
      <c r="Z43" s="323"/>
      <c r="AA43" s="331"/>
      <c r="AB43" s="331"/>
      <c r="AC43" s="331"/>
      <c r="AD43" s="323"/>
      <c r="AE43" s="331"/>
      <c r="AF43" s="340"/>
      <c r="AG43" s="340"/>
      <c r="AH43" s="324"/>
      <c r="AI43" s="340"/>
      <c r="AJ43" s="340"/>
      <c r="AK43" s="340"/>
      <c r="AL43" s="324"/>
      <c r="AM43" s="324"/>
      <c r="AN43" s="324"/>
      <c r="AO43" s="324"/>
      <c r="AP43" s="324"/>
      <c r="AQ43" s="324"/>
    </row>
    <row r="44" spans="1:43" s="358" customFormat="1">
      <c r="A44" s="354" t="s">
        <v>42</v>
      </c>
      <c r="B44" s="349"/>
      <c r="C44" s="355"/>
      <c r="D44" s="355"/>
      <c r="E44" s="355"/>
      <c r="F44" s="355"/>
      <c r="G44" s="355"/>
      <c r="H44" s="356"/>
      <c r="I44" s="357"/>
      <c r="J44" s="357"/>
      <c r="K44" s="331"/>
      <c r="L44" s="331"/>
      <c r="M44" s="331"/>
      <c r="N44" s="331"/>
      <c r="O44" s="331"/>
      <c r="P44" s="331"/>
      <c r="Q44" s="331"/>
      <c r="R44" s="331"/>
      <c r="S44" s="331"/>
      <c r="T44" s="331"/>
      <c r="U44" s="331"/>
      <c r="V44" s="323"/>
      <c r="W44" s="331"/>
      <c r="X44" s="331"/>
      <c r="Y44" s="331"/>
      <c r="Z44" s="323"/>
      <c r="AA44" s="331"/>
      <c r="AB44" s="331"/>
      <c r="AC44" s="331"/>
      <c r="AD44" s="323"/>
      <c r="AE44" s="331"/>
      <c r="AF44" s="340"/>
      <c r="AG44" s="340"/>
      <c r="AH44" s="324"/>
      <c r="AI44" s="340"/>
      <c r="AJ44" s="340"/>
      <c r="AK44" s="340"/>
      <c r="AL44" s="324"/>
      <c r="AM44" s="324"/>
      <c r="AN44" s="324"/>
      <c r="AO44" s="324"/>
      <c r="AP44" s="324"/>
      <c r="AQ44" s="324"/>
    </row>
    <row r="45" spans="1:43">
      <c r="A45" s="359" t="s">
        <v>43</v>
      </c>
      <c r="B45" s="359"/>
      <c r="C45" s="359"/>
      <c r="D45" s="359"/>
      <c r="E45" s="359"/>
      <c r="F45" s="359"/>
      <c r="G45" s="359"/>
      <c r="H45" s="360"/>
      <c r="I45" s="361"/>
      <c r="J45" s="362"/>
      <c r="K45" s="331"/>
      <c r="L45" s="331"/>
      <c r="M45" s="331"/>
      <c r="N45" s="331"/>
      <c r="O45" s="331"/>
      <c r="P45" s="331"/>
      <c r="Q45" s="331"/>
      <c r="R45" s="331"/>
      <c r="S45" s="331"/>
      <c r="T45" s="331"/>
      <c r="U45" s="331"/>
      <c r="V45" s="323"/>
      <c r="W45" s="331"/>
      <c r="X45" s="331"/>
      <c r="Y45" s="331"/>
      <c r="Z45" s="323"/>
      <c r="AA45" s="331"/>
      <c r="AB45" s="331"/>
      <c r="AC45" s="331"/>
      <c r="AD45" s="323"/>
      <c r="AE45" s="331"/>
      <c r="AF45" s="340"/>
      <c r="AG45" s="340"/>
      <c r="AH45" s="324"/>
      <c r="AI45" s="340"/>
      <c r="AJ45" s="340"/>
      <c r="AK45" s="340"/>
      <c r="AL45" s="324"/>
      <c r="AM45" s="324"/>
      <c r="AN45" s="324"/>
      <c r="AO45" s="324"/>
      <c r="AP45" s="324"/>
      <c r="AQ45" s="324"/>
    </row>
    <row r="46" spans="1:43">
      <c r="A46" s="271"/>
      <c r="B46" s="349"/>
      <c r="C46" s="355"/>
      <c r="D46" s="355"/>
      <c r="E46" s="355"/>
      <c r="F46" s="355"/>
      <c r="G46" s="355"/>
      <c r="H46" s="356"/>
      <c r="I46" s="357"/>
      <c r="J46" s="357"/>
      <c r="K46" s="330"/>
      <c r="L46" s="330"/>
      <c r="M46" s="330"/>
      <c r="N46" s="330"/>
      <c r="O46" s="331"/>
      <c r="P46" s="330"/>
      <c r="Q46" s="323"/>
      <c r="R46" s="323"/>
      <c r="S46" s="331"/>
      <c r="T46" s="331"/>
      <c r="U46" s="331"/>
      <c r="V46" s="323"/>
      <c r="W46" s="331"/>
      <c r="X46" s="331"/>
      <c r="Y46" s="331"/>
      <c r="Z46" s="323"/>
      <c r="AA46" s="331"/>
      <c r="AB46" s="331"/>
      <c r="AC46" s="331"/>
      <c r="AD46" s="323"/>
      <c r="AE46" s="331"/>
      <c r="AF46" s="340"/>
      <c r="AG46" s="340"/>
      <c r="AH46" s="324"/>
      <c r="AI46" s="340"/>
      <c r="AJ46" s="340"/>
      <c r="AK46" s="340"/>
      <c r="AL46" s="324"/>
      <c r="AM46" s="324"/>
      <c r="AN46" s="324"/>
      <c r="AO46" s="324"/>
      <c r="AP46" s="324"/>
      <c r="AQ46" s="324"/>
    </row>
    <row r="47" spans="1:43">
      <c r="A47" s="354" t="s">
        <v>44</v>
      </c>
      <c r="B47" s="349"/>
      <c r="C47" s="355"/>
      <c r="D47" s="355"/>
      <c r="E47" s="355"/>
      <c r="F47" s="355"/>
      <c r="G47" s="355"/>
      <c r="H47" s="356"/>
      <c r="I47" s="357"/>
      <c r="J47" s="334"/>
      <c r="K47" s="333"/>
      <c r="L47" s="333"/>
      <c r="M47" s="334"/>
      <c r="N47" s="334"/>
      <c r="O47" s="335"/>
      <c r="P47" s="335"/>
      <c r="Q47" s="363"/>
      <c r="R47" s="363"/>
      <c r="S47" s="331"/>
      <c r="T47" s="331"/>
      <c r="U47" s="331"/>
      <c r="V47" s="323"/>
      <c r="W47" s="331"/>
      <c r="X47" s="331"/>
      <c r="Y47" s="331"/>
      <c r="Z47" s="323"/>
      <c r="AA47" s="331"/>
      <c r="AB47" s="331"/>
      <c r="AC47" s="331"/>
      <c r="AD47" s="323"/>
      <c r="AE47" s="331"/>
      <c r="AF47" s="340"/>
      <c r="AG47" s="340"/>
      <c r="AH47" s="324"/>
      <c r="AI47" s="340"/>
      <c r="AJ47" s="340"/>
      <c r="AK47" s="340"/>
      <c r="AL47" s="324"/>
      <c r="AM47" s="324"/>
      <c r="AN47" s="324"/>
      <c r="AO47" s="324"/>
      <c r="AP47" s="324"/>
      <c r="AQ47" s="324"/>
    </row>
    <row r="48" spans="1:43">
      <c r="A48" s="364" t="s">
        <v>45</v>
      </c>
      <c r="B48" s="364"/>
      <c r="C48" s="364"/>
      <c r="D48" s="364"/>
      <c r="E48" s="364"/>
      <c r="F48" s="364"/>
      <c r="G48" s="364"/>
      <c r="H48" s="356"/>
      <c r="I48" s="332"/>
      <c r="J48" s="365"/>
      <c r="K48" s="330"/>
      <c r="L48" s="330"/>
      <c r="M48" s="330"/>
      <c r="N48" s="330"/>
      <c r="O48" s="338"/>
      <c r="P48" s="338"/>
      <c r="Q48" s="338"/>
      <c r="R48" s="338"/>
      <c r="S48" s="366"/>
      <c r="T48" s="366"/>
      <c r="U48" s="366"/>
      <c r="V48" s="366"/>
      <c r="W48" s="366"/>
      <c r="X48" s="366"/>
      <c r="Y48" s="366"/>
      <c r="Z48" s="366"/>
      <c r="AA48" s="366"/>
      <c r="AB48" s="366"/>
      <c r="AC48" s="366"/>
      <c r="AD48" s="366"/>
      <c r="AE48" s="366"/>
      <c r="AF48" s="367"/>
      <c r="AG48" s="367"/>
      <c r="AH48" s="367"/>
      <c r="AI48" s="367"/>
      <c r="AJ48" s="367"/>
      <c r="AK48" s="367"/>
      <c r="AL48" s="367"/>
      <c r="AM48" s="367"/>
      <c r="AN48" s="367"/>
      <c r="AO48" s="367"/>
      <c r="AP48" s="324"/>
      <c r="AQ48" s="324"/>
    </row>
    <row r="49" spans="1:46">
      <c r="A49" s="364"/>
      <c r="B49" s="364"/>
      <c r="C49" s="364"/>
      <c r="D49" s="364"/>
      <c r="E49" s="364"/>
      <c r="F49" s="364"/>
      <c r="G49" s="364"/>
      <c r="H49" s="356"/>
      <c r="I49" s="332"/>
      <c r="J49" s="365"/>
      <c r="K49" s="330"/>
      <c r="L49" s="330"/>
      <c r="M49" s="330"/>
      <c r="N49" s="330"/>
      <c r="O49" s="338"/>
      <c r="P49" s="338"/>
      <c r="Q49" s="338"/>
      <c r="R49" s="338"/>
      <c r="S49" s="366"/>
      <c r="T49" s="366"/>
      <c r="U49" s="366"/>
      <c r="V49" s="366"/>
      <c r="W49" s="366"/>
      <c r="X49" s="366"/>
      <c r="Y49" s="366"/>
      <c r="Z49" s="366"/>
      <c r="AA49" s="366"/>
      <c r="AB49" s="366"/>
      <c r="AC49" s="366"/>
      <c r="AD49" s="366"/>
      <c r="AE49" s="366"/>
      <c r="AF49" s="367"/>
      <c r="AG49" s="367"/>
      <c r="AH49" s="367"/>
      <c r="AI49" s="367"/>
      <c r="AJ49" s="367"/>
      <c r="AK49" s="367"/>
      <c r="AL49" s="367"/>
      <c r="AM49" s="367"/>
      <c r="AN49" s="367"/>
      <c r="AO49" s="367"/>
      <c r="AP49" s="324"/>
      <c r="AQ49" s="324"/>
    </row>
    <row r="50" spans="1:46">
      <c r="A50" s="271"/>
      <c r="B50" s="349"/>
      <c r="C50" s="355"/>
      <c r="D50" s="356"/>
      <c r="E50" s="356"/>
      <c r="F50" s="356"/>
      <c r="G50" s="356"/>
      <c r="H50" s="356"/>
      <c r="I50" s="357"/>
      <c r="J50" s="357"/>
      <c r="K50" s="331"/>
      <c r="L50" s="331"/>
      <c r="M50" s="331"/>
      <c r="N50" s="331"/>
      <c r="O50" s="331"/>
      <c r="P50" s="331"/>
      <c r="Q50" s="331"/>
      <c r="R50" s="331"/>
      <c r="S50" s="331"/>
      <c r="T50" s="331"/>
      <c r="U50" s="331"/>
      <c r="V50" s="323"/>
      <c r="W50" s="331"/>
      <c r="X50" s="331"/>
      <c r="Y50" s="331"/>
      <c r="Z50" s="323"/>
      <c r="AA50" s="331"/>
      <c r="AB50" s="331"/>
      <c r="AC50" s="331"/>
      <c r="AD50" s="323"/>
      <c r="AE50" s="331"/>
      <c r="AF50" s="340"/>
      <c r="AG50" s="340"/>
      <c r="AH50" s="324"/>
      <c r="AI50" s="340"/>
      <c r="AJ50" s="340"/>
      <c r="AK50" s="340"/>
      <c r="AL50" s="324"/>
    </row>
    <row r="51" spans="1:46" ht="15.75" customHeight="1">
      <c r="A51" s="509" t="s">
        <v>46</v>
      </c>
      <c r="B51" s="541" t="s">
        <v>47</v>
      </c>
      <c r="C51" s="541"/>
      <c r="D51" s="541"/>
      <c r="E51" s="541"/>
      <c r="F51" s="541"/>
      <c r="G51" s="541"/>
      <c r="H51" s="541"/>
      <c r="I51" s="368"/>
      <c r="J51" s="369"/>
      <c r="K51" s="331"/>
      <c r="L51" s="331"/>
      <c r="M51" s="331"/>
      <c r="N51" s="331"/>
      <c r="O51" s="331"/>
      <c r="P51" s="331"/>
      <c r="Q51" s="323"/>
      <c r="R51" s="331"/>
      <c r="S51" s="331"/>
      <c r="T51" s="331"/>
      <c r="U51" s="331"/>
      <c r="V51" s="323"/>
      <c r="W51" s="331"/>
      <c r="X51" s="331"/>
      <c r="Y51" s="331"/>
      <c r="Z51" s="323"/>
      <c r="AA51" s="331"/>
      <c r="AB51" s="331"/>
      <c r="AC51" s="331"/>
      <c r="AD51" s="323"/>
      <c r="AE51" s="331"/>
      <c r="AF51" s="340"/>
      <c r="AG51" s="340"/>
      <c r="AH51" s="324"/>
      <c r="AI51" s="340"/>
      <c r="AJ51" s="340"/>
      <c r="AK51" s="340"/>
      <c r="AL51" s="324"/>
    </row>
    <row r="52" spans="1:46" ht="15.75" customHeight="1">
      <c r="A52" s="511" t="s">
        <v>48</v>
      </c>
      <c r="B52" s="541" t="s">
        <v>49</v>
      </c>
      <c r="C52" s="541"/>
      <c r="D52" s="541"/>
      <c r="E52" s="541"/>
      <c r="F52" s="541"/>
      <c r="G52" s="541"/>
      <c r="H52" s="541"/>
      <c r="I52" s="371"/>
      <c r="J52" s="372"/>
      <c r="K52" s="331"/>
      <c r="L52" s="331"/>
      <c r="M52" s="331"/>
      <c r="N52" s="331"/>
      <c r="O52" s="331"/>
      <c r="P52" s="331"/>
      <c r="Q52" s="323"/>
      <c r="R52" s="331"/>
      <c r="S52" s="323"/>
      <c r="T52" s="323"/>
      <c r="U52" s="331"/>
      <c r="V52" s="323"/>
      <c r="W52" s="323"/>
      <c r="X52" s="323"/>
      <c r="Y52" s="331"/>
      <c r="Z52" s="323"/>
      <c r="AA52" s="323"/>
      <c r="AB52" s="323"/>
      <c r="AC52" s="331"/>
      <c r="AD52" s="323"/>
      <c r="AE52" s="323"/>
      <c r="AF52" s="324"/>
      <c r="AG52" s="340"/>
      <c r="AH52" s="324"/>
      <c r="AI52" s="324"/>
      <c r="AJ52" s="324"/>
      <c r="AK52" s="340"/>
      <c r="AL52" s="324"/>
      <c r="AM52" s="242"/>
      <c r="AN52" s="242"/>
      <c r="AO52" s="242"/>
      <c r="AP52" s="242"/>
      <c r="AQ52" s="242"/>
      <c r="AR52" s="242"/>
      <c r="AS52" s="242"/>
      <c r="AT52" s="242"/>
    </row>
    <row r="53" spans="1:46" ht="15.75" customHeight="1">
      <c r="A53" s="512"/>
      <c r="B53" s="541" t="s">
        <v>50</v>
      </c>
      <c r="C53" s="541"/>
      <c r="D53" s="541"/>
      <c r="E53" s="541"/>
      <c r="F53" s="541"/>
      <c r="G53" s="541"/>
      <c r="H53" s="541"/>
      <c r="I53" s="373"/>
      <c r="J53" s="373"/>
      <c r="K53" s="331"/>
      <c r="L53" s="331"/>
      <c r="M53" s="331"/>
      <c r="N53" s="331"/>
      <c r="O53" s="331"/>
      <c r="P53" s="331"/>
      <c r="Q53" s="323"/>
      <c r="R53" s="331"/>
      <c r="S53" s="374"/>
      <c r="T53" s="374"/>
      <c r="U53" s="375"/>
      <c r="V53" s="375"/>
      <c r="W53" s="374"/>
      <c r="X53" s="374"/>
      <c r="Y53" s="375"/>
      <c r="Z53" s="375"/>
      <c r="AA53" s="374"/>
      <c r="AB53" s="374"/>
      <c r="AC53" s="375"/>
      <c r="AD53" s="375"/>
      <c r="AE53" s="376"/>
      <c r="AF53" s="376"/>
      <c r="AG53" s="377"/>
      <c r="AH53" s="377"/>
      <c r="AI53" s="376"/>
      <c r="AJ53" s="376"/>
      <c r="AK53" s="378"/>
      <c r="AL53" s="378"/>
      <c r="AM53" s="378"/>
      <c r="AN53" s="564"/>
      <c r="AO53" s="564"/>
      <c r="AP53" s="242"/>
      <c r="AQ53" s="242"/>
      <c r="AR53" s="242"/>
      <c r="AS53" s="242"/>
      <c r="AT53" s="242"/>
    </row>
    <row r="54" spans="1:46" ht="15.75" customHeight="1">
      <c r="A54" s="512"/>
      <c r="B54" s="541" t="s">
        <v>51</v>
      </c>
      <c r="C54" s="541"/>
      <c r="D54" s="541"/>
      <c r="E54" s="541"/>
      <c r="F54" s="541"/>
      <c r="G54" s="541"/>
      <c r="H54" s="541"/>
      <c r="I54" s="373"/>
      <c r="J54" s="373"/>
      <c r="K54" s="331"/>
      <c r="L54" s="331"/>
      <c r="M54" s="331"/>
      <c r="N54" s="331"/>
      <c r="O54" s="331"/>
      <c r="P54" s="331"/>
      <c r="Q54" s="323"/>
      <c r="R54" s="331"/>
      <c r="S54" s="322"/>
      <c r="T54" s="322"/>
      <c r="U54" s="331"/>
      <c r="V54" s="323"/>
      <c r="W54" s="322"/>
      <c r="X54" s="322"/>
      <c r="Y54" s="331"/>
      <c r="Z54" s="323"/>
      <c r="AA54" s="322"/>
      <c r="AB54" s="322"/>
      <c r="AC54" s="331"/>
      <c r="AD54" s="323"/>
      <c r="AE54" s="322"/>
      <c r="AF54" s="242"/>
      <c r="AG54" s="340"/>
      <c r="AH54" s="324"/>
      <c r="AI54" s="242"/>
      <c r="AJ54" s="242"/>
      <c r="AK54" s="340"/>
      <c r="AL54" s="324"/>
      <c r="AM54" s="242"/>
      <c r="AN54" s="242"/>
      <c r="AO54" s="242"/>
      <c r="AP54" s="242"/>
      <c r="AQ54" s="242"/>
      <c r="AR54" s="242"/>
      <c r="AS54" s="242"/>
      <c r="AT54" s="242"/>
    </row>
    <row r="55" spans="1:46" ht="15.75">
      <c r="A55" s="512"/>
      <c r="B55" s="514"/>
      <c r="C55" s="514"/>
      <c r="D55" s="510"/>
      <c r="E55" s="510"/>
      <c r="F55" s="510"/>
      <c r="G55" s="510"/>
      <c r="H55" s="513"/>
      <c r="I55" s="373"/>
      <c r="J55" s="373"/>
      <c r="K55" s="331"/>
      <c r="L55" s="331"/>
      <c r="M55" s="331"/>
      <c r="N55" s="331"/>
      <c r="O55" s="331"/>
      <c r="P55" s="331"/>
      <c r="Q55" s="323"/>
      <c r="R55" s="331"/>
      <c r="S55" s="323"/>
      <c r="T55" s="323"/>
      <c r="U55" s="322"/>
      <c r="V55" s="323"/>
      <c r="W55" s="323"/>
      <c r="X55" s="323"/>
      <c r="Y55" s="322"/>
      <c r="Z55" s="323"/>
      <c r="AA55" s="323"/>
      <c r="AB55" s="323"/>
      <c r="AC55" s="322"/>
      <c r="AD55" s="323"/>
      <c r="AE55" s="323"/>
      <c r="AF55" s="324"/>
      <c r="AG55" s="242"/>
      <c r="AH55" s="324"/>
      <c r="AI55" s="324"/>
      <c r="AJ55" s="324"/>
      <c r="AK55" s="242"/>
      <c r="AL55" s="324"/>
      <c r="AM55" s="324"/>
      <c r="AN55" s="324"/>
      <c r="AO55" s="324"/>
      <c r="AP55" s="324"/>
      <c r="AQ55" s="324"/>
      <c r="AR55" s="242"/>
      <c r="AS55" s="242"/>
      <c r="AT55" s="242"/>
    </row>
    <row r="56" spans="1:46" ht="15.75">
      <c r="A56" s="515" t="s">
        <v>52</v>
      </c>
      <c r="B56" s="514"/>
      <c r="C56" s="514"/>
      <c r="D56" s="510"/>
      <c r="E56" s="510"/>
      <c r="F56" s="510"/>
      <c r="G56" s="510"/>
      <c r="H56" s="513"/>
      <c r="I56" s="373"/>
      <c r="J56" s="373"/>
      <c r="K56" s="331"/>
      <c r="L56" s="331"/>
      <c r="M56" s="331"/>
      <c r="N56" s="331"/>
      <c r="O56" s="331"/>
      <c r="P56" s="331"/>
      <c r="Q56" s="323"/>
      <c r="R56" s="331"/>
      <c r="S56" s="323"/>
      <c r="T56" s="323"/>
      <c r="U56" s="323"/>
      <c r="V56" s="323"/>
      <c r="W56" s="323"/>
      <c r="X56" s="323"/>
      <c r="Y56" s="323"/>
      <c r="Z56" s="323"/>
      <c r="AA56" s="323"/>
      <c r="AB56" s="323"/>
      <c r="AC56" s="323"/>
      <c r="AD56" s="323"/>
      <c r="AE56" s="323"/>
      <c r="AF56" s="324"/>
      <c r="AG56" s="324"/>
      <c r="AH56" s="324"/>
      <c r="AI56" s="324"/>
      <c r="AJ56" s="324"/>
      <c r="AK56" s="324"/>
      <c r="AL56" s="324"/>
      <c r="AM56" s="324"/>
      <c r="AN56" s="324"/>
      <c r="AO56" s="324"/>
      <c r="AP56" s="324"/>
      <c r="AQ56" s="324"/>
      <c r="AR56" s="242"/>
      <c r="AS56" s="242"/>
      <c r="AT56" s="242"/>
    </row>
    <row r="57" spans="1:46" ht="15.75">
      <c r="A57" s="516" t="s">
        <v>53</v>
      </c>
      <c r="B57" s="514"/>
      <c r="C57" s="514"/>
      <c r="D57" s="510"/>
      <c r="E57" s="510"/>
      <c r="F57" s="510"/>
      <c r="G57" s="510"/>
      <c r="H57" s="513"/>
      <c r="I57" s="373"/>
      <c r="J57" s="373"/>
      <c r="K57" s="331"/>
      <c r="L57" s="331"/>
      <c r="M57" s="331"/>
      <c r="N57" s="331"/>
      <c r="O57" s="331"/>
      <c r="P57" s="331"/>
      <c r="Q57" s="323"/>
      <c r="R57" s="331"/>
      <c r="S57" s="323"/>
      <c r="T57" s="323"/>
      <c r="U57" s="323"/>
      <c r="V57" s="323"/>
      <c r="W57" s="323"/>
      <c r="X57" s="323"/>
      <c r="Y57" s="323"/>
      <c r="Z57" s="323"/>
      <c r="AA57" s="323"/>
      <c r="AB57" s="323"/>
      <c r="AC57" s="323"/>
      <c r="AD57" s="323"/>
      <c r="AE57" s="323"/>
      <c r="AF57" s="324"/>
      <c r="AG57" s="324"/>
      <c r="AH57" s="324"/>
      <c r="AI57" s="324"/>
      <c r="AJ57" s="324"/>
      <c r="AK57" s="324"/>
      <c r="AL57" s="324"/>
      <c r="AM57" s="324"/>
      <c r="AN57" s="324"/>
      <c r="AO57" s="324"/>
      <c r="AP57" s="324"/>
      <c r="AQ57" s="324"/>
      <c r="AR57" s="242"/>
      <c r="AS57" s="242"/>
      <c r="AT57" s="242"/>
    </row>
    <row r="58" spans="1:46" ht="15.75">
      <c r="A58" s="517"/>
      <c r="B58" s="514"/>
      <c r="C58" s="514"/>
      <c r="D58" s="510"/>
      <c r="E58" s="510"/>
      <c r="F58" s="510"/>
      <c r="G58" s="510"/>
      <c r="H58" s="513"/>
      <c r="I58" s="373"/>
      <c r="J58" s="373"/>
      <c r="K58" s="331"/>
      <c r="L58" s="331"/>
      <c r="M58" s="331"/>
      <c r="N58" s="331"/>
      <c r="O58" s="331"/>
      <c r="P58" s="331"/>
      <c r="Q58" s="323"/>
      <c r="R58" s="331"/>
      <c r="S58" s="323"/>
      <c r="T58" s="323"/>
      <c r="U58" s="380"/>
      <c r="V58" s="381"/>
      <c r="W58" s="323"/>
      <c r="X58" s="323"/>
      <c r="Y58" s="380"/>
      <c r="Z58" s="381"/>
      <c r="AA58" s="323"/>
      <c r="AB58" s="323"/>
      <c r="AC58" s="380"/>
      <c r="AD58" s="381"/>
      <c r="AE58" s="323"/>
      <c r="AF58" s="324"/>
      <c r="AG58" s="382"/>
      <c r="AH58" s="383"/>
      <c r="AI58" s="324"/>
      <c r="AJ58" s="324"/>
      <c r="AK58" s="382"/>
      <c r="AL58" s="383"/>
      <c r="AM58" s="324"/>
      <c r="AN58" s="242"/>
      <c r="AO58" s="324"/>
      <c r="AP58" s="324"/>
      <c r="AQ58" s="324"/>
      <c r="AR58" s="242"/>
      <c r="AS58" s="242"/>
      <c r="AT58" s="242"/>
    </row>
    <row r="59" spans="1:46" ht="15.75">
      <c r="A59" s="512"/>
      <c r="B59" s="514"/>
      <c r="C59" s="514"/>
      <c r="D59" s="510"/>
      <c r="E59" s="510"/>
      <c r="F59" s="510"/>
      <c r="G59" s="510"/>
      <c r="H59" s="513"/>
      <c r="I59" s="373"/>
      <c r="J59" s="373"/>
      <c r="K59" s="331"/>
      <c r="L59" s="331"/>
      <c r="M59" s="331"/>
      <c r="N59" s="331"/>
      <c r="O59" s="331"/>
      <c r="P59" s="331"/>
      <c r="Q59" s="323"/>
      <c r="R59" s="331"/>
      <c r="S59" s="387"/>
      <c r="T59" s="388"/>
      <c r="U59" s="384"/>
      <c r="V59" s="384"/>
      <c r="W59" s="387"/>
      <c r="X59" s="388"/>
      <c r="Y59" s="384"/>
      <c r="Z59" s="384"/>
      <c r="AA59" s="387"/>
      <c r="AB59" s="388"/>
      <c r="AC59" s="384"/>
      <c r="AD59" s="384"/>
      <c r="AE59" s="387"/>
      <c r="AF59" s="389"/>
      <c r="AG59" s="385"/>
      <c r="AH59" s="385"/>
      <c r="AI59" s="390"/>
      <c r="AJ59" s="389"/>
      <c r="AK59" s="385"/>
      <c r="AL59" s="385"/>
      <c r="AM59" s="242"/>
      <c r="AN59" s="242"/>
      <c r="AO59" s="242"/>
      <c r="AP59" s="242"/>
      <c r="AQ59" s="242"/>
      <c r="AR59" s="242"/>
      <c r="AS59" s="242"/>
      <c r="AT59" s="242"/>
    </row>
    <row r="60" spans="1:46" ht="15.75">
      <c r="A60" s="518" t="s">
        <v>54</v>
      </c>
      <c r="B60" s="519"/>
      <c r="C60" s="520"/>
      <c r="D60" s="521"/>
      <c r="E60" s="537" t="s">
        <v>55</v>
      </c>
      <c r="F60" s="537"/>
      <c r="G60" s="537"/>
      <c r="H60" s="522"/>
      <c r="I60" s="391"/>
      <c r="J60" s="391"/>
      <c r="K60" s="366"/>
      <c r="L60" s="366"/>
      <c r="M60" s="366"/>
      <c r="N60" s="366"/>
      <c r="O60" s="366"/>
      <c r="P60" s="366"/>
      <c r="Q60" s="323"/>
      <c r="R60" s="331"/>
      <c r="S60" s="322"/>
      <c r="T60" s="322"/>
      <c r="U60" s="322"/>
      <c r="V60" s="322"/>
      <c r="W60" s="322"/>
      <c r="X60" s="322"/>
      <c r="Y60" s="322"/>
      <c r="Z60" s="322"/>
      <c r="AA60" s="322"/>
      <c r="AB60" s="322"/>
      <c r="AC60" s="322"/>
      <c r="AD60" s="322"/>
      <c r="AE60" s="32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42"/>
    </row>
    <row r="61" spans="1:46" ht="15.75">
      <c r="A61" s="523" t="s">
        <v>56</v>
      </c>
      <c r="B61" s="519"/>
      <c r="C61" s="520"/>
      <c r="D61" s="521"/>
      <c r="E61" s="538" t="s">
        <v>57</v>
      </c>
      <c r="F61" s="538"/>
      <c r="G61" s="538"/>
      <c r="H61" s="522"/>
      <c r="I61" s="391"/>
      <c r="J61" s="391"/>
      <c r="K61" s="322"/>
      <c r="L61" s="322"/>
      <c r="M61" s="322"/>
      <c r="N61" s="322"/>
      <c r="O61" s="322"/>
      <c r="P61" s="322"/>
      <c r="Q61" s="322"/>
      <c r="R61" s="322"/>
    </row>
    <row r="62" spans="1:46" ht="15.75">
      <c r="A62" s="523"/>
      <c r="B62" s="519"/>
      <c r="C62" s="520"/>
      <c r="D62" s="521"/>
      <c r="E62" s="539" t="s">
        <v>58</v>
      </c>
      <c r="F62" s="539"/>
      <c r="G62" s="539"/>
      <c r="H62" s="522"/>
      <c r="I62" s="391"/>
      <c r="J62" s="391"/>
      <c r="K62" s="322"/>
      <c r="L62" s="322"/>
      <c r="M62" s="322"/>
      <c r="N62" s="322"/>
      <c r="O62" s="322"/>
      <c r="P62" s="322"/>
      <c r="Q62" s="322"/>
      <c r="R62" s="322"/>
    </row>
    <row r="63" spans="1:46" ht="15.75">
      <c r="A63" s="523"/>
      <c r="B63" s="519"/>
      <c r="C63" s="520"/>
      <c r="D63" s="521"/>
      <c r="E63" s="522"/>
      <c r="F63" s="522"/>
      <c r="G63" s="519"/>
      <c r="H63" s="522"/>
      <c r="I63" s="391"/>
      <c r="J63" s="391"/>
      <c r="K63" s="322"/>
      <c r="L63" s="322"/>
      <c r="M63" s="322"/>
      <c r="N63" s="322"/>
      <c r="O63" s="322"/>
      <c r="P63" s="322"/>
      <c r="Q63" s="322"/>
      <c r="R63" s="322"/>
    </row>
    <row r="64" spans="1:46" ht="15.75">
      <c r="A64" s="523"/>
      <c r="B64" s="519"/>
      <c r="C64" s="520"/>
      <c r="D64" s="521"/>
      <c r="E64" s="522"/>
      <c r="F64" s="522"/>
      <c r="G64" s="519"/>
      <c r="H64" s="522"/>
      <c r="I64" s="391"/>
      <c r="J64" s="391"/>
      <c r="K64" s="322"/>
      <c r="L64" s="322"/>
      <c r="M64" s="322"/>
      <c r="N64" s="322"/>
      <c r="O64" s="322"/>
      <c r="P64" s="322"/>
      <c r="Q64" s="322"/>
      <c r="R64" s="322"/>
    </row>
    <row r="65" spans="1:18" ht="15.75">
      <c r="A65" s="524"/>
      <c r="B65" s="524"/>
      <c r="C65" s="513"/>
      <c r="D65" s="525"/>
      <c r="E65" s="525"/>
      <c r="F65" s="525" t="s">
        <v>59</v>
      </c>
      <c r="G65" s="525"/>
      <c r="H65" s="513"/>
      <c r="I65" s="392"/>
      <c r="J65" s="374"/>
      <c r="K65" s="393"/>
      <c r="L65" s="393"/>
      <c r="M65" s="393"/>
      <c r="N65" s="393"/>
      <c r="O65" s="393"/>
      <c r="P65" s="393"/>
      <c r="Q65" s="322"/>
      <c r="R65" s="322"/>
    </row>
    <row r="66" spans="1:18" ht="15.75">
      <c r="A66" s="526" t="s">
        <v>60</v>
      </c>
      <c r="B66" s="513"/>
      <c r="C66" s="513"/>
      <c r="D66" s="525"/>
      <c r="E66" s="525"/>
      <c r="F66" s="525" t="s">
        <v>61</v>
      </c>
      <c r="G66" s="525"/>
      <c r="H66" s="513"/>
      <c r="I66" s="257"/>
      <c r="J66" s="257"/>
      <c r="K66" s="393"/>
      <c r="L66" s="393"/>
      <c r="M66" s="393"/>
      <c r="N66" s="393"/>
      <c r="O66" s="393"/>
      <c r="P66" s="393"/>
      <c r="Q66" s="322"/>
      <c r="R66" s="322"/>
    </row>
    <row r="67" spans="1:18" ht="15.75">
      <c r="A67" s="527" t="s">
        <v>62</v>
      </c>
      <c r="B67" s="514"/>
      <c r="C67" s="513"/>
      <c r="D67" s="525"/>
      <c r="E67" s="525"/>
      <c r="F67" s="525" t="s">
        <v>63</v>
      </c>
      <c r="G67" s="525"/>
      <c r="H67" s="513"/>
      <c r="I67" s="257"/>
      <c r="J67" s="257"/>
      <c r="K67" s="322"/>
      <c r="L67" s="322"/>
      <c r="M67" s="322"/>
      <c r="N67" s="322"/>
      <c r="O67" s="322"/>
      <c r="P67" s="322"/>
      <c r="Q67" s="322"/>
      <c r="R67" s="322"/>
    </row>
    <row r="68" spans="1:18" ht="15.75">
      <c r="A68" s="513"/>
      <c r="B68" s="514"/>
      <c r="C68" s="524"/>
      <c r="D68" s="528"/>
      <c r="E68" s="525"/>
      <c r="F68" s="525"/>
      <c r="G68" s="513"/>
      <c r="H68" s="513"/>
      <c r="I68" s="392"/>
      <c r="J68" s="395"/>
      <c r="K68" s="322"/>
      <c r="L68" s="322"/>
      <c r="M68" s="322"/>
      <c r="N68" s="322"/>
      <c r="O68" s="322"/>
      <c r="P68" s="322"/>
      <c r="Q68" s="322"/>
      <c r="R68" s="322"/>
    </row>
    <row r="69" spans="1:18" ht="15.75">
      <c r="A69" s="513"/>
      <c r="B69" s="514"/>
      <c r="C69" s="525"/>
      <c r="D69" s="514"/>
      <c r="E69" s="525"/>
      <c r="F69" s="525"/>
      <c r="G69" s="513"/>
      <c r="H69" s="513"/>
      <c r="I69" s="257"/>
      <c r="J69" s="257"/>
      <c r="K69" s="322"/>
      <c r="L69" s="322"/>
      <c r="M69" s="322"/>
      <c r="N69" s="322"/>
      <c r="O69" s="322"/>
      <c r="P69" s="322"/>
      <c r="Q69" s="322"/>
      <c r="R69" s="322"/>
    </row>
    <row r="70" spans="1:18" ht="15.75">
      <c r="A70" s="529" t="s">
        <v>64</v>
      </c>
      <c r="B70" s="514"/>
      <c r="C70" s="514"/>
      <c r="D70" s="514"/>
      <c r="E70" s="525"/>
      <c r="F70" s="525"/>
      <c r="G70" s="525"/>
      <c r="H70" s="513"/>
      <c r="I70" s="373"/>
      <c r="J70" s="373"/>
      <c r="K70" s="322"/>
      <c r="L70" s="322"/>
      <c r="M70" s="322"/>
      <c r="N70" s="322"/>
      <c r="O70" s="322"/>
      <c r="P70" s="322"/>
      <c r="Q70" s="322"/>
      <c r="R70" s="322"/>
    </row>
    <row r="71" spans="1:18" ht="15.75">
      <c r="A71" s="530" t="s">
        <v>65</v>
      </c>
      <c r="B71" s="530"/>
      <c r="C71" s="530"/>
      <c r="D71" s="530"/>
      <c r="E71" s="531"/>
      <c r="F71" s="516"/>
      <c r="G71" s="516"/>
      <c r="H71" s="513"/>
      <c r="I71" s="397"/>
      <c r="J71" s="397"/>
      <c r="K71" s="323"/>
      <c r="L71" s="323"/>
      <c r="M71" s="323"/>
      <c r="N71" s="323"/>
      <c r="O71" s="323"/>
      <c r="P71" s="323"/>
      <c r="Q71" s="322"/>
      <c r="R71" s="322"/>
    </row>
    <row r="72" spans="1:18">
      <c r="B72" s="379"/>
      <c r="C72" s="379"/>
      <c r="D72" s="379"/>
      <c r="E72" s="379"/>
      <c r="F72" s="379"/>
      <c r="I72" s="373"/>
      <c r="J72" s="373"/>
      <c r="K72" s="323"/>
      <c r="L72" s="323"/>
      <c r="M72" s="323"/>
      <c r="N72" s="323"/>
      <c r="O72" s="323"/>
      <c r="P72" s="323"/>
      <c r="Q72" s="322"/>
      <c r="R72" s="322"/>
    </row>
    <row r="73" spans="1:18">
      <c r="C73" s="379"/>
      <c r="D73" s="379"/>
      <c r="E73" s="379"/>
      <c r="F73" s="379"/>
      <c r="I73" s="373"/>
      <c r="J73" s="373"/>
      <c r="K73" s="322"/>
      <c r="L73" s="322"/>
      <c r="M73" s="322"/>
      <c r="N73" s="322"/>
      <c r="O73" s="322"/>
      <c r="P73" s="322"/>
      <c r="Q73" s="322"/>
      <c r="R73" s="322"/>
    </row>
    <row r="74" spans="1:18">
      <c r="A74" s="267" t="s">
        <v>66</v>
      </c>
      <c r="B74" s="267"/>
      <c r="C74" s="379"/>
      <c r="D74" s="379"/>
      <c r="E74" s="379"/>
      <c r="F74" s="379"/>
      <c r="I74" s="373"/>
      <c r="J74" s="373"/>
      <c r="K74" s="322"/>
      <c r="L74" s="322"/>
      <c r="M74" s="322"/>
      <c r="N74" s="322"/>
      <c r="O74" s="322"/>
      <c r="P74" s="322"/>
      <c r="Q74" s="322"/>
      <c r="R74" s="322"/>
    </row>
    <row r="75" spans="1:18">
      <c r="A75" s="396" t="s">
        <v>67</v>
      </c>
      <c r="C75" s="379"/>
      <c r="D75" s="379"/>
      <c r="E75" s="379"/>
      <c r="F75" s="379"/>
      <c r="I75" s="373"/>
      <c r="J75" s="373"/>
      <c r="K75" s="322"/>
      <c r="L75" s="322"/>
      <c r="M75" s="322"/>
      <c r="N75" s="322"/>
      <c r="O75" s="322"/>
      <c r="P75" s="322"/>
      <c r="Q75" s="322"/>
      <c r="R75" s="322"/>
    </row>
    <row r="76" spans="1:18">
      <c r="A76" s="396" t="s">
        <v>68</v>
      </c>
      <c r="C76" s="379"/>
      <c r="D76" s="379"/>
      <c r="E76" s="379"/>
      <c r="F76" s="379"/>
      <c r="I76" s="373"/>
      <c r="J76" s="373"/>
      <c r="K76" s="322"/>
      <c r="L76" s="322"/>
      <c r="M76" s="322"/>
      <c r="N76" s="322"/>
      <c r="O76" s="322"/>
      <c r="P76" s="322"/>
      <c r="Q76" s="322"/>
      <c r="R76" s="322"/>
    </row>
    <row r="77" spans="1:18">
      <c r="A77" s="396"/>
      <c r="C77" s="379"/>
      <c r="D77" s="379"/>
      <c r="E77" s="379"/>
      <c r="F77" s="379"/>
      <c r="I77" s="373"/>
      <c r="J77" s="373"/>
      <c r="K77" s="322"/>
      <c r="L77" s="322"/>
      <c r="M77" s="322"/>
      <c r="N77" s="322"/>
      <c r="O77" s="322"/>
      <c r="P77" s="322"/>
      <c r="Q77" s="322"/>
      <c r="R77" s="322"/>
    </row>
    <row r="78" spans="1:18">
      <c r="A78" s="396"/>
      <c r="C78" s="379"/>
      <c r="D78" s="379"/>
      <c r="E78" s="379"/>
      <c r="F78" s="379"/>
      <c r="I78" s="373"/>
      <c r="J78" s="373"/>
      <c r="K78" s="322"/>
      <c r="L78" s="322"/>
      <c r="M78" s="322"/>
      <c r="N78" s="322"/>
      <c r="O78" s="322"/>
      <c r="P78" s="322"/>
      <c r="Q78" s="322"/>
      <c r="R78" s="322"/>
    </row>
    <row r="79" spans="1:18" ht="24.75" customHeight="1">
      <c r="A79" s="540" t="s">
        <v>69</v>
      </c>
      <c r="B79" s="540"/>
      <c r="C79" s="540"/>
      <c r="D79" s="540"/>
      <c r="E79" s="540"/>
      <c r="F79" s="540"/>
      <c r="G79" s="540"/>
      <c r="H79" s="540"/>
      <c r="I79" s="373"/>
      <c r="J79" s="373"/>
    </row>
    <row r="80" spans="1:18">
      <c r="C80" s="379"/>
      <c r="D80" s="379"/>
      <c r="E80" s="379"/>
      <c r="F80" s="379"/>
      <c r="I80" s="373"/>
      <c r="J80" s="373"/>
      <c r="K80" s="322"/>
      <c r="L80" s="322"/>
      <c r="M80" s="322"/>
      <c r="N80" s="322"/>
      <c r="O80" s="322"/>
      <c r="P80" s="322"/>
      <c r="Q80" s="322"/>
      <c r="R80" s="322"/>
    </row>
    <row r="81" spans="1:18">
      <c r="C81" s="379"/>
      <c r="D81" s="379"/>
      <c r="E81" s="379"/>
      <c r="F81" s="379"/>
      <c r="I81" s="373"/>
      <c r="J81" s="373"/>
      <c r="K81" s="322"/>
      <c r="L81" s="322"/>
      <c r="M81" s="322"/>
      <c r="N81" s="322"/>
      <c r="O81" s="322"/>
      <c r="P81" s="322"/>
      <c r="Q81" s="322"/>
      <c r="R81" s="322"/>
    </row>
    <row r="82" spans="1:18">
      <c r="C82" s="379"/>
      <c r="D82" s="379"/>
      <c r="E82" s="379"/>
      <c r="F82" s="379"/>
      <c r="I82" s="373"/>
      <c r="J82" s="373"/>
      <c r="K82" s="322"/>
      <c r="L82" s="322"/>
      <c r="M82" s="322"/>
      <c r="N82" s="322"/>
      <c r="O82" s="322"/>
      <c r="P82" s="322"/>
      <c r="Q82" s="322"/>
      <c r="R82" s="322"/>
    </row>
    <row r="83" spans="1:18">
      <c r="C83" s="379"/>
      <c r="D83" s="379"/>
      <c r="E83" s="379"/>
      <c r="F83" s="379"/>
      <c r="I83" s="373"/>
      <c r="J83" s="373"/>
      <c r="K83" s="322"/>
      <c r="L83" s="322"/>
      <c r="M83" s="322"/>
      <c r="N83" s="322"/>
      <c r="O83" s="322"/>
      <c r="P83" s="322"/>
      <c r="Q83" s="322"/>
      <c r="R83" s="322"/>
    </row>
    <row r="84" spans="1:18">
      <c r="C84" s="379"/>
      <c r="D84" s="379"/>
      <c r="E84" s="379"/>
      <c r="F84" s="379"/>
      <c r="I84" s="373"/>
      <c r="J84" s="373"/>
      <c r="K84" s="322"/>
      <c r="L84" s="322"/>
      <c r="M84" s="322"/>
      <c r="N84" s="322"/>
      <c r="O84" s="322"/>
      <c r="P84" s="322"/>
      <c r="Q84" s="322"/>
      <c r="R84" s="322"/>
    </row>
    <row r="85" spans="1:18">
      <c r="C85" s="379"/>
      <c r="D85" s="379"/>
      <c r="E85" s="379"/>
      <c r="F85" s="379"/>
      <c r="I85" s="373"/>
      <c r="J85" s="373"/>
      <c r="K85" s="322"/>
      <c r="L85" s="322"/>
      <c r="M85" s="322"/>
      <c r="N85" s="322"/>
      <c r="O85" s="322"/>
      <c r="P85" s="322"/>
      <c r="Q85" s="322"/>
      <c r="R85" s="322"/>
    </row>
    <row r="86" spans="1:18">
      <c r="C86" s="379"/>
      <c r="D86" s="379"/>
      <c r="E86" s="379"/>
      <c r="F86" s="379"/>
      <c r="I86" s="373"/>
      <c r="J86" s="373"/>
      <c r="K86" s="322"/>
      <c r="L86" s="322"/>
      <c r="M86" s="322"/>
      <c r="N86" s="322"/>
      <c r="O86" s="322"/>
      <c r="P86" s="322"/>
      <c r="Q86" s="322"/>
      <c r="R86" s="322"/>
    </row>
    <row r="87" spans="1:18" ht="18">
      <c r="G87" s="238"/>
      <c r="H87" s="398" t="s">
        <v>120</v>
      </c>
      <c r="I87" s="244"/>
      <c r="J87" s="265"/>
    </row>
    <row r="88" spans="1:18" ht="15" customHeight="1">
      <c r="A88" s="399" t="s">
        <v>70</v>
      </c>
      <c r="B88" s="399"/>
      <c r="C88" s="545" t="s">
        <v>11</v>
      </c>
      <c r="D88" s="545"/>
      <c r="E88" s="545"/>
      <c r="F88" s="545"/>
      <c r="G88" s="545"/>
      <c r="H88" s="545"/>
      <c r="I88" s="545"/>
      <c r="J88" s="373"/>
      <c r="K88" s="322"/>
      <c r="L88" s="322"/>
      <c r="M88" s="322"/>
      <c r="N88" s="322"/>
      <c r="O88" s="322"/>
      <c r="P88" s="322"/>
      <c r="Q88" s="322"/>
      <c r="R88" s="322"/>
    </row>
    <row r="89" spans="1:18">
      <c r="A89" s="267"/>
      <c r="B89" s="267"/>
      <c r="C89" s="251"/>
      <c r="D89" s="251"/>
      <c r="E89" s="399"/>
      <c r="F89" s="399"/>
      <c r="G89" s="399"/>
      <c r="H89" s="399"/>
      <c r="I89" s="242"/>
      <c r="J89" s="386"/>
      <c r="K89" s="322"/>
      <c r="L89" s="322"/>
      <c r="M89" s="322"/>
      <c r="N89" s="322"/>
      <c r="O89" s="322"/>
      <c r="P89" s="322"/>
      <c r="Q89" s="322"/>
      <c r="R89" s="322"/>
    </row>
    <row r="90" spans="1:18">
      <c r="A90" s="251" t="s">
        <v>71</v>
      </c>
      <c r="B90" s="251"/>
      <c r="C90" s="251"/>
      <c r="D90" s="251"/>
      <c r="E90" s="251"/>
      <c r="F90" s="251"/>
      <c r="G90" s="399"/>
      <c r="H90" s="399"/>
      <c r="I90" s="242"/>
      <c r="J90" s="386"/>
      <c r="K90" s="322"/>
      <c r="L90" s="322"/>
      <c r="M90" s="322"/>
      <c r="N90" s="322"/>
      <c r="O90" s="322"/>
      <c r="P90" s="322"/>
      <c r="Q90" s="322"/>
      <c r="R90" s="322"/>
    </row>
    <row r="91" spans="1:18">
      <c r="A91" s="400"/>
      <c r="B91" s="400"/>
      <c r="C91" s="400"/>
      <c r="D91" s="400"/>
      <c r="E91" s="400"/>
      <c r="F91" s="251"/>
      <c r="G91" s="251"/>
      <c r="H91" s="251"/>
      <c r="I91" s="259"/>
      <c r="J91" s="401"/>
      <c r="K91" s="322"/>
      <c r="L91" s="322"/>
      <c r="M91" s="322"/>
      <c r="N91" s="322"/>
      <c r="O91" s="322"/>
      <c r="P91" s="322"/>
      <c r="Q91" s="322"/>
      <c r="R91" s="322"/>
    </row>
    <row r="92" spans="1:18">
      <c r="A92" s="399" t="s">
        <v>72</v>
      </c>
      <c r="B92" s="399"/>
      <c r="C92" s="402" t="s">
        <v>15</v>
      </c>
      <c r="D92" s="399"/>
      <c r="G92" s="238"/>
      <c r="H92" s="402"/>
      <c r="I92" s="242"/>
      <c r="J92" s="386"/>
      <c r="K92" s="322"/>
      <c r="L92" s="322"/>
      <c r="M92" s="322"/>
      <c r="N92" s="322"/>
      <c r="O92" s="322"/>
      <c r="P92" s="322"/>
      <c r="Q92" s="322"/>
      <c r="R92" s="322"/>
    </row>
    <row r="93" spans="1:18">
      <c r="A93" s="399"/>
      <c r="B93" s="399"/>
      <c r="C93" s="402"/>
      <c r="D93" s="399"/>
      <c r="G93" s="238"/>
      <c r="H93" s="402"/>
      <c r="I93" s="242"/>
      <c r="J93" s="386"/>
      <c r="K93" s="322"/>
      <c r="L93" s="322"/>
      <c r="M93" s="322"/>
      <c r="N93" s="322"/>
      <c r="O93" s="322"/>
      <c r="P93" s="322"/>
      <c r="Q93" s="322"/>
      <c r="R93" s="322"/>
    </row>
    <row r="94" spans="1:18">
      <c r="A94" s="403" t="s">
        <v>73</v>
      </c>
      <c r="B94" s="403"/>
      <c r="C94" s="402" t="s">
        <v>17</v>
      </c>
      <c r="D94" s="403"/>
      <c r="F94" s="402"/>
      <c r="G94" s="238"/>
      <c r="H94" s="402"/>
      <c r="I94" s="404"/>
      <c r="J94" s="404" t="s">
        <v>15</v>
      </c>
      <c r="K94" s="322"/>
      <c r="L94" s="322"/>
      <c r="M94" s="322"/>
      <c r="N94" s="322"/>
      <c r="O94" s="322"/>
      <c r="P94" s="322"/>
      <c r="Q94" s="322"/>
      <c r="R94" s="322"/>
    </row>
    <row r="95" spans="1:18">
      <c r="A95" s="267"/>
      <c r="B95" s="267"/>
      <c r="C95" s="267"/>
      <c r="D95" s="267"/>
      <c r="E95" s="267"/>
      <c r="F95" s="267"/>
      <c r="G95" s="267"/>
      <c r="I95" s="405"/>
      <c r="J95" s="404"/>
      <c r="K95" s="322"/>
      <c r="L95" s="322"/>
      <c r="M95" s="322"/>
      <c r="N95" s="322"/>
      <c r="O95" s="322"/>
      <c r="P95" s="322"/>
      <c r="Q95" s="322"/>
      <c r="R95" s="322"/>
    </row>
    <row r="96" spans="1:18">
      <c r="A96" s="406"/>
      <c r="B96" s="407"/>
      <c r="C96" s="407"/>
      <c r="D96" s="376"/>
      <c r="E96" s="376"/>
      <c r="F96" s="408"/>
      <c r="G96" s="408" t="s">
        <v>18</v>
      </c>
      <c r="I96" s="257"/>
      <c r="J96" s="257"/>
      <c r="K96" s="322"/>
      <c r="L96" s="322"/>
      <c r="M96" s="322"/>
      <c r="N96" s="322"/>
      <c r="O96" s="322"/>
      <c r="P96" s="322"/>
      <c r="Q96" s="322"/>
      <c r="R96" s="322"/>
    </row>
    <row r="97" spans="1:54">
      <c r="A97" s="550" t="s">
        <v>19</v>
      </c>
      <c r="B97" s="409"/>
      <c r="C97" s="410" t="s">
        <v>74</v>
      </c>
      <c r="D97" s="553" t="s">
        <v>75</v>
      </c>
      <c r="E97" s="554"/>
      <c r="F97" s="554"/>
      <c r="G97" s="554"/>
      <c r="H97" s="554"/>
      <c r="I97" s="555"/>
      <c r="J97" s="411"/>
      <c r="K97" s="322"/>
      <c r="L97" s="322"/>
      <c r="M97" s="322"/>
      <c r="N97" s="322"/>
      <c r="O97" s="322"/>
      <c r="P97" s="322"/>
      <c r="Q97" s="322"/>
      <c r="R97" s="322"/>
    </row>
    <row r="98" spans="1:54">
      <c r="A98" s="551"/>
      <c r="B98" s="412"/>
      <c r="C98" s="413"/>
      <c r="D98" s="556" t="s">
        <v>22</v>
      </c>
      <c r="E98" s="559" t="s">
        <v>76</v>
      </c>
      <c r="F98" s="560"/>
      <c r="G98" s="561"/>
      <c r="H98" s="559" t="s">
        <v>77</v>
      </c>
      <c r="I98" s="561"/>
      <c r="J98" s="411"/>
      <c r="K98" s="322"/>
      <c r="L98" s="322"/>
      <c r="M98" s="322"/>
      <c r="N98" s="322"/>
      <c r="O98" s="322"/>
      <c r="P98" s="322"/>
      <c r="Q98" s="322"/>
      <c r="R98" s="322"/>
    </row>
    <row r="99" spans="1:54" ht="28.5">
      <c r="A99" s="551"/>
      <c r="B99" s="412"/>
      <c r="C99" s="413"/>
      <c r="D99" s="557"/>
      <c r="E99" s="414" t="s">
        <v>26</v>
      </c>
      <c r="F99" s="414" t="s">
        <v>78</v>
      </c>
      <c r="G99" s="414"/>
      <c r="H99" s="414"/>
      <c r="I99" s="414"/>
      <c r="J99" s="411"/>
      <c r="K99" s="322"/>
      <c r="L99" s="322"/>
      <c r="M99" s="322"/>
      <c r="N99" s="322"/>
      <c r="O99" s="322"/>
      <c r="P99" s="322"/>
      <c r="Q99" s="322"/>
      <c r="R99" s="322"/>
    </row>
    <row r="100" spans="1:54" ht="28.5">
      <c r="A100" s="552"/>
      <c r="B100" s="415"/>
      <c r="C100" s="416"/>
      <c r="D100" s="558"/>
      <c r="E100" s="414"/>
      <c r="F100" s="414" t="s">
        <v>79</v>
      </c>
      <c r="G100" s="414" t="s">
        <v>80</v>
      </c>
      <c r="H100" s="414" t="s">
        <v>28</v>
      </c>
      <c r="I100" s="414" t="s">
        <v>80</v>
      </c>
      <c r="J100" s="411"/>
      <c r="K100" s="322"/>
      <c r="L100" s="322"/>
      <c r="M100" s="322"/>
      <c r="N100" s="322"/>
      <c r="O100" s="322"/>
      <c r="P100" s="322"/>
      <c r="Q100" s="322"/>
      <c r="R100" s="322"/>
    </row>
    <row r="101" spans="1:54">
      <c r="A101" s="417" t="s">
        <v>81</v>
      </c>
      <c r="B101" s="417"/>
      <c r="C101" s="417"/>
      <c r="D101" s="417" t="s">
        <v>82</v>
      </c>
      <c r="E101" s="417">
        <v>2</v>
      </c>
      <c r="F101" s="417">
        <v>3</v>
      </c>
      <c r="G101" s="417">
        <v>4</v>
      </c>
      <c r="H101" s="417">
        <v>5</v>
      </c>
      <c r="I101" s="417">
        <v>6</v>
      </c>
      <c r="J101" s="417">
        <v>6</v>
      </c>
      <c r="K101" s="322"/>
      <c r="L101" s="322"/>
      <c r="M101" s="322"/>
      <c r="N101" s="322"/>
      <c r="O101" s="322"/>
      <c r="P101" s="322"/>
      <c r="Q101" s="322"/>
      <c r="R101" s="322"/>
    </row>
    <row r="102" spans="1:54" ht="16.5">
      <c r="A102" s="546" t="s">
        <v>83</v>
      </c>
      <c r="B102" s="547"/>
      <c r="C102" s="418" t="s">
        <v>32</v>
      </c>
      <c r="D102" s="419">
        <f t="shared" ref="D102:D107" si="3">E102+F102+G102+H102+I102</f>
        <v>3568.3732499999996</v>
      </c>
      <c r="E102" s="420">
        <f>E104+E106</f>
        <v>1202.9493</v>
      </c>
      <c r="F102" s="420">
        <f t="shared" ref="F102:H103" si="4">F104+F106</f>
        <v>1747.4239499999996</v>
      </c>
      <c r="G102" s="420">
        <f t="shared" si="4"/>
        <v>57</v>
      </c>
      <c r="H102" s="420">
        <f>H104+H106</f>
        <v>550</v>
      </c>
      <c r="I102" s="420">
        <f t="shared" ref="I102:I103" si="5">I104+I106</f>
        <v>11</v>
      </c>
      <c r="J102" s="421"/>
      <c r="K102" s="422"/>
      <c r="L102" s="322"/>
      <c r="M102" s="322"/>
      <c r="N102" s="322"/>
      <c r="O102" s="322"/>
      <c r="P102" s="322"/>
      <c r="Q102" s="322"/>
      <c r="R102" s="322"/>
    </row>
    <row r="103" spans="1:54" ht="16.5">
      <c r="A103" s="548"/>
      <c r="B103" s="549"/>
      <c r="C103" s="417" t="s">
        <v>33</v>
      </c>
      <c r="D103" s="423">
        <f t="shared" si="3"/>
        <v>3568.3732499999996</v>
      </c>
      <c r="E103" s="424">
        <f>E105+E107</f>
        <v>1202.9493</v>
      </c>
      <c r="F103" s="424">
        <f t="shared" si="4"/>
        <v>1747.4239499999999</v>
      </c>
      <c r="G103" s="424">
        <f t="shared" si="4"/>
        <v>57</v>
      </c>
      <c r="H103" s="424">
        <f t="shared" si="4"/>
        <v>550</v>
      </c>
      <c r="I103" s="424">
        <f t="shared" si="5"/>
        <v>11</v>
      </c>
      <c r="J103" s="425"/>
      <c r="K103" s="322"/>
      <c r="L103" s="322"/>
      <c r="M103" s="322"/>
      <c r="N103" s="322"/>
      <c r="O103" s="322"/>
      <c r="P103" s="322"/>
      <c r="Q103" s="322"/>
      <c r="R103" s="322"/>
    </row>
    <row r="104" spans="1:54">
      <c r="A104" s="546" t="s">
        <v>84</v>
      </c>
      <c r="B104" s="547"/>
      <c r="C104" s="418" t="s">
        <v>32</v>
      </c>
      <c r="D104" s="420">
        <f t="shared" si="3"/>
        <v>152</v>
      </c>
      <c r="E104" s="426">
        <f t="shared" ref="E104:G105" si="6">D41-E106</f>
        <v>53.200000000000045</v>
      </c>
      <c r="F104" s="426">
        <f t="shared" si="6"/>
        <v>77.799999999999955</v>
      </c>
      <c r="G104" s="426">
        <f t="shared" si="6"/>
        <v>2</v>
      </c>
      <c r="H104" s="426">
        <f>G31+G33</f>
        <v>18</v>
      </c>
      <c r="I104" s="426">
        <v>1</v>
      </c>
      <c r="J104" s="427"/>
      <c r="K104" s="322"/>
      <c r="L104" s="322"/>
      <c r="M104" s="322"/>
      <c r="N104" s="322"/>
      <c r="O104" s="322"/>
      <c r="P104" s="322"/>
      <c r="Q104" s="322"/>
      <c r="R104" s="322"/>
    </row>
    <row r="105" spans="1:54">
      <c r="A105" s="548"/>
      <c r="B105" s="549"/>
      <c r="C105" s="417" t="s">
        <v>33</v>
      </c>
      <c r="D105" s="424">
        <f t="shared" si="3"/>
        <v>3449.80782</v>
      </c>
      <c r="E105" s="428">
        <f t="shared" si="6"/>
        <v>1161.523128</v>
      </c>
      <c r="F105" s="428">
        <f t="shared" si="6"/>
        <v>1685.2846919999999</v>
      </c>
      <c r="G105" s="428">
        <f t="shared" si="6"/>
        <v>57</v>
      </c>
      <c r="H105" s="428">
        <v>535</v>
      </c>
      <c r="I105" s="428">
        <v>11</v>
      </c>
      <c r="J105" s="429"/>
      <c r="K105" s="322"/>
      <c r="L105" s="322"/>
      <c r="M105" s="322"/>
      <c r="N105" s="322"/>
      <c r="O105" s="322"/>
      <c r="P105" s="322"/>
      <c r="Q105" s="322"/>
      <c r="R105" s="322"/>
    </row>
    <row r="106" spans="1:54">
      <c r="A106" s="562" t="s">
        <v>85</v>
      </c>
      <c r="B106" s="547"/>
      <c r="C106" s="418" t="s">
        <v>32</v>
      </c>
      <c r="D106" s="420">
        <f t="shared" si="3"/>
        <v>3416.3732499999996</v>
      </c>
      <c r="E106" s="426">
        <f t="shared" ref="E106:G107" si="7">D23+D25+D27+D29</f>
        <v>1149.7492999999999</v>
      </c>
      <c r="F106" s="426">
        <f t="shared" si="7"/>
        <v>1669.6239499999997</v>
      </c>
      <c r="G106" s="426">
        <f t="shared" si="7"/>
        <v>55</v>
      </c>
      <c r="H106" s="426">
        <v>532</v>
      </c>
      <c r="I106" s="426">
        <v>10</v>
      </c>
      <c r="J106" s="427"/>
      <c r="K106" s="322"/>
      <c r="L106" s="322"/>
      <c r="M106" s="322"/>
      <c r="N106" s="322"/>
      <c r="O106" s="322"/>
      <c r="P106" s="322"/>
      <c r="Q106" s="322"/>
      <c r="R106" s="322"/>
    </row>
    <row r="107" spans="1:54">
      <c r="A107" s="548"/>
      <c r="B107" s="549"/>
      <c r="C107" s="417" t="s">
        <v>33</v>
      </c>
      <c r="D107" s="424">
        <f t="shared" si="3"/>
        <v>118.56543000000001</v>
      </c>
      <c r="E107" s="428">
        <f t="shared" si="7"/>
        <v>41.426172000000008</v>
      </c>
      <c r="F107" s="428">
        <f t="shared" si="7"/>
        <v>62.139257999999998</v>
      </c>
      <c r="G107" s="428">
        <f t="shared" si="7"/>
        <v>0</v>
      </c>
      <c r="H107" s="428">
        <v>15</v>
      </c>
      <c r="I107" s="428">
        <v>0</v>
      </c>
      <c r="J107" s="429"/>
      <c r="K107" s="322"/>
      <c r="L107" s="322"/>
      <c r="M107" s="322"/>
      <c r="N107" s="322"/>
      <c r="O107" s="322"/>
      <c r="P107" s="322"/>
      <c r="Q107" s="322"/>
      <c r="R107" s="322"/>
    </row>
    <row r="108" spans="1:54" s="322" customFormat="1" ht="30.75" customHeight="1">
      <c r="A108" s="533" t="s">
        <v>86</v>
      </c>
      <c r="B108" s="533"/>
      <c r="C108" s="533"/>
      <c r="D108" s="533"/>
      <c r="E108" s="533"/>
      <c r="F108" s="533"/>
      <c r="G108" s="533"/>
      <c r="H108" s="533"/>
      <c r="I108" s="533"/>
      <c r="J108" s="237"/>
    </row>
    <row r="109" spans="1:54" s="322" customFormat="1" ht="11.25" customHeight="1">
      <c r="A109" s="256"/>
      <c r="B109" s="256"/>
      <c r="C109" s="256"/>
      <c r="D109" s="256"/>
      <c r="E109" s="256"/>
      <c r="F109" s="256"/>
      <c r="G109" s="256"/>
      <c r="H109" s="256"/>
      <c r="I109" s="237"/>
      <c r="J109" s="237"/>
    </row>
    <row r="110" spans="1:54" ht="15" customHeight="1">
      <c r="A110" s="238"/>
      <c r="B110" s="239" t="s">
        <v>46</v>
      </c>
      <c r="C110" s="239"/>
      <c r="D110" s="240"/>
      <c r="E110" s="542" t="s">
        <v>55</v>
      </c>
      <c r="F110" s="542"/>
      <c r="G110" s="542"/>
      <c r="H110" s="542"/>
      <c r="I110" s="542"/>
      <c r="J110" s="386"/>
      <c r="K110" s="322"/>
      <c r="L110" s="322"/>
      <c r="M110" s="322"/>
      <c r="N110" s="322"/>
      <c r="O110" s="322"/>
      <c r="P110" s="322"/>
      <c r="Q110" s="322"/>
      <c r="R110" s="322"/>
      <c r="S110" s="322"/>
      <c r="T110" s="322"/>
      <c r="U110" s="322"/>
      <c r="V110" s="322"/>
      <c r="W110" s="322"/>
      <c r="X110" s="322"/>
      <c r="Y110" s="322"/>
      <c r="Z110" s="322"/>
      <c r="AA110" s="322"/>
      <c r="AB110" s="322"/>
      <c r="AC110" s="322"/>
      <c r="AD110" s="322"/>
      <c r="AE110" s="322"/>
      <c r="AF110" s="242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  <c r="AR110" s="242"/>
      <c r="AS110" s="242"/>
      <c r="AT110" s="242"/>
      <c r="AU110" s="242"/>
      <c r="AV110" s="242"/>
      <c r="AW110" s="242"/>
      <c r="AX110" s="242"/>
      <c r="AY110" s="242"/>
      <c r="AZ110" s="242"/>
      <c r="BA110" s="242"/>
      <c r="BB110" s="242"/>
    </row>
    <row r="111" spans="1:54">
      <c r="A111" s="238"/>
      <c r="B111" s="563" t="s">
        <v>48</v>
      </c>
      <c r="C111" s="563"/>
      <c r="D111" s="563"/>
      <c r="E111" s="543" t="s">
        <v>57</v>
      </c>
      <c r="F111" s="543"/>
      <c r="G111" s="543"/>
      <c r="H111" s="543"/>
      <c r="I111" s="543"/>
      <c r="J111" s="262"/>
      <c r="K111" s="322"/>
      <c r="L111" s="322"/>
      <c r="M111" s="322"/>
      <c r="N111" s="322"/>
      <c r="O111" s="322"/>
      <c r="P111" s="322"/>
      <c r="Q111" s="322"/>
      <c r="R111" s="322"/>
      <c r="S111" s="322"/>
      <c r="T111" s="322"/>
      <c r="U111" s="322"/>
      <c r="V111" s="322"/>
      <c r="W111" s="322"/>
      <c r="X111" s="322"/>
      <c r="Y111" s="322"/>
      <c r="Z111" s="322"/>
      <c r="AA111" s="322"/>
      <c r="AB111" s="322"/>
      <c r="AC111" s="322"/>
      <c r="AD111" s="322"/>
      <c r="AE111" s="322"/>
      <c r="AF111" s="242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  <c r="AR111" s="242"/>
      <c r="AS111" s="242"/>
      <c r="AT111" s="242"/>
      <c r="AU111" s="242"/>
      <c r="AV111" s="242"/>
      <c r="AW111" s="242"/>
      <c r="AX111" s="242"/>
      <c r="AY111" s="242"/>
      <c r="AZ111" s="242"/>
      <c r="BA111" s="242"/>
      <c r="BB111" s="242"/>
    </row>
    <row r="112" spans="1:54">
      <c r="A112" s="238"/>
      <c r="B112" s="238"/>
      <c r="C112" s="238"/>
      <c r="D112" s="238"/>
      <c r="E112" s="544" t="s">
        <v>58</v>
      </c>
      <c r="F112" s="544"/>
      <c r="G112" s="544"/>
      <c r="H112" s="544"/>
      <c r="I112" s="544"/>
      <c r="J112" s="250"/>
      <c r="K112" s="322"/>
      <c r="L112" s="322"/>
      <c r="M112" s="322"/>
      <c r="N112" s="322"/>
      <c r="O112" s="322"/>
      <c r="P112" s="322"/>
      <c r="Q112" s="322"/>
      <c r="R112" s="322"/>
      <c r="S112" s="322"/>
      <c r="T112" s="322"/>
      <c r="U112" s="322"/>
      <c r="V112" s="322"/>
      <c r="W112" s="322"/>
      <c r="X112" s="322"/>
      <c r="Y112" s="322"/>
      <c r="Z112" s="322"/>
      <c r="AA112" s="322"/>
      <c r="AB112" s="322"/>
      <c r="AC112" s="322"/>
      <c r="AD112" s="322"/>
      <c r="AE112" s="32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  <c r="AR112" s="242"/>
      <c r="AS112" s="242"/>
      <c r="AT112" s="242"/>
      <c r="AU112" s="242"/>
      <c r="AV112" s="242"/>
      <c r="AW112" s="242"/>
      <c r="AX112" s="242"/>
      <c r="AY112" s="242"/>
      <c r="AZ112" s="242"/>
      <c r="BA112" s="242"/>
      <c r="BB112" s="242"/>
    </row>
    <row r="113" spans="1:54">
      <c r="A113" s="238"/>
      <c r="B113" s="238"/>
      <c r="C113" s="238"/>
      <c r="D113" s="238"/>
      <c r="E113" s="238"/>
      <c r="F113" s="238"/>
      <c r="G113" s="241"/>
      <c r="H113" s="241"/>
      <c r="I113" s="242"/>
      <c r="J113" s="386"/>
      <c r="K113" s="322"/>
      <c r="L113" s="322"/>
      <c r="M113" s="322"/>
      <c r="N113" s="322"/>
      <c r="O113" s="322"/>
      <c r="P113" s="322"/>
      <c r="Q113" s="322"/>
      <c r="R113" s="322"/>
      <c r="S113" s="322"/>
      <c r="T113" s="322"/>
      <c r="U113" s="322"/>
      <c r="V113" s="322"/>
      <c r="W113" s="322"/>
      <c r="X113" s="322"/>
      <c r="Y113" s="322"/>
      <c r="Z113" s="322"/>
      <c r="AA113" s="322"/>
      <c r="AB113" s="322"/>
      <c r="AC113" s="322"/>
      <c r="AD113" s="322"/>
      <c r="AE113" s="32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  <c r="AR113" s="242"/>
      <c r="AS113" s="242"/>
      <c r="AT113" s="242"/>
      <c r="AU113" s="242"/>
      <c r="AV113" s="242"/>
      <c r="AW113" s="242"/>
      <c r="AX113" s="242"/>
      <c r="AY113" s="242"/>
      <c r="AZ113" s="242"/>
      <c r="BA113" s="242"/>
      <c r="BB113" s="242"/>
    </row>
    <row r="114" spans="1:54">
      <c r="A114" s="238"/>
      <c r="B114" s="238"/>
      <c r="C114" s="238"/>
      <c r="D114" s="238"/>
      <c r="E114" s="238"/>
      <c r="F114" s="238"/>
      <c r="G114" s="238"/>
      <c r="H114" s="238"/>
      <c r="I114" s="238"/>
      <c r="J114" s="261"/>
      <c r="K114" s="322"/>
      <c r="L114" s="322"/>
      <c r="M114" s="322"/>
      <c r="N114" s="322"/>
      <c r="O114" s="322"/>
      <c r="P114" s="322"/>
      <c r="Q114" s="322"/>
      <c r="R114" s="322"/>
      <c r="S114" s="322"/>
      <c r="T114" s="322"/>
      <c r="U114" s="322"/>
      <c r="V114" s="322"/>
      <c r="W114" s="322"/>
      <c r="X114" s="322"/>
      <c r="Y114" s="322"/>
      <c r="Z114" s="322"/>
      <c r="AA114" s="322"/>
      <c r="AB114" s="322"/>
      <c r="AC114" s="322"/>
      <c r="AD114" s="322"/>
      <c r="AE114" s="32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  <c r="AR114" s="242"/>
      <c r="AS114" s="242"/>
      <c r="AT114" s="242"/>
      <c r="AU114" s="242"/>
      <c r="AV114" s="242"/>
      <c r="AW114" s="242"/>
      <c r="AX114" s="242"/>
      <c r="AY114" s="242"/>
      <c r="AZ114" s="242"/>
      <c r="BA114" s="242"/>
      <c r="BB114" s="242"/>
    </row>
    <row r="115" spans="1:54">
      <c r="A115" s="238"/>
      <c r="E115" s="572" t="s">
        <v>59</v>
      </c>
      <c r="F115" s="572"/>
      <c r="G115" s="572"/>
      <c r="H115" s="572"/>
      <c r="I115" s="572"/>
      <c r="J115" s="430"/>
      <c r="K115" s="322"/>
      <c r="L115" s="322"/>
      <c r="M115" s="322"/>
      <c r="N115" s="322"/>
      <c r="O115" s="322"/>
      <c r="P115" s="322"/>
      <c r="Q115" s="322"/>
      <c r="R115" s="322"/>
      <c r="S115" s="322"/>
      <c r="T115" s="322"/>
      <c r="U115" s="322"/>
      <c r="V115" s="322"/>
      <c r="W115" s="322"/>
      <c r="X115" s="322"/>
      <c r="Y115" s="322"/>
      <c r="Z115" s="322"/>
      <c r="AA115" s="322"/>
      <c r="AB115" s="322"/>
      <c r="AC115" s="322"/>
      <c r="AD115" s="322"/>
      <c r="AE115" s="32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  <c r="AR115" s="242"/>
      <c r="AS115" s="242"/>
      <c r="AT115" s="242"/>
      <c r="AU115" s="242"/>
      <c r="AV115" s="242"/>
      <c r="AW115" s="242"/>
      <c r="AX115" s="242"/>
      <c r="AY115" s="242"/>
      <c r="AZ115" s="242"/>
      <c r="BA115" s="242"/>
      <c r="BB115" s="242"/>
    </row>
    <row r="116" spans="1:54">
      <c r="A116" s="238"/>
      <c r="F116" s="532" t="s">
        <v>61</v>
      </c>
      <c r="G116" s="532"/>
      <c r="H116" s="532"/>
      <c r="I116" s="258"/>
      <c r="J116" s="245"/>
      <c r="K116" s="322"/>
      <c r="L116" s="322"/>
      <c r="M116" s="322"/>
      <c r="N116" s="322"/>
      <c r="O116" s="322"/>
      <c r="P116" s="322"/>
      <c r="Q116" s="322"/>
      <c r="R116" s="322"/>
      <c r="S116" s="322"/>
      <c r="T116" s="322"/>
      <c r="U116" s="322"/>
      <c r="V116" s="322"/>
      <c r="W116" s="322"/>
      <c r="X116" s="322"/>
      <c r="Y116" s="322"/>
      <c r="Z116" s="322"/>
      <c r="AA116" s="322"/>
      <c r="AB116" s="322"/>
      <c r="AC116" s="322"/>
      <c r="AD116" s="322"/>
      <c r="AE116" s="32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  <c r="AR116" s="242"/>
      <c r="AS116" s="242"/>
      <c r="AT116" s="242"/>
      <c r="AU116" s="242"/>
      <c r="AV116" s="242"/>
      <c r="AW116" s="242"/>
      <c r="AX116" s="242"/>
      <c r="AY116" s="242"/>
      <c r="AZ116" s="242"/>
      <c r="BA116" s="242"/>
      <c r="BB116" s="242"/>
    </row>
    <row r="117" spans="1:54" ht="15" customHeight="1">
      <c r="A117" s="238"/>
      <c r="B117" s="573" t="s">
        <v>52</v>
      </c>
      <c r="C117" s="573"/>
      <c r="D117" s="573"/>
      <c r="E117" s="246"/>
      <c r="F117" s="532" t="s">
        <v>63</v>
      </c>
      <c r="G117" s="532"/>
      <c r="H117" s="532"/>
      <c r="I117" s="258"/>
      <c r="J117" s="245"/>
      <c r="K117" s="322"/>
      <c r="L117" s="322"/>
      <c r="M117" s="322"/>
      <c r="N117" s="322"/>
      <c r="O117" s="322"/>
      <c r="P117" s="322"/>
      <c r="Q117" s="322"/>
      <c r="R117" s="322"/>
      <c r="S117" s="322"/>
      <c r="T117" s="322"/>
      <c r="U117" s="322"/>
      <c r="V117" s="322"/>
      <c r="W117" s="322"/>
      <c r="X117" s="322"/>
      <c r="Y117" s="322"/>
      <c r="Z117" s="322"/>
      <c r="AA117" s="322"/>
      <c r="AB117" s="322"/>
      <c r="AC117" s="322"/>
      <c r="AD117" s="322"/>
      <c r="AE117" s="32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  <c r="AR117" s="242"/>
      <c r="AS117" s="242"/>
      <c r="AT117" s="242"/>
      <c r="AU117" s="242"/>
      <c r="AV117" s="242"/>
      <c r="AW117" s="242"/>
      <c r="AX117" s="242"/>
      <c r="AY117" s="242"/>
      <c r="AZ117" s="242"/>
      <c r="BA117" s="242"/>
      <c r="BB117" s="242"/>
    </row>
    <row r="118" spans="1:54">
      <c r="A118" s="238"/>
      <c r="B118" s="563" t="s">
        <v>87</v>
      </c>
      <c r="C118" s="563"/>
      <c r="D118" s="563"/>
      <c r="E118" s="247"/>
      <c r="F118" s="238"/>
      <c r="G118" s="238"/>
      <c r="H118" s="238"/>
      <c r="I118" s="242"/>
      <c r="J118" s="386"/>
      <c r="K118" s="322"/>
      <c r="L118" s="322"/>
      <c r="M118" s="322"/>
      <c r="N118" s="322"/>
      <c r="O118" s="322"/>
      <c r="P118" s="322"/>
      <c r="Q118" s="322"/>
      <c r="R118" s="322"/>
      <c r="S118" s="322"/>
      <c r="T118" s="322"/>
      <c r="U118" s="322"/>
      <c r="V118" s="322"/>
      <c r="W118" s="322"/>
      <c r="X118" s="322"/>
      <c r="Y118" s="322"/>
      <c r="Z118" s="322"/>
      <c r="AA118" s="322"/>
      <c r="AB118" s="322"/>
      <c r="AC118" s="322"/>
      <c r="AD118" s="322"/>
      <c r="AE118" s="32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  <c r="AR118" s="242"/>
      <c r="AS118" s="242"/>
      <c r="AT118" s="242"/>
      <c r="AU118" s="242"/>
      <c r="AV118" s="242"/>
      <c r="AW118" s="242"/>
      <c r="AX118" s="242"/>
      <c r="AY118" s="242"/>
      <c r="AZ118" s="242"/>
      <c r="BA118" s="242"/>
      <c r="BB118" s="242"/>
    </row>
    <row r="119" spans="1:54">
      <c r="A119" s="238"/>
      <c r="F119" s="238"/>
      <c r="G119" s="238"/>
      <c r="H119" s="238"/>
      <c r="I119" s="242"/>
      <c r="J119" s="386"/>
      <c r="K119" s="322"/>
      <c r="L119" s="322"/>
      <c r="M119" s="322"/>
      <c r="N119" s="322"/>
      <c r="O119" s="322"/>
      <c r="P119" s="322"/>
      <c r="Q119" s="322"/>
      <c r="R119" s="322"/>
      <c r="S119" s="322"/>
      <c r="T119" s="322"/>
      <c r="U119" s="322"/>
      <c r="V119" s="322"/>
      <c r="W119" s="322"/>
      <c r="X119" s="322"/>
      <c r="Y119" s="322"/>
      <c r="Z119" s="322"/>
      <c r="AA119" s="322"/>
      <c r="AB119" s="322"/>
      <c r="AC119" s="322"/>
      <c r="AD119" s="322"/>
      <c r="AE119" s="32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  <c r="AR119" s="242"/>
      <c r="AS119" s="242"/>
      <c r="AT119" s="242"/>
      <c r="AU119" s="242"/>
      <c r="AV119" s="242"/>
      <c r="AW119" s="242"/>
      <c r="AX119" s="242"/>
      <c r="AY119" s="242"/>
      <c r="AZ119" s="242"/>
      <c r="BA119" s="242"/>
      <c r="BB119" s="242"/>
    </row>
    <row r="120" spans="1:54">
      <c r="A120" s="238"/>
      <c r="B120" s="240"/>
      <c r="C120" s="240"/>
      <c r="D120" s="248"/>
      <c r="E120" s="238"/>
      <c r="F120" s="238"/>
      <c r="G120" s="238"/>
      <c r="H120" s="238"/>
      <c r="I120" s="244"/>
      <c r="K120" s="322"/>
      <c r="L120" s="322"/>
      <c r="M120" s="322"/>
      <c r="N120" s="322"/>
      <c r="O120" s="322"/>
      <c r="P120" s="322"/>
      <c r="Q120" s="322"/>
      <c r="R120" s="322"/>
      <c r="S120" s="322"/>
      <c r="T120" s="322"/>
      <c r="U120" s="322"/>
      <c r="V120" s="322"/>
      <c r="W120" s="322"/>
      <c r="X120" s="322"/>
      <c r="Y120" s="322"/>
      <c r="Z120" s="322"/>
      <c r="AA120" s="322"/>
      <c r="AB120" s="322"/>
      <c r="AC120" s="322"/>
      <c r="AD120" s="322"/>
      <c r="AE120" s="322"/>
      <c r="AF120" s="242"/>
      <c r="AG120" s="242"/>
      <c r="AH120" s="242"/>
      <c r="AI120" s="242"/>
      <c r="AJ120" s="242"/>
      <c r="AK120" s="242"/>
      <c r="AL120" s="242"/>
      <c r="AM120" s="242"/>
      <c r="AN120" s="242"/>
      <c r="AO120" s="242"/>
      <c r="AP120" s="242"/>
      <c r="AQ120" s="242"/>
      <c r="AR120" s="242"/>
      <c r="AS120" s="242"/>
      <c r="AT120" s="242"/>
      <c r="AU120" s="242"/>
      <c r="AV120" s="242"/>
      <c r="AW120" s="242"/>
      <c r="AX120" s="242"/>
      <c r="AY120" s="242"/>
      <c r="AZ120" s="242"/>
      <c r="BA120" s="242"/>
      <c r="BB120" s="242"/>
    </row>
    <row r="121" spans="1:54" ht="15" customHeight="1">
      <c r="A121" s="238"/>
      <c r="B121" s="574" t="s">
        <v>54</v>
      </c>
      <c r="C121" s="574"/>
      <c r="D121" s="574"/>
      <c r="E121" s="251"/>
      <c r="F121" s="238"/>
      <c r="G121" s="238"/>
      <c r="H121" s="238"/>
      <c r="I121" s="244"/>
      <c r="K121" s="432"/>
      <c r="L121" s="322"/>
      <c r="M121" s="432"/>
      <c r="N121" s="432"/>
      <c r="O121" s="322"/>
      <c r="P121" s="322"/>
      <c r="Q121" s="432"/>
      <c r="R121" s="432"/>
      <c r="S121" s="322"/>
      <c r="T121" s="322"/>
      <c r="U121" s="432"/>
      <c r="V121" s="432"/>
      <c r="W121" s="322"/>
      <c r="X121" s="322"/>
      <c r="Y121" s="432"/>
      <c r="Z121" s="432"/>
      <c r="AA121" s="322"/>
      <c r="AB121" s="322"/>
      <c r="AC121" s="432"/>
      <c r="AD121" s="432"/>
      <c r="AE121" s="322"/>
      <c r="AF121" s="242"/>
      <c r="AG121" s="433"/>
      <c r="AH121" s="433"/>
      <c r="AI121" s="242"/>
      <c r="AJ121" s="242"/>
      <c r="AK121" s="433"/>
      <c r="AL121" s="433"/>
      <c r="AM121" s="242"/>
      <c r="AN121" s="242"/>
      <c r="AO121" s="433"/>
      <c r="AP121" s="433"/>
      <c r="AQ121" s="242"/>
      <c r="AR121" s="242"/>
      <c r="AS121" s="433"/>
      <c r="AT121" s="433"/>
      <c r="AU121" s="242"/>
      <c r="AV121" s="242"/>
      <c r="AW121" s="433"/>
      <c r="AX121" s="433"/>
      <c r="AY121" s="242"/>
      <c r="AZ121" s="242"/>
      <c r="BA121" s="242"/>
      <c r="BB121" s="242"/>
    </row>
    <row r="122" spans="1:54" ht="15" customHeight="1">
      <c r="A122" s="238"/>
      <c r="B122" s="575" t="s">
        <v>88</v>
      </c>
      <c r="C122" s="575"/>
      <c r="D122" s="575"/>
      <c r="E122" s="251"/>
      <c r="F122" s="238"/>
      <c r="G122" s="238"/>
      <c r="H122" s="238"/>
      <c r="I122" s="242"/>
      <c r="J122" s="386"/>
      <c r="K122" s="432"/>
      <c r="L122" s="322"/>
      <c r="M122" s="432"/>
      <c r="N122" s="432"/>
      <c r="O122" s="322"/>
      <c r="P122" s="322"/>
      <c r="Q122" s="432"/>
      <c r="R122" s="432"/>
      <c r="S122" s="322"/>
      <c r="T122" s="322"/>
      <c r="U122" s="432"/>
      <c r="V122" s="432"/>
      <c r="W122" s="322"/>
      <c r="X122" s="322"/>
      <c r="Y122" s="432"/>
      <c r="Z122" s="432"/>
      <c r="AA122" s="322"/>
      <c r="AB122" s="322"/>
      <c r="AC122" s="432"/>
      <c r="AD122" s="432"/>
      <c r="AE122" s="322"/>
      <c r="AF122" s="242"/>
      <c r="AG122" s="433"/>
      <c r="AH122" s="433"/>
      <c r="AI122" s="242"/>
      <c r="AJ122" s="242"/>
      <c r="AK122" s="433"/>
      <c r="AL122" s="433"/>
      <c r="AM122" s="242"/>
      <c r="AN122" s="242"/>
      <c r="AO122" s="433"/>
      <c r="AP122" s="433"/>
      <c r="AQ122" s="242"/>
      <c r="AR122" s="242"/>
      <c r="AS122" s="433"/>
      <c r="AT122" s="433"/>
      <c r="AU122" s="242"/>
      <c r="AV122" s="242"/>
      <c r="AW122" s="433"/>
      <c r="AX122" s="433"/>
      <c r="AY122" s="242"/>
      <c r="AZ122" s="242"/>
      <c r="BA122" s="242"/>
      <c r="BB122" s="242"/>
    </row>
    <row r="123" spans="1:54">
      <c r="A123" s="238"/>
      <c r="F123" s="238"/>
      <c r="G123" s="238"/>
      <c r="H123" s="238"/>
      <c r="I123" s="242"/>
      <c r="J123" s="386"/>
      <c r="K123" s="432"/>
      <c r="L123" s="322"/>
      <c r="M123" s="432"/>
      <c r="N123" s="432"/>
      <c r="O123" s="322"/>
      <c r="P123" s="322"/>
      <c r="Q123" s="432"/>
      <c r="R123" s="432"/>
      <c r="S123" s="322"/>
      <c r="T123" s="322"/>
      <c r="U123" s="432"/>
      <c r="V123" s="432"/>
      <c r="W123" s="322"/>
      <c r="X123" s="322"/>
      <c r="Y123" s="432"/>
      <c r="Z123" s="432"/>
      <c r="AA123" s="322"/>
      <c r="AB123" s="322"/>
      <c r="AC123" s="432"/>
      <c r="AD123" s="432"/>
      <c r="AE123" s="322"/>
      <c r="AF123" s="242"/>
      <c r="AG123" s="433"/>
      <c r="AH123" s="433"/>
      <c r="AI123" s="242"/>
      <c r="AJ123" s="242"/>
      <c r="AK123" s="433"/>
      <c r="AL123" s="433"/>
      <c r="AM123" s="242"/>
      <c r="AN123" s="242"/>
      <c r="AO123" s="433"/>
      <c r="AP123" s="433"/>
      <c r="AQ123" s="242"/>
      <c r="AR123" s="242"/>
      <c r="AS123" s="433"/>
      <c r="AT123" s="433"/>
      <c r="AU123" s="242"/>
      <c r="AV123" s="242"/>
      <c r="AW123" s="433"/>
      <c r="AX123" s="433"/>
      <c r="AY123" s="242"/>
      <c r="AZ123" s="242"/>
      <c r="BA123" s="242"/>
      <c r="BB123" s="242"/>
    </row>
    <row r="124" spans="1:54">
      <c r="A124" s="238"/>
      <c r="F124" s="238"/>
      <c r="G124" s="238"/>
      <c r="H124" s="238"/>
      <c r="I124" s="244"/>
      <c r="K124" s="432"/>
      <c r="L124" s="322"/>
      <c r="M124" s="432"/>
      <c r="N124" s="432"/>
      <c r="O124" s="322"/>
      <c r="P124" s="322"/>
      <c r="Q124" s="432"/>
      <c r="R124" s="432"/>
      <c r="S124" s="322"/>
      <c r="T124" s="322"/>
      <c r="U124" s="432"/>
      <c r="V124" s="432"/>
      <c r="W124" s="322"/>
      <c r="X124" s="322"/>
      <c r="Y124" s="432"/>
      <c r="Z124" s="432"/>
      <c r="AA124" s="322"/>
      <c r="AB124" s="322"/>
      <c r="AC124" s="432"/>
      <c r="AD124" s="432"/>
      <c r="AE124" s="322"/>
      <c r="AF124" s="242"/>
      <c r="AG124" s="433"/>
      <c r="AH124" s="433"/>
      <c r="AI124" s="242"/>
      <c r="AJ124" s="242"/>
      <c r="AK124" s="433"/>
      <c r="AL124" s="433"/>
      <c r="AM124" s="242"/>
      <c r="AN124" s="242"/>
      <c r="AO124" s="433"/>
      <c r="AP124" s="433"/>
      <c r="AQ124" s="242"/>
      <c r="AR124" s="242"/>
      <c r="AS124" s="433"/>
      <c r="AT124" s="433"/>
      <c r="AU124" s="242"/>
      <c r="AV124" s="242"/>
      <c r="AW124" s="433"/>
      <c r="AX124" s="433"/>
      <c r="AY124" s="434"/>
      <c r="AZ124" s="434"/>
      <c r="BA124" s="242"/>
      <c r="BB124" s="242"/>
    </row>
    <row r="125" spans="1:54">
      <c r="A125" s="238"/>
      <c r="B125" s="252" t="s">
        <v>89</v>
      </c>
      <c r="C125" s="247"/>
      <c r="D125" s="247"/>
      <c r="E125" s="238"/>
      <c r="F125" s="238"/>
      <c r="G125" s="238"/>
      <c r="H125" s="238"/>
      <c r="I125" s="244"/>
      <c r="K125" s="322"/>
      <c r="L125" s="322"/>
      <c r="M125" s="322"/>
      <c r="N125" s="322"/>
      <c r="O125" s="322"/>
      <c r="P125" s="322"/>
      <c r="Q125" s="322"/>
      <c r="R125" s="322"/>
      <c r="S125" s="322"/>
      <c r="T125" s="322"/>
      <c r="U125" s="322"/>
      <c r="V125" s="322"/>
      <c r="W125" s="322"/>
      <c r="X125" s="322"/>
      <c r="Y125" s="322"/>
      <c r="Z125" s="322"/>
      <c r="AA125" s="322"/>
      <c r="AB125" s="322"/>
      <c r="AC125" s="322"/>
      <c r="AD125" s="322"/>
      <c r="AE125" s="32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  <c r="AR125" s="242"/>
      <c r="AS125" s="242"/>
      <c r="AT125" s="242"/>
      <c r="AU125" s="242"/>
      <c r="AV125" s="242"/>
      <c r="AW125" s="242"/>
      <c r="AX125" s="242"/>
      <c r="AY125" s="242"/>
      <c r="AZ125" s="242"/>
      <c r="BA125" s="242"/>
      <c r="BB125" s="242"/>
    </row>
    <row r="126" spans="1:54">
      <c r="A126" s="238"/>
      <c r="B126" s="532" t="s">
        <v>62</v>
      </c>
      <c r="C126" s="532"/>
      <c r="D126" s="532"/>
      <c r="E126" s="238"/>
      <c r="F126" s="238"/>
      <c r="G126" s="238"/>
      <c r="H126" s="238"/>
      <c r="I126" s="247"/>
      <c r="J126" s="253"/>
      <c r="K126" s="322"/>
      <c r="L126" s="322"/>
      <c r="M126" s="322"/>
      <c r="N126" s="322"/>
      <c r="O126" s="322"/>
      <c r="P126" s="322"/>
      <c r="Q126" s="322"/>
      <c r="R126" s="322"/>
      <c r="S126" s="322"/>
      <c r="T126" s="322"/>
      <c r="U126" s="322"/>
      <c r="V126" s="322"/>
      <c r="W126" s="322"/>
      <c r="X126" s="322"/>
      <c r="Y126" s="322"/>
      <c r="Z126" s="322"/>
      <c r="AA126" s="322"/>
      <c r="AB126" s="322"/>
      <c r="AC126" s="322"/>
      <c r="AD126" s="322"/>
      <c r="AE126" s="322"/>
      <c r="AF126" s="242"/>
      <c r="AG126" s="242"/>
      <c r="AH126" s="242"/>
      <c r="AI126" s="242"/>
      <c r="AJ126" s="242"/>
      <c r="AK126" s="242"/>
      <c r="AL126" s="242"/>
      <c r="AM126" s="242"/>
      <c r="AN126" s="242"/>
      <c r="AO126" s="242"/>
      <c r="AP126" s="242"/>
      <c r="AQ126" s="242"/>
      <c r="AR126" s="242"/>
      <c r="AS126" s="242"/>
      <c r="AT126" s="242"/>
      <c r="AU126" s="242"/>
      <c r="AV126" s="242"/>
      <c r="AW126" s="242"/>
      <c r="AX126" s="242"/>
      <c r="AY126" s="242"/>
      <c r="AZ126" s="242"/>
      <c r="BA126" s="242"/>
      <c r="BB126" s="242"/>
    </row>
    <row r="127" spans="1:54">
      <c r="A127" s="238"/>
      <c r="F127" s="238"/>
      <c r="G127" s="238"/>
      <c r="H127" s="238"/>
      <c r="I127" s="263"/>
      <c r="J127" s="254"/>
      <c r="K127" s="322"/>
      <c r="L127" s="322"/>
      <c r="M127" s="322"/>
      <c r="N127" s="322"/>
      <c r="O127" s="322"/>
      <c r="P127" s="322"/>
      <c r="Q127" s="322"/>
      <c r="R127" s="322"/>
      <c r="S127" s="322"/>
      <c r="T127" s="322"/>
      <c r="U127" s="322"/>
      <c r="V127" s="322"/>
      <c r="W127" s="322"/>
      <c r="X127" s="322"/>
      <c r="Y127" s="322"/>
      <c r="Z127" s="322"/>
      <c r="AA127" s="322"/>
      <c r="AB127" s="322"/>
      <c r="AC127" s="322"/>
      <c r="AD127" s="322"/>
      <c r="AE127" s="32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2"/>
      <c r="AQ127" s="242"/>
      <c r="AR127" s="242"/>
      <c r="AS127" s="242"/>
      <c r="AT127" s="242"/>
      <c r="AU127" s="242"/>
      <c r="AV127" s="242"/>
      <c r="AW127" s="242"/>
      <c r="AX127" s="242"/>
      <c r="AY127" s="242"/>
      <c r="AZ127" s="242"/>
      <c r="BA127" s="242"/>
      <c r="BB127" s="242"/>
    </row>
    <row r="128" spans="1:54">
      <c r="A128" s="238"/>
      <c r="F128" s="255"/>
      <c r="G128" s="238"/>
      <c r="H128" s="238"/>
      <c r="I128" s="244"/>
      <c r="K128" s="322"/>
      <c r="L128" s="322"/>
      <c r="M128" s="322"/>
      <c r="N128" s="322"/>
      <c r="O128" s="322"/>
      <c r="P128" s="322"/>
      <c r="Q128" s="322"/>
      <c r="R128" s="322"/>
      <c r="S128" s="322"/>
      <c r="T128" s="322"/>
      <c r="U128" s="322"/>
      <c r="V128" s="322"/>
      <c r="W128" s="322"/>
      <c r="X128" s="322"/>
      <c r="Y128" s="322"/>
      <c r="Z128" s="322"/>
      <c r="AA128" s="322"/>
      <c r="AB128" s="322"/>
      <c r="AC128" s="322"/>
      <c r="AD128" s="322"/>
      <c r="AE128" s="32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  <c r="AR128" s="242"/>
      <c r="AS128" s="242"/>
      <c r="AT128" s="242"/>
      <c r="AU128" s="242"/>
      <c r="AV128" s="242"/>
      <c r="AW128" s="242"/>
      <c r="AX128" s="242"/>
      <c r="AY128" s="242"/>
      <c r="AZ128" s="242"/>
      <c r="BA128" s="242"/>
      <c r="BB128" s="242"/>
    </row>
    <row r="129" spans="1:54">
      <c r="A129" s="238"/>
      <c r="B129" s="575" t="s">
        <v>64</v>
      </c>
      <c r="C129" s="575"/>
      <c r="D129" s="251"/>
      <c r="E129" s="251"/>
      <c r="F129" s="238"/>
      <c r="G129" s="238"/>
      <c r="H129" s="238"/>
      <c r="I129" s="244"/>
      <c r="K129" s="322"/>
      <c r="L129" s="322"/>
      <c r="M129" s="322"/>
      <c r="N129" s="322"/>
      <c r="O129" s="322"/>
      <c r="P129" s="322"/>
      <c r="Q129" s="322"/>
      <c r="R129" s="322"/>
      <c r="S129" s="322"/>
      <c r="T129" s="322"/>
      <c r="U129" s="322"/>
      <c r="V129" s="322"/>
      <c r="W129" s="322"/>
      <c r="X129" s="322"/>
      <c r="Y129" s="322"/>
      <c r="Z129" s="322"/>
      <c r="AA129" s="322"/>
      <c r="AB129" s="322"/>
      <c r="AC129" s="322"/>
      <c r="AD129" s="322"/>
      <c r="AE129" s="32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  <c r="AR129" s="242"/>
      <c r="AS129" s="242"/>
      <c r="AT129" s="242"/>
      <c r="AU129" s="242"/>
      <c r="AV129" s="242"/>
      <c r="AW129" s="242"/>
      <c r="AX129" s="242"/>
      <c r="AY129" s="242"/>
      <c r="AZ129" s="242"/>
      <c r="BA129" s="242"/>
      <c r="BB129" s="242"/>
    </row>
    <row r="130" spans="1:54">
      <c r="A130" s="238"/>
      <c r="B130" s="574" t="s">
        <v>65</v>
      </c>
      <c r="C130" s="574"/>
      <c r="D130" s="574"/>
      <c r="E130" s="251"/>
      <c r="F130" s="238"/>
      <c r="G130" s="238"/>
      <c r="H130" s="238"/>
      <c r="I130" s="242"/>
      <c r="J130" s="386"/>
      <c r="K130" s="322"/>
      <c r="L130" s="322"/>
      <c r="M130" s="322"/>
      <c r="N130" s="322"/>
      <c r="O130" s="322"/>
      <c r="P130" s="322"/>
      <c r="Q130" s="322"/>
      <c r="R130" s="322"/>
      <c r="S130" s="322"/>
      <c r="T130" s="322"/>
      <c r="U130" s="322"/>
      <c r="V130" s="322"/>
      <c r="W130" s="322"/>
      <c r="X130" s="322"/>
      <c r="Y130" s="322"/>
      <c r="Z130" s="322"/>
      <c r="AA130" s="322"/>
      <c r="AB130" s="322"/>
      <c r="AC130" s="322"/>
      <c r="AD130" s="322"/>
      <c r="AE130" s="32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  <c r="AR130" s="242"/>
      <c r="AS130" s="242"/>
      <c r="AT130" s="242"/>
      <c r="AU130" s="242"/>
      <c r="AV130" s="242"/>
      <c r="AW130" s="242"/>
      <c r="AX130" s="242"/>
      <c r="AY130" s="242"/>
      <c r="AZ130" s="242"/>
      <c r="BA130" s="242"/>
      <c r="BB130" s="242"/>
    </row>
    <row r="131" spans="1:54">
      <c r="A131" s="238"/>
      <c r="B131" s="251"/>
      <c r="C131" s="251"/>
      <c r="D131" s="251"/>
      <c r="E131" s="238"/>
      <c r="F131" s="238"/>
      <c r="G131" s="238"/>
      <c r="H131" s="238"/>
      <c r="I131" s="242"/>
      <c r="J131" s="386"/>
      <c r="K131" s="322"/>
      <c r="L131" s="322"/>
      <c r="M131" s="322"/>
      <c r="N131" s="322"/>
      <c r="O131" s="322"/>
      <c r="P131" s="322"/>
      <c r="Q131" s="322"/>
      <c r="R131" s="322"/>
      <c r="S131" s="322"/>
      <c r="T131" s="322"/>
      <c r="U131" s="322"/>
      <c r="V131" s="322"/>
      <c r="W131" s="322"/>
      <c r="X131" s="322"/>
      <c r="Y131" s="322"/>
      <c r="Z131" s="322"/>
      <c r="AA131" s="322"/>
      <c r="AB131" s="322"/>
      <c r="AC131" s="322"/>
      <c r="AD131" s="322"/>
      <c r="AE131" s="32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  <c r="AR131" s="242"/>
      <c r="AS131" s="242"/>
      <c r="AT131" s="242"/>
      <c r="AU131" s="242"/>
      <c r="AV131" s="242"/>
      <c r="AW131" s="242"/>
      <c r="AX131" s="242"/>
      <c r="AY131" s="242"/>
      <c r="AZ131" s="242"/>
      <c r="BA131" s="242"/>
      <c r="BB131" s="242"/>
    </row>
    <row r="132" spans="1:54">
      <c r="B132" s="260" t="s">
        <v>66</v>
      </c>
      <c r="C132" s="249"/>
      <c r="D132" s="249"/>
      <c r="E132" s="249"/>
      <c r="F132" s="238"/>
      <c r="G132" s="238"/>
      <c r="H132" s="238"/>
      <c r="I132" s="244"/>
      <c r="K132" s="323"/>
      <c r="L132" s="322"/>
      <c r="M132" s="322"/>
      <c r="N132" s="323"/>
      <c r="O132" s="322"/>
      <c r="P132" s="322"/>
      <c r="Q132" s="322"/>
      <c r="R132" s="323"/>
      <c r="S132" s="322"/>
      <c r="T132" s="322"/>
      <c r="U132" s="322"/>
      <c r="V132" s="323"/>
      <c r="W132" s="322"/>
      <c r="X132" s="322"/>
      <c r="Y132" s="322"/>
      <c r="Z132" s="323"/>
      <c r="AA132" s="322"/>
      <c r="AB132" s="322"/>
      <c r="AC132" s="322"/>
      <c r="AD132" s="323"/>
      <c r="AE132" s="322"/>
      <c r="AF132" s="242"/>
      <c r="AG132" s="242"/>
      <c r="AH132" s="324"/>
      <c r="AI132" s="242"/>
      <c r="AJ132" s="242"/>
      <c r="AK132" s="242"/>
      <c r="AL132" s="324"/>
      <c r="AM132" s="242"/>
      <c r="AN132" s="242"/>
      <c r="AO132" s="242"/>
      <c r="AP132" s="324"/>
      <c r="AQ132" s="242"/>
      <c r="AR132" s="242"/>
      <c r="AS132" s="242"/>
      <c r="AT132" s="324"/>
      <c r="AU132" s="242"/>
      <c r="AV132" s="242"/>
      <c r="AW132" s="242"/>
      <c r="AX132" s="324"/>
      <c r="AY132" s="242"/>
      <c r="AZ132" s="242"/>
      <c r="BA132" s="242"/>
      <c r="BB132" s="242"/>
    </row>
    <row r="133" spans="1:54">
      <c r="B133" s="260" t="s">
        <v>90</v>
      </c>
      <c r="C133" s="243"/>
      <c r="D133" s="243"/>
      <c r="E133" s="243"/>
      <c r="F133" s="238"/>
      <c r="G133" s="238"/>
      <c r="H133" s="238"/>
      <c r="I133" s="244"/>
      <c r="K133" s="435"/>
      <c r="N133" s="435"/>
      <c r="R133" s="435"/>
      <c r="V133" s="435"/>
      <c r="Z133" s="435"/>
      <c r="AD133" s="435"/>
      <c r="AH133" s="436"/>
      <c r="AL133" s="436"/>
      <c r="AP133" s="436"/>
      <c r="AT133" s="436"/>
      <c r="AX133" s="436"/>
    </row>
    <row r="134" spans="1:54">
      <c r="A134" s="238"/>
      <c r="B134" s="260" t="s">
        <v>68</v>
      </c>
      <c r="C134" s="261"/>
      <c r="D134" s="261"/>
      <c r="E134" s="243"/>
      <c r="F134" s="238"/>
      <c r="G134" s="238"/>
      <c r="H134" s="238"/>
      <c r="I134" s="238"/>
      <c r="J134" s="261"/>
      <c r="AL134" s="436"/>
      <c r="AP134" s="436"/>
      <c r="AT134" s="436"/>
      <c r="AX134" s="436"/>
    </row>
    <row r="135" spans="1:54">
      <c r="A135" s="238"/>
      <c r="B135" s="437"/>
      <c r="C135" s="437"/>
      <c r="D135" s="437"/>
      <c r="F135" s="238"/>
      <c r="G135" s="238"/>
      <c r="H135" s="238"/>
      <c r="I135" s="261"/>
      <c r="J135" s="261"/>
      <c r="K135" s="322"/>
      <c r="L135" s="322"/>
      <c r="M135" s="322"/>
      <c r="N135" s="322"/>
      <c r="O135" s="322"/>
      <c r="P135" s="322"/>
      <c r="Q135" s="322"/>
      <c r="R135" s="322"/>
    </row>
    <row r="136" spans="1:54">
      <c r="A136" s="238"/>
      <c r="F136" s="255"/>
      <c r="G136" s="238"/>
      <c r="H136" s="238"/>
      <c r="I136" s="242"/>
      <c r="J136" s="386"/>
      <c r="K136" s="322"/>
      <c r="L136" s="322"/>
      <c r="M136" s="322"/>
      <c r="N136" s="322"/>
      <c r="O136" s="322"/>
      <c r="P136" s="322"/>
      <c r="Q136" s="322"/>
      <c r="R136" s="322"/>
    </row>
    <row r="137" spans="1:54">
      <c r="A137" s="238"/>
      <c r="F137" s="238"/>
      <c r="G137" s="238"/>
      <c r="H137" s="238"/>
      <c r="K137" s="322"/>
      <c r="L137" s="322"/>
      <c r="M137" s="322"/>
      <c r="N137" s="322"/>
      <c r="O137" s="322"/>
      <c r="P137" s="322"/>
      <c r="Q137" s="322"/>
      <c r="R137" s="322"/>
    </row>
    <row r="138" spans="1:54">
      <c r="B138" s="264"/>
      <c r="F138" s="238"/>
      <c r="G138" s="238"/>
      <c r="H138" s="238"/>
      <c r="K138" s="322"/>
      <c r="L138" s="322"/>
      <c r="M138" s="322"/>
      <c r="N138" s="322"/>
      <c r="O138" s="322"/>
      <c r="P138" s="322"/>
      <c r="Q138" s="322"/>
      <c r="R138" s="322"/>
    </row>
    <row r="139" spans="1:54">
      <c r="B139" s="264"/>
      <c r="C139" s="238"/>
      <c r="D139" s="238"/>
      <c r="E139" s="238"/>
      <c r="F139" s="238"/>
      <c r="G139" s="238"/>
      <c r="H139" s="238"/>
    </row>
    <row r="140" spans="1:54">
      <c r="A140" s="238"/>
      <c r="B140" s="264"/>
      <c r="C140" s="255"/>
      <c r="D140" s="255"/>
      <c r="E140" s="238"/>
      <c r="F140" s="238"/>
      <c r="G140" s="238"/>
      <c r="H140" s="238"/>
      <c r="I140" s="243"/>
      <c r="J140" s="261"/>
    </row>
    <row r="141" spans="1:54">
      <c r="A141" s="238"/>
      <c r="B141" s="238"/>
      <c r="C141" s="238"/>
      <c r="D141" s="238"/>
      <c r="E141" s="238"/>
      <c r="F141" s="238"/>
      <c r="G141" s="238"/>
      <c r="H141" s="238"/>
      <c r="I141" s="261"/>
      <c r="J141" s="261"/>
    </row>
    <row r="142" spans="1:54">
      <c r="I142" s="243"/>
      <c r="J142" s="261"/>
    </row>
    <row r="144" spans="1:54">
      <c r="Y144" s="435"/>
    </row>
    <row r="146" spans="1:10">
      <c r="C146" s="407"/>
      <c r="D146" s="407"/>
      <c r="E146" s="407"/>
    </row>
    <row r="147" spans="1:10" ht="60">
      <c r="A147" s="438" t="s">
        <v>19</v>
      </c>
      <c r="B147" s="439" t="s">
        <v>20</v>
      </c>
      <c r="C147" s="439" t="s">
        <v>21</v>
      </c>
      <c r="D147" s="439"/>
      <c r="E147" s="439"/>
      <c r="F147" s="439"/>
      <c r="G147" s="439"/>
      <c r="I147" s="440"/>
      <c r="J147" s="441"/>
    </row>
    <row r="148" spans="1:10" ht="30">
      <c r="A148" s="442"/>
      <c r="B148" s="439"/>
      <c r="C148" s="439" t="s">
        <v>22</v>
      </c>
      <c r="D148" s="439" t="s">
        <v>23</v>
      </c>
      <c r="E148" s="439"/>
      <c r="F148" s="439"/>
      <c r="G148" s="439" t="s">
        <v>24</v>
      </c>
      <c r="I148" s="440"/>
      <c r="J148" s="441"/>
    </row>
    <row r="149" spans="1:10">
      <c r="A149" s="442"/>
      <c r="B149" s="439"/>
      <c r="C149" s="439"/>
      <c r="D149" s="439" t="s">
        <v>26</v>
      </c>
      <c r="E149" s="439" t="s">
        <v>27</v>
      </c>
      <c r="F149" s="439"/>
      <c r="G149" s="439"/>
      <c r="I149" s="443" t="s">
        <v>22</v>
      </c>
      <c r="J149" s="444" t="s">
        <v>22</v>
      </c>
    </row>
    <row r="150" spans="1:10">
      <c r="A150" s="445"/>
      <c r="B150" s="439"/>
      <c r="C150" s="439"/>
      <c r="D150" s="439"/>
      <c r="E150" s="446" t="s">
        <v>28</v>
      </c>
      <c r="F150" s="439" t="s">
        <v>29</v>
      </c>
      <c r="G150" s="439" t="s">
        <v>28</v>
      </c>
      <c r="I150" s="443"/>
      <c r="J150" s="444"/>
    </row>
    <row r="151" spans="1:10">
      <c r="A151" s="447">
        <v>0</v>
      </c>
      <c r="B151" s="448"/>
      <c r="C151" s="448" t="s">
        <v>30</v>
      </c>
      <c r="D151" s="448">
        <v>2</v>
      </c>
      <c r="E151" s="448">
        <v>3</v>
      </c>
      <c r="F151" s="448">
        <v>4</v>
      </c>
      <c r="G151" s="448">
        <v>5</v>
      </c>
      <c r="I151" s="443"/>
      <c r="J151" s="444"/>
    </row>
    <row r="152" spans="1:10">
      <c r="A152" s="449" t="s">
        <v>91</v>
      </c>
      <c r="B152" s="450" t="s">
        <v>32</v>
      </c>
      <c r="C152" s="451" t="e">
        <f>SUM(D152:G152)</f>
        <v>#REF!</v>
      </c>
      <c r="D152" s="452" t="e">
        <f>#REF!</f>
        <v>#REF!</v>
      </c>
      <c r="E152" s="452" t="e">
        <f>#REF!</f>
        <v>#REF!</v>
      </c>
      <c r="F152" s="452">
        <v>0</v>
      </c>
      <c r="G152" s="452" t="e">
        <f>#REF!</f>
        <v>#REF!</v>
      </c>
      <c r="I152" s="453" t="s">
        <v>30</v>
      </c>
      <c r="J152" s="453" t="s">
        <v>30</v>
      </c>
    </row>
    <row r="153" spans="1:10">
      <c r="A153" s="446"/>
      <c r="B153" s="448" t="s">
        <v>33</v>
      </c>
      <c r="C153" s="454">
        <f t="shared" ref="C153" si="8">SUM(D153:G153)</f>
        <v>0</v>
      </c>
      <c r="D153" s="455">
        <f>O191</f>
        <v>0</v>
      </c>
      <c r="E153" s="455">
        <v>0</v>
      </c>
      <c r="F153" s="455">
        <v>0</v>
      </c>
      <c r="G153" s="455"/>
      <c r="I153" s="456">
        <f t="shared" ref="I153:I156" si="9">SUM(J153:K153)</f>
        <v>0</v>
      </c>
      <c r="J153" s="456">
        <f>SUM(K153:K153)</f>
        <v>0</v>
      </c>
    </row>
    <row r="154" spans="1:10">
      <c r="A154" s="449" t="s">
        <v>31</v>
      </c>
      <c r="B154" s="450" t="s">
        <v>32</v>
      </c>
      <c r="C154" s="451">
        <f>SUM(D154:G154)</f>
        <v>0</v>
      </c>
      <c r="D154" s="452">
        <f>M193</f>
        <v>0</v>
      </c>
      <c r="E154" s="452">
        <f>M194</f>
        <v>0</v>
      </c>
      <c r="F154" s="452">
        <v>0</v>
      </c>
      <c r="G154" s="452">
        <f>M195</f>
        <v>0</v>
      </c>
      <c r="I154" s="457">
        <f t="shared" si="9"/>
        <v>0</v>
      </c>
      <c r="J154" s="457">
        <f>SUM(K154:K154)</f>
        <v>0</v>
      </c>
    </row>
    <row r="155" spans="1:10">
      <c r="A155" s="446"/>
      <c r="B155" s="448" t="s">
        <v>33</v>
      </c>
      <c r="C155" s="454">
        <f t="shared" ref="C155" si="10">SUM(D155:G155)</f>
        <v>0</v>
      </c>
      <c r="D155" s="455">
        <f>O193</f>
        <v>0</v>
      </c>
      <c r="E155" s="455">
        <f>O194</f>
        <v>0</v>
      </c>
      <c r="F155" s="455">
        <v>0</v>
      </c>
      <c r="G155" s="455">
        <f>O195</f>
        <v>0</v>
      </c>
      <c r="I155" s="456">
        <f t="shared" si="9"/>
        <v>0</v>
      </c>
      <c r="J155" s="456">
        <f>SUM(K155:K155)</f>
        <v>0</v>
      </c>
    </row>
    <row r="156" spans="1:10">
      <c r="A156" s="449" t="s">
        <v>34</v>
      </c>
      <c r="B156" s="450" t="s">
        <v>32</v>
      </c>
      <c r="C156" s="451">
        <f t="shared" ref="C156:C168" si="11">D156+E156+G156</f>
        <v>0</v>
      </c>
      <c r="D156" s="452">
        <f>Q193</f>
        <v>0</v>
      </c>
      <c r="E156" s="452">
        <f>Q194</f>
        <v>0</v>
      </c>
      <c r="F156" s="452">
        <v>0</v>
      </c>
      <c r="G156" s="452">
        <f>P195</f>
        <v>0</v>
      </c>
      <c r="I156" s="457">
        <f t="shared" si="9"/>
        <v>0</v>
      </c>
      <c r="J156" s="457">
        <f>SUM(K156:K156)</f>
        <v>0</v>
      </c>
    </row>
    <row r="157" spans="1:10">
      <c r="A157" s="446"/>
      <c r="B157" s="448" t="s">
        <v>33</v>
      </c>
      <c r="C157" s="454">
        <f t="shared" si="11"/>
        <v>0</v>
      </c>
      <c r="D157" s="455">
        <f>S193</f>
        <v>0</v>
      </c>
      <c r="E157" s="455">
        <f>S194</f>
        <v>0</v>
      </c>
      <c r="F157" s="455">
        <v>0</v>
      </c>
      <c r="G157" s="455">
        <f>S195</f>
        <v>0</v>
      </c>
      <c r="I157" s="456" t="e">
        <f>J157+#REF!+K157</f>
        <v>#REF!</v>
      </c>
      <c r="J157" s="456" t="e">
        <f>#REF!+#REF!+#REF!</f>
        <v>#REF!</v>
      </c>
    </row>
    <row r="158" spans="1:10">
      <c r="A158" s="449" t="s">
        <v>92</v>
      </c>
      <c r="B158" s="450" t="s">
        <v>32</v>
      </c>
      <c r="C158" s="451">
        <f t="shared" si="11"/>
        <v>0</v>
      </c>
      <c r="D158" s="452">
        <f>U193</f>
        <v>0</v>
      </c>
      <c r="E158" s="452">
        <f>U194</f>
        <v>0</v>
      </c>
      <c r="F158" s="452">
        <v>0</v>
      </c>
      <c r="G158" s="452">
        <f>U195</f>
        <v>0</v>
      </c>
      <c r="I158" s="457" t="e">
        <f>J158+#REF!+K158</f>
        <v>#REF!</v>
      </c>
      <c r="J158" s="457" t="e">
        <f>#REF!+#REF!+#REF!</f>
        <v>#REF!</v>
      </c>
    </row>
    <row r="159" spans="1:10">
      <c r="A159" s="446"/>
      <c r="B159" s="448" t="s">
        <v>33</v>
      </c>
      <c r="C159" s="454">
        <f t="shared" si="11"/>
        <v>0</v>
      </c>
      <c r="D159" s="455">
        <f>W193</f>
        <v>0</v>
      </c>
      <c r="E159" s="455">
        <f>W194</f>
        <v>0</v>
      </c>
      <c r="F159" s="455">
        <v>0</v>
      </c>
      <c r="G159" s="455">
        <f>W195</f>
        <v>0</v>
      </c>
      <c r="I159" s="456" t="e">
        <f>J159+#REF!+K159</f>
        <v>#REF!</v>
      </c>
      <c r="J159" s="456" t="e">
        <f>#REF!+#REF!+#REF!</f>
        <v>#REF!</v>
      </c>
    </row>
    <row r="160" spans="1:10">
      <c r="A160" s="449" t="s">
        <v>93</v>
      </c>
      <c r="B160" s="450" t="s">
        <v>32</v>
      </c>
      <c r="C160" s="451">
        <f>D160+E160+G160</f>
        <v>0</v>
      </c>
      <c r="D160" s="452">
        <f>Y193</f>
        <v>0</v>
      </c>
      <c r="E160" s="452">
        <f>Y194</f>
        <v>0</v>
      </c>
      <c r="F160" s="452">
        <v>0</v>
      </c>
      <c r="G160" s="452">
        <f>Y195</f>
        <v>0</v>
      </c>
      <c r="I160" s="457" t="e">
        <f>J160+#REF!+K160</f>
        <v>#REF!</v>
      </c>
      <c r="J160" s="457" t="e">
        <f>#REF!+#REF!+#REF!</f>
        <v>#REF!</v>
      </c>
    </row>
    <row r="161" spans="1:10">
      <c r="A161" s="446"/>
      <c r="B161" s="448" t="s">
        <v>33</v>
      </c>
      <c r="C161" s="454">
        <f>D161+E161+G161</f>
        <v>0</v>
      </c>
      <c r="D161" s="455">
        <f>AA193</f>
        <v>0</v>
      </c>
      <c r="E161" s="455">
        <f>AA194</f>
        <v>0</v>
      </c>
      <c r="F161" s="455">
        <v>0</v>
      </c>
      <c r="G161" s="455">
        <f>AA195</f>
        <v>0</v>
      </c>
      <c r="I161" s="456" t="e">
        <f>J161+#REF!+K161</f>
        <v>#REF!</v>
      </c>
      <c r="J161" s="456" t="e">
        <f>#REF!+#REF!+#REF!</f>
        <v>#REF!</v>
      </c>
    </row>
    <row r="162" spans="1:10">
      <c r="A162" s="449" t="s">
        <v>94</v>
      </c>
      <c r="B162" s="450" t="s">
        <v>32</v>
      </c>
      <c r="C162" s="451">
        <f>D162+E162+G162</f>
        <v>0</v>
      </c>
      <c r="D162" s="452">
        <f>AC193</f>
        <v>0</v>
      </c>
      <c r="E162" s="452">
        <f>AC194</f>
        <v>0</v>
      </c>
      <c r="F162" s="452">
        <v>0</v>
      </c>
      <c r="G162" s="452">
        <f>AC195</f>
        <v>0</v>
      </c>
      <c r="I162" s="457" t="e">
        <f>J162+#REF!+K162</f>
        <v>#REF!</v>
      </c>
      <c r="J162" s="457" t="e">
        <f>#REF!+#REF!+#REF!</f>
        <v>#REF!</v>
      </c>
    </row>
    <row r="163" spans="1:10">
      <c r="A163" s="446"/>
      <c r="B163" s="448" t="s">
        <v>33</v>
      </c>
      <c r="C163" s="454">
        <f t="shared" si="11"/>
        <v>0</v>
      </c>
      <c r="D163" s="455">
        <f>AE193</f>
        <v>0</v>
      </c>
      <c r="E163" s="455">
        <f>AE194</f>
        <v>0</v>
      </c>
      <c r="F163" s="455">
        <v>0</v>
      </c>
      <c r="G163" s="455">
        <f>AE195</f>
        <v>0</v>
      </c>
      <c r="I163" s="456" t="e">
        <f>J163+#REF!+K163</f>
        <v>#REF!</v>
      </c>
      <c r="J163" s="456" t="e">
        <f>#REF!+#REF!+#REF!</f>
        <v>#REF!</v>
      </c>
    </row>
    <row r="164" spans="1:10">
      <c r="A164" s="449" t="s">
        <v>38</v>
      </c>
      <c r="B164" s="450" t="s">
        <v>32</v>
      </c>
      <c r="C164" s="451">
        <f t="shared" si="11"/>
        <v>0</v>
      </c>
      <c r="D164" s="452">
        <f>AG193</f>
        <v>0</v>
      </c>
      <c r="E164" s="452">
        <f>AG194</f>
        <v>0</v>
      </c>
      <c r="F164" s="452">
        <v>0</v>
      </c>
      <c r="G164" s="452">
        <f>AG195</f>
        <v>0</v>
      </c>
      <c r="I164" s="457" t="e">
        <f>J164+#REF!+K164</f>
        <v>#REF!</v>
      </c>
      <c r="J164" s="457" t="e">
        <f>#REF!+#REF!+#REF!</f>
        <v>#REF!</v>
      </c>
    </row>
    <row r="165" spans="1:10">
      <c r="A165" s="446"/>
      <c r="B165" s="448" t="s">
        <v>33</v>
      </c>
      <c r="C165" s="454">
        <f t="shared" si="11"/>
        <v>0</v>
      </c>
      <c r="D165" s="455">
        <f>AI193</f>
        <v>0</v>
      </c>
      <c r="E165" s="455">
        <f>AI194</f>
        <v>0</v>
      </c>
      <c r="F165" s="455">
        <v>0</v>
      </c>
      <c r="G165" s="455">
        <f>AI195</f>
        <v>0</v>
      </c>
      <c r="I165" s="456" t="e">
        <f>J165+#REF!+K165</f>
        <v>#REF!</v>
      </c>
      <c r="J165" s="456" t="e">
        <f>#REF!+#REF!+#REF!</f>
        <v>#REF!</v>
      </c>
    </row>
    <row r="166" spans="1:10">
      <c r="A166" s="449" t="s">
        <v>39</v>
      </c>
      <c r="B166" s="450" t="s">
        <v>32</v>
      </c>
      <c r="C166" s="451">
        <f t="shared" si="11"/>
        <v>0</v>
      </c>
      <c r="D166" s="452">
        <f>AK193</f>
        <v>0</v>
      </c>
      <c r="E166" s="452">
        <f>AK194</f>
        <v>0</v>
      </c>
      <c r="F166" s="452">
        <v>0</v>
      </c>
      <c r="G166" s="452">
        <f>AK195</f>
        <v>0</v>
      </c>
      <c r="I166" s="457" t="e">
        <f>J166+#REF!+K166</f>
        <v>#REF!</v>
      </c>
      <c r="J166" s="457" t="e">
        <f>#REF!+#REF!+#REF!</f>
        <v>#REF!</v>
      </c>
    </row>
    <row r="167" spans="1:10">
      <c r="A167" s="446"/>
      <c r="B167" s="448" t="s">
        <v>33</v>
      </c>
      <c r="C167" s="454">
        <f t="shared" si="11"/>
        <v>0</v>
      </c>
      <c r="D167" s="455">
        <f>AM193</f>
        <v>0</v>
      </c>
      <c r="E167" s="455">
        <f>AM194</f>
        <v>0</v>
      </c>
      <c r="F167" s="455">
        <v>0</v>
      </c>
      <c r="G167" s="455">
        <f>AM195</f>
        <v>0</v>
      </c>
      <c r="I167" s="456" t="e">
        <f>J167+#REF!+K167</f>
        <v>#REF!</v>
      </c>
      <c r="J167" s="456" t="e">
        <f>#REF!+#REF!+#REF!</f>
        <v>#REF!</v>
      </c>
    </row>
    <row r="168" spans="1:10">
      <c r="A168" s="449" t="s">
        <v>41</v>
      </c>
      <c r="B168" s="450" t="s">
        <v>32</v>
      </c>
      <c r="C168" s="451">
        <f t="shared" si="11"/>
        <v>0</v>
      </c>
      <c r="D168" s="452">
        <v>0</v>
      </c>
      <c r="E168" s="452">
        <v>0</v>
      </c>
      <c r="F168" s="452">
        <v>0</v>
      </c>
      <c r="G168" s="452">
        <v>0</v>
      </c>
      <c r="I168" s="457" t="e">
        <f>J168+#REF!+K168</f>
        <v>#REF!</v>
      </c>
      <c r="J168" s="457" t="e">
        <f>#REF!+#REF!+#REF!</f>
        <v>#REF!</v>
      </c>
    </row>
    <row r="169" spans="1:10">
      <c r="A169" s="446"/>
      <c r="B169" s="448" t="s">
        <v>33</v>
      </c>
      <c r="C169" s="454">
        <f>D169+E169+G169</f>
        <v>0</v>
      </c>
      <c r="D169" s="455">
        <v>0</v>
      </c>
      <c r="E169" s="455">
        <v>0</v>
      </c>
      <c r="F169" s="455">
        <v>0</v>
      </c>
      <c r="G169" s="455">
        <v>0</v>
      </c>
      <c r="I169" s="456" t="e">
        <f>J169+#REF!+K169</f>
        <v>#REF!</v>
      </c>
      <c r="J169" s="456" t="e">
        <f>#REF!+#REF!+#REF!</f>
        <v>#REF!</v>
      </c>
    </row>
    <row r="170" spans="1:10">
      <c r="A170" s="438" t="s">
        <v>22</v>
      </c>
      <c r="B170" s="450" t="s">
        <v>32</v>
      </c>
      <c r="C170" s="342" t="e">
        <f>C152+C154+C156+C158+C160+C162+C164+C166+C168</f>
        <v>#REF!</v>
      </c>
      <c r="D170" s="342" t="e">
        <f t="shared" ref="D170:G171" si="12">D152+D154+D156+D158+D160+D162+D164+D166+D168</f>
        <v>#REF!</v>
      </c>
      <c r="E170" s="342" t="e">
        <f t="shared" si="12"/>
        <v>#REF!</v>
      </c>
      <c r="F170" s="342">
        <f t="shared" si="12"/>
        <v>0</v>
      </c>
      <c r="G170" s="342" t="e">
        <f t="shared" si="12"/>
        <v>#REF!</v>
      </c>
      <c r="H170" s="370"/>
      <c r="I170" s="457" t="e">
        <f>J170+#REF!+K170</f>
        <v>#REF!</v>
      </c>
      <c r="J170" s="457" t="e">
        <f>#REF!+#REF!+#REF!</f>
        <v>#REF!</v>
      </c>
    </row>
    <row r="171" spans="1:10">
      <c r="A171" s="445"/>
      <c r="B171" s="448" t="s">
        <v>33</v>
      </c>
      <c r="C171" s="342">
        <f>C153+C155+C157+C159+C161+C163+C165+C167+C169</f>
        <v>0</v>
      </c>
      <c r="D171" s="342">
        <f t="shared" si="12"/>
        <v>0</v>
      </c>
      <c r="E171" s="342">
        <f t="shared" si="12"/>
        <v>0</v>
      </c>
      <c r="F171" s="342">
        <f t="shared" si="12"/>
        <v>0</v>
      </c>
      <c r="G171" s="342">
        <f t="shared" si="12"/>
        <v>0</v>
      </c>
      <c r="H171" s="370"/>
      <c r="I171" s="458" t="e">
        <f>I153+I155+I157+I159+I161+I163+I165+I167+I169</f>
        <v>#REF!</v>
      </c>
      <c r="J171" s="458" t="e">
        <f>J153+J155+J157+J159+J161+J163+J165+J167+J169</f>
        <v>#REF!</v>
      </c>
    </row>
    <row r="172" spans="1:10">
      <c r="C172" s="370" t="e">
        <f>C174-C170</f>
        <v>#REF!</v>
      </c>
      <c r="D172" s="370" t="e">
        <f t="shared" ref="D172:G172" si="13">D174-D170</f>
        <v>#REF!</v>
      </c>
      <c r="E172" s="370" t="e">
        <f t="shared" si="13"/>
        <v>#REF!</v>
      </c>
      <c r="F172" s="370">
        <f t="shared" si="13"/>
        <v>0</v>
      </c>
      <c r="G172" s="370" t="e">
        <f t="shared" si="13"/>
        <v>#REF!</v>
      </c>
      <c r="I172" s="458" t="e">
        <f>I154+I156+I158+I160+I162+I164+I166+I168+I170</f>
        <v>#REF!</v>
      </c>
      <c r="J172" s="458" t="e">
        <f>J154+J156+J158+J160+J162+J164+J166+J168+J170</f>
        <v>#REF!</v>
      </c>
    </row>
    <row r="173" spans="1:10">
      <c r="C173" s="370">
        <f>C174-C171</f>
        <v>0</v>
      </c>
      <c r="D173" s="370">
        <f t="shared" ref="D173:G173" si="14">D174-D171</f>
        <v>0</v>
      </c>
      <c r="E173" s="370">
        <f t="shared" si="14"/>
        <v>0</v>
      </c>
      <c r="F173" s="370">
        <f t="shared" si="14"/>
        <v>0</v>
      </c>
      <c r="G173" s="370">
        <f t="shared" si="14"/>
        <v>0</v>
      </c>
      <c r="I173" s="459" t="e">
        <f>I175-I171</f>
        <v>#REF!</v>
      </c>
      <c r="J173" s="460" t="e">
        <f>J175-J171</f>
        <v>#REF!</v>
      </c>
    </row>
    <row r="174" spans="1:10">
      <c r="C174" s="370">
        <f>F194/1000</f>
        <v>0</v>
      </c>
      <c r="D174" s="370">
        <f>C194*40%/1000</f>
        <v>0</v>
      </c>
      <c r="E174" s="370">
        <f>C194*60%/1000</f>
        <v>0</v>
      </c>
      <c r="F174" s="370"/>
      <c r="G174" s="370">
        <f>E194/1000</f>
        <v>0</v>
      </c>
      <c r="I174" s="459" t="e">
        <f>I175-I172</f>
        <v>#REF!</v>
      </c>
      <c r="J174" s="460" t="e">
        <f>J175-J172</f>
        <v>#REF!</v>
      </c>
    </row>
    <row r="175" spans="1:10">
      <c r="C175" s="370"/>
      <c r="D175" s="370"/>
      <c r="E175" s="370"/>
      <c r="F175" s="370"/>
      <c r="G175" s="370"/>
      <c r="I175" s="459" t="e">
        <f>#REF!/1000</f>
        <v>#REF!</v>
      </c>
      <c r="J175" s="460">
        <f>K195/1000</f>
        <v>0</v>
      </c>
    </row>
    <row r="176" spans="1:10">
      <c r="C176" s="370"/>
      <c r="D176" s="370"/>
      <c r="E176" s="370"/>
      <c r="F176" s="370"/>
      <c r="G176" s="370"/>
      <c r="I176" s="459"/>
      <c r="J176" s="460"/>
    </row>
    <row r="177" spans="1:51">
      <c r="D177" s="461">
        <v>0.4</v>
      </c>
      <c r="E177" s="461">
        <v>0.6</v>
      </c>
      <c r="I177" s="459"/>
      <c r="J177" s="460"/>
    </row>
    <row r="178" spans="1:51">
      <c r="D178" s="462"/>
      <c r="E178" s="462"/>
      <c r="G178" s="462"/>
    </row>
    <row r="179" spans="1:51">
      <c r="D179" s="324"/>
      <c r="E179" s="324"/>
      <c r="X179" s="463">
        <f>(1510900.52-249868.97)*0.5</f>
        <v>630515.77500000002</v>
      </c>
    </row>
    <row r="180" spans="1:51">
      <c r="D180" s="324"/>
      <c r="E180" s="324"/>
    </row>
    <row r="181" spans="1:51">
      <c r="G181" s="464" t="s">
        <v>95</v>
      </c>
      <c r="H181" s="464"/>
      <c r="I181" s="464"/>
      <c r="J181" s="464"/>
      <c r="K181" s="465"/>
      <c r="L181" s="465">
        <v>2021</v>
      </c>
      <c r="M181" s="465"/>
      <c r="N181" s="465"/>
      <c r="O181" s="465"/>
      <c r="P181" s="465">
        <v>2022</v>
      </c>
      <c r="Q181" s="465"/>
      <c r="R181" s="465"/>
      <c r="S181" s="465"/>
      <c r="T181" s="465">
        <v>2023</v>
      </c>
      <c r="U181" s="465"/>
      <c r="V181" s="465"/>
      <c r="W181" s="465"/>
      <c r="X181" s="465">
        <v>2024</v>
      </c>
      <c r="Y181" s="465"/>
      <c r="Z181" s="465"/>
      <c r="AA181" s="465"/>
      <c r="AB181" s="465">
        <v>2025</v>
      </c>
      <c r="AC181" s="465"/>
      <c r="AD181" s="465"/>
      <c r="AE181" s="465"/>
      <c r="AF181" s="464">
        <v>2026</v>
      </c>
      <c r="AG181" s="464"/>
      <c r="AH181" s="464"/>
      <c r="AI181" s="464"/>
      <c r="AJ181" s="464">
        <v>2027</v>
      </c>
      <c r="AK181" s="464"/>
      <c r="AL181" s="464"/>
      <c r="AM181" s="464"/>
      <c r="AN181" s="576" t="s">
        <v>96</v>
      </c>
      <c r="AO181" s="571"/>
      <c r="AP181" s="571"/>
      <c r="AQ181" s="571"/>
      <c r="AR181" s="571" t="s">
        <v>97</v>
      </c>
      <c r="AS181" s="571"/>
      <c r="AT181" s="571"/>
      <c r="AU181" s="571"/>
    </row>
    <row r="182" spans="1:51">
      <c r="C182" s="466" t="s">
        <v>98</v>
      </c>
      <c r="D182" s="466" t="s">
        <v>99</v>
      </c>
      <c r="E182" s="466" t="s">
        <v>100</v>
      </c>
      <c r="F182" s="467" t="s">
        <v>22</v>
      </c>
      <c r="G182" s="464" t="s">
        <v>101</v>
      </c>
      <c r="H182" s="464" t="s">
        <v>101</v>
      </c>
      <c r="K182" s="465"/>
      <c r="L182" s="465" t="s">
        <v>101</v>
      </c>
      <c r="M182" s="465" t="s">
        <v>101</v>
      </c>
      <c r="N182" s="465" t="s">
        <v>102</v>
      </c>
      <c r="O182" s="465" t="s">
        <v>102</v>
      </c>
      <c r="P182" s="465" t="s">
        <v>101</v>
      </c>
      <c r="Q182" s="465" t="s">
        <v>101</v>
      </c>
      <c r="R182" s="465" t="s">
        <v>102</v>
      </c>
      <c r="S182" s="465" t="s">
        <v>102</v>
      </c>
      <c r="T182" s="465" t="s">
        <v>101</v>
      </c>
      <c r="U182" s="465" t="s">
        <v>101</v>
      </c>
      <c r="V182" s="465" t="s">
        <v>102</v>
      </c>
      <c r="W182" s="465" t="s">
        <v>102</v>
      </c>
      <c r="X182" s="465" t="s">
        <v>101</v>
      </c>
      <c r="Y182" s="465" t="s">
        <v>101</v>
      </c>
      <c r="Z182" s="465" t="s">
        <v>102</v>
      </c>
      <c r="AA182" s="465" t="s">
        <v>102</v>
      </c>
      <c r="AB182" s="465" t="s">
        <v>101</v>
      </c>
      <c r="AC182" s="465" t="s">
        <v>101</v>
      </c>
      <c r="AD182" s="465" t="s">
        <v>102</v>
      </c>
      <c r="AE182" s="465" t="s">
        <v>102</v>
      </c>
      <c r="AF182" s="464" t="s">
        <v>101</v>
      </c>
      <c r="AG182" s="464" t="s">
        <v>101</v>
      </c>
      <c r="AH182" s="464" t="s">
        <v>102</v>
      </c>
      <c r="AI182" s="464" t="s">
        <v>102</v>
      </c>
      <c r="AJ182" s="464" t="s">
        <v>101</v>
      </c>
      <c r="AK182" s="464" t="s">
        <v>101</v>
      </c>
      <c r="AL182" s="464" t="s">
        <v>102</v>
      </c>
      <c r="AM182" s="464" t="s">
        <v>102</v>
      </c>
      <c r="AN182" s="464" t="s">
        <v>101</v>
      </c>
      <c r="AO182" s="464" t="s">
        <v>101</v>
      </c>
      <c r="AP182" s="464" t="s">
        <v>102</v>
      </c>
      <c r="AQ182" s="464" t="s">
        <v>102</v>
      </c>
      <c r="AR182" s="464" t="s">
        <v>101</v>
      </c>
      <c r="AS182" s="464" t="s">
        <v>101</v>
      </c>
      <c r="AT182" s="464" t="s">
        <v>102</v>
      </c>
      <c r="AU182" s="464" t="s">
        <v>102</v>
      </c>
      <c r="AV182" s="464" t="s">
        <v>103</v>
      </c>
      <c r="AW182" s="464" t="s">
        <v>103</v>
      </c>
      <c r="AX182" s="464" t="s">
        <v>104</v>
      </c>
      <c r="AY182" s="464" t="s">
        <v>104</v>
      </c>
    </row>
    <row r="183" spans="1:51" ht="42.75">
      <c r="F183" s="281"/>
      <c r="G183" s="468" t="s">
        <v>105</v>
      </c>
      <c r="H183" s="468" t="s">
        <v>106</v>
      </c>
      <c r="I183" s="469" t="s">
        <v>98</v>
      </c>
      <c r="J183" s="469" t="s">
        <v>98</v>
      </c>
      <c r="K183" s="470"/>
      <c r="L183" s="470" t="s">
        <v>105</v>
      </c>
      <c r="M183" s="471" t="s">
        <v>106</v>
      </c>
      <c r="N183" s="470" t="s">
        <v>105</v>
      </c>
      <c r="O183" s="472" t="s">
        <v>106</v>
      </c>
      <c r="P183" s="470" t="s">
        <v>105</v>
      </c>
      <c r="Q183" s="471" t="s">
        <v>106</v>
      </c>
      <c r="R183" s="470" t="s">
        <v>105</v>
      </c>
      <c r="S183" s="472" t="s">
        <v>106</v>
      </c>
      <c r="T183" s="470" t="s">
        <v>105</v>
      </c>
      <c r="U183" s="471" t="s">
        <v>106</v>
      </c>
      <c r="V183" s="470" t="s">
        <v>105</v>
      </c>
      <c r="W183" s="472" t="s">
        <v>106</v>
      </c>
      <c r="X183" s="470" t="s">
        <v>105</v>
      </c>
      <c r="Y183" s="471" t="s">
        <v>106</v>
      </c>
      <c r="Z183" s="470" t="s">
        <v>105</v>
      </c>
      <c r="AA183" s="472" t="s">
        <v>106</v>
      </c>
      <c r="AB183" s="470" t="s">
        <v>105</v>
      </c>
      <c r="AC183" s="471" t="s">
        <v>106</v>
      </c>
      <c r="AD183" s="470" t="s">
        <v>105</v>
      </c>
      <c r="AE183" s="472" t="s">
        <v>106</v>
      </c>
      <c r="AF183" s="468" t="s">
        <v>105</v>
      </c>
      <c r="AG183" s="276" t="s">
        <v>106</v>
      </c>
      <c r="AH183" s="468" t="s">
        <v>105</v>
      </c>
      <c r="AI183" s="473" t="s">
        <v>106</v>
      </c>
      <c r="AJ183" s="468" t="s">
        <v>105</v>
      </c>
      <c r="AK183" s="276" t="s">
        <v>106</v>
      </c>
      <c r="AL183" s="468" t="s">
        <v>105</v>
      </c>
      <c r="AM183" s="473" t="s">
        <v>106</v>
      </c>
      <c r="AN183" s="468" t="s">
        <v>105</v>
      </c>
      <c r="AO183" s="276" t="s">
        <v>106</v>
      </c>
      <c r="AP183" s="468" t="s">
        <v>105</v>
      </c>
      <c r="AQ183" s="473" t="s">
        <v>106</v>
      </c>
      <c r="AR183" s="468" t="s">
        <v>105</v>
      </c>
      <c r="AS183" s="276" t="s">
        <v>106</v>
      </c>
      <c r="AT183" s="468" t="s">
        <v>105</v>
      </c>
      <c r="AU183" s="473" t="s">
        <v>106</v>
      </c>
      <c r="AV183" s="468" t="s">
        <v>105</v>
      </c>
      <c r="AW183" s="276" t="s">
        <v>106</v>
      </c>
      <c r="AX183" s="468" t="s">
        <v>105</v>
      </c>
      <c r="AY183" s="473" t="s">
        <v>106</v>
      </c>
    </row>
    <row r="184" spans="1:51" s="480" customFormat="1">
      <c r="A184" s="474"/>
      <c r="B184" s="475"/>
      <c r="C184" s="476"/>
      <c r="D184" s="476"/>
      <c r="E184" s="476"/>
      <c r="F184" s="477">
        <f>C184+D184+E184</f>
        <v>0</v>
      </c>
      <c r="G184" s="478" t="e">
        <f>#REF!+L184+P184+T184+X184+AB184+AF184+AJ184+AN184+AR184</f>
        <v>#REF!</v>
      </c>
      <c r="H184" s="478" t="e">
        <f>#REF!+M184+Q184+U184+Y184+AC184+AG184+AK184+AO184+AS184</f>
        <v>#REF!</v>
      </c>
      <c r="I184" s="249"/>
      <c r="J184" s="431"/>
      <c r="K184" s="479"/>
      <c r="L184" s="479"/>
      <c r="M184" s="463"/>
      <c r="N184" s="479"/>
      <c r="O184" s="479"/>
      <c r="P184" s="479"/>
      <c r="Q184" s="479"/>
      <c r="R184" s="479"/>
      <c r="S184" s="479"/>
      <c r="T184" s="479"/>
      <c r="U184" s="479"/>
      <c r="V184" s="479"/>
      <c r="W184" s="479"/>
      <c r="X184" s="479"/>
      <c r="Y184" s="463"/>
      <c r="Z184" s="479"/>
      <c r="AA184" s="463"/>
      <c r="AB184" s="479"/>
      <c r="AC184" s="463"/>
      <c r="AD184" s="479"/>
      <c r="AE184" s="463"/>
      <c r="AF184" s="476"/>
      <c r="AG184" s="478"/>
      <c r="AH184" s="476"/>
      <c r="AI184" s="478"/>
      <c r="AJ184" s="476"/>
      <c r="AK184" s="478"/>
      <c r="AL184" s="476"/>
      <c r="AM184" s="478"/>
      <c r="AN184" s="476"/>
      <c r="AO184" s="478"/>
      <c r="AP184" s="476"/>
      <c r="AQ184" s="478"/>
      <c r="AR184" s="476"/>
      <c r="AS184" s="478">
        <f t="shared" ref="AS184:AS185" si="15">AR184*0.19</f>
        <v>0</v>
      </c>
      <c r="AT184" s="476"/>
      <c r="AU184" s="478">
        <f t="shared" ref="AU184:AU185" si="16">AT184*0.19</f>
        <v>0</v>
      </c>
      <c r="AV184" s="476" t="e">
        <f>C184-G184</f>
        <v>#REF!</v>
      </c>
      <c r="AW184" s="476" t="e">
        <f>D184+E184-H184</f>
        <v>#REF!</v>
      </c>
      <c r="AX184" s="476">
        <f>C184-I184</f>
        <v>0</v>
      </c>
      <c r="AY184" s="476">
        <f>D184+E184-J184</f>
        <v>0</v>
      </c>
    </row>
    <row r="185" spans="1:51" s="480" customFormat="1">
      <c r="A185" s="446"/>
      <c r="B185" s="475"/>
      <c r="C185" s="476"/>
      <c r="D185" s="481"/>
      <c r="E185" s="476"/>
      <c r="F185" s="477">
        <f t="shared" ref="F185:F191" si="17">C185+D185+E185</f>
        <v>0</v>
      </c>
      <c r="G185" s="478" t="e">
        <f>#REF!+L185+P185+T185+X185+AB185+AF185+AJ185+AN185+AR185</f>
        <v>#REF!</v>
      </c>
      <c r="H185" s="478" t="e">
        <f>#REF!+M185+Q185+U185+Y185+AC185+AG185+AK185+AO185+AS185</f>
        <v>#REF!</v>
      </c>
      <c r="I185" s="482"/>
      <c r="J185" s="482"/>
      <c r="K185" s="463"/>
      <c r="L185" s="463"/>
      <c r="M185" s="479"/>
      <c r="N185" s="463"/>
      <c r="O185" s="479"/>
      <c r="P185" s="483"/>
      <c r="Q185" s="479"/>
      <c r="R185" s="463"/>
      <c r="S185" s="479"/>
      <c r="T185" s="479"/>
      <c r="U185" s="479"/>
      <c r="V185" s="479"/>
      <c r="W185" s="479"/>
      <c r="X185" s="463"/>
      <c r="Y185" s="463"/>
      <c r="Z185" s="463"/>
      <c r="AA185" s="463"/>
      <c r="AB185" s="463"/>
      <c r="AC185" s="463"/>
      <c r="AD185" s="463"/>
      <c r="AE185" s="463"/>
      <c r="AF185" s="478"/>
      <c r="AG185" s="478"/>
      <c r="AH185" s="478"/>
      <c r="AI185" s="478"/>
      <c r="AJ185" s="478"/>
      <c r="AK185" s="478"/>
      <c r="AL185" s="478"/>
      <c r="AM185" s="478"/>
      <c r="AN185" s="478"/>
      <c r="AO185" s="478"/>
      <c r="AP185" s="478"/>
      <c r="AQ185" s="478"/>
      <c r="AR185" s="478"/>
      <c r="AS185" s="478">
        <f t="shared" si="15"/>
        <v>0</v>
      </c>
      <c r="AT185" s="478"/>
      <c r="AU185" s="478">
        <f t="shared" si="16"/>
        <v>0</v>
      </c>
      <c r="AV185" s="476" t="e">
        <f t="shared" ref="AV185:AV191" si="18">C185-G185</f>
        <v>#REF!</v>
      </c>
      <c r="AW185" s="476" t="e">
        <f t="shared" ref="AW185:AW191" si="19">D185+E185-H185</f>
        <v>#REF!</v>
      </c>
      <c r="AX185" s="476">
        <f t="shared" ref="AX185:AX191" si="20">C185-I185</f>
        <v>0</v>
      </c>
      <c r="AY185" s="476">
        <f t="shared" ref="AY185:AY191" si="21">D185+E185-J185</f>
        <v>0</v>
      </c>
    </row>
    <row r="186" spans="1:51" s="480" customFormat="1">
      <c r="A186" s="446"/>
      <c r="B186" s="475"/>
      <c r="C186" s="476"/>
      <c r="D186" s="476"/>
      <c r="E186" s="476"/>
      <c r="F186" s="477">
        <f t="shared" si="17"/>
        <v>0</v>
      </c>
      <c r="G186" s="478" t="e">
        <f>#REF!+L186+P186+T186+X186+AB186+AF186+AJ186+AN186+AR186</f>
        <v>#REF!</v>
      </c>
      <c r="H186" s="478" t="e">
        <f>#REF!+M186+Q186+U186+Y186+AC186+AG186+AK186+AO186+AS186</f>
        <v>#REF!</v>
      </c>
      <c r="I186" s="484"/>
      <c r="J186" s="484"/>
      <c r="K186" s="463"/>
      <c r="L186" s="463"/>
      <c r="M186" s="479"/>
      <c r="N186" s="463"/>
      <c r="O186" s="479"/>
      <c r="P186" s="483"/>
      <c r="Q186" s="479"/>
      <c r="R186" s="463"/>
      <c r="S186" s="479"/>
      <c r="T186" s="479"/>
      <c r="U186" s="479"/>
      <c r="V186" s="479"/>
      <c r="W186" s="479"/>
      <c r="X186" s="479"/>
      <c r="Y186" s="463"/>
      <c r="Z186" s="479"/>
      <c r="AA186" s="463"/>
      <c r="AB186" s="479"/>
      <c r="AC186" s="463"/>
      <c r="AD186" s="479"/>
      <c r="AE186" s="463"/>
      <c r="AF186" s="476"/>
      <c r="AG186" s="478"/>
      <c r="AH186" s="476"/>
      <c r="AI186" s="478"/>
      <c r="AJ186" s="476"/>
      <c r="AK186" s="478"/>
      <c r="AL186" s="476"/>
      <c r="AM186" s="478"/>
      <c r="AN186" s="476"/>
      <c r="AO186" s="478"/>
      <c r="AP186" s="476"/>
      <c r="AQ186" s="478"/>
      <c r="AR186" s="476"/>
      <c r="AS186" s="478">
        <f>AR186*0.19</f>
        <v>0</v>
      </c>
      <c r="AT186" s="476"/>
      <c r="AU186" s="478">
        <f>AT186*0.19</f>
        <v>0</v>
      </c>
      <c r="AV186" s="476" t="e">
        <f t="shared" si="18"/>
        <v>#REF!</v>
      </c>
      <c r="AW186" s="476" t="e">
        <f t="shared" si="19"/>
        <v>#REF!</v>
      </c>
      <c r="AX186" s="476">
        <f t="shared" si="20"/>
        <v>0</v>
      </c>
      <c r="AY186" s="476">
        <f t="shared" si="21"/>
        <v>0</v>
      </c>
    </row>
    <row r="187" spans="1:51" s="480" customFormat="1">
      <c r="A187" s="475"/>
      <c r="B187" s="475"/>
      <c r="C187" s="476"/>
      <c r="D187" s="476"/>
      <c r="E187" s="476"/>
      <c r="F187" s="477">
        <f t="shared" si="17"/>
        <v>0</v>
      </c>
      <c r="G187" s="478" t="e">
        <f>#REF!+L187+P187+T187+X187+AB187+AF187+AJ187+AN187+AR187</f>
        <v>#REF!</v>
      </c>
      <c r="H187" s="478" t="e">
        <f>#REF!+M187+Q187+U187+Y187+AC187+AG187+AK187+AO187+AS187</f>
        <v>#REF!</v>
      </c>
      <c r="I187" s="484"/>
      <c r="J187" s="484"/>
      <c r="K187" s="479"/>
      <c r="L187" s="479"/>
      <c r="M187" s="479"/>
      <c r="N187" s="479"/>
      <c r="O187" s="479"/>
      <c r="P187" s="479"/>
      <c r="Q187" s="479"/>
      <c r="R187" s="479"/>
      <c r="S187" s="479"/>
      <c r="T187" s="479"/>
      <c r="U187" s="479"/>
      <c r="V187" s="479"/>
      <c r="W187" s="479"/>
      <c r="X187" s="479"/>
      <c r="Y187" s="479"/>
      <c r="Z187" s="479"/>
      <c r="AA187" s="479"/>
      <c r="AB187" s="479"/>
      <c r="AC187" s="479"/>
      <c r="AD187" s="479"/>
      <c r="AE187" s="479"/>
      <c r="AF187" s="476"/>
      <c r="AG187" s="476"/>
      <c r="AH187" s="476"/>
      <c r="AI187" s="476"/>
      <c r="AJ187" s="476"/>
      <c r="AK187" s="476"/>
      <c r="AL187" s="476"/>
      <c r="AM187" s="476"/>
      <c r="AN187" s="476"/>
      <c r="AO187" s="476"/>
      <c r="AP187" s="476"/>
      <c r="AQ187" s="476"/>
      <c r="AR187" s="476"/>
      <c r="AS187" s="476"/>
      <c r="AT187" s="476"/>
      <c r="AU187" s="476"/>
      <c r="AV187" s="476" t="e">
        <f t="shared" si="18"/>
        <v>#REF!</v>
      </c>
      <c r="AW187" s="476" t="e">
        <f t="shared" si="19"/>
        <v>#REF!</v>
      </c>
      <c r="AX187" s="476">
        <f t="shared" si="20"/>
        <v>0</v>
      </c>
      <c r="AY187" s="476">
        <f t="shared" si="21"/>
        <v>0</v>
      </c>
    </row>
    <row r="188" spans="1:51" s="480" customFormat="1">
      <c r="A188" s="446"/>
      <c r="B188" s="475"/>
      <c r="C188" s="476"/>
      <c r="D188" s="476"/>
      <c r="E188" s="476"/>
      <c r="F188" s="477">
        <f t="shared" si="17"/>
        <v>0</v>
      </c>
      <c r="G188" s="478" t="e">
        <f>#REF!+L188+P188+T188+X188+AB188+AF188+AJ188+AN188+AR188</f>
        <v>#REF!</v>
      </c>
      <c r="H188" s="478" t="e">
        <f>#REF!+M188+Q188+U188+Y188+AC188+AG188+AK188+AO188+AS188</f>
        <v>#REF!</v>
      </c>
      <c r="I188" s="482"/>
      <c r="J188" s="482"/>
      <c r="K188" s="479"/>
      <c r="L188" s="479"/>
      <c r="M188" s="479"/>
      <c r="N188" s="479"/>
      <c r="O188" s="479"/>
      <c r="P188" s="479"/>
      <c r="Q188" s="479"/>
      <c r="R188" s="479"/>
      <c r="S188" s="479"/>
      <c r="T188" s="479"/>
      <c r="U188" s="479"/>
      <c r="V188" s="479"/>
      <c r="W188" s="479"/>
      <c r="X188" s="479"/>
      <c r="Y188" s="479"/>
      <c r="Z188" s="479"/>
      <c r="AA188" s="479"/>
      <c r="AB188" s="479"/>
      <c r="AC188" s="479"/>
      <c r="AD188" s="479"/>
      <c r="AE188" s="479"/>
      <c r="AF188" s="476"/>
      <c r="AG188" s="476"/>
      <c r="AH188" s="476"/>
      <c r="AI188" s="476"/>
      <c r="AJ188" s="476"/>
      <c r="AK188" s="476"/>
      <c r="AL188" s="476"/>
      <c r="AM188" s="476"/>
      <c r="AN188" s="476"/>
      <c r="AO188" s="476"/>
      <c r="AP188" s="476"/>
      <c r="AQ188" s="476"/>
      <c r="AR188" s="476"/>
      <c r="AS188" s="476"/>
      <c r="AT188" s="476"/>
      <c r="AU188" s="476"/>
      <c r="AV188" s="476" t="e">
        <f t="shared" si="18"/>
        <v>#REF!</v>
      </c>
      <c r="AW188" s="476" t="e">
        <f t="shared" si="19"/>
        <v>#REF!</v>
      </c>
      <c r="AX188" s="476">
        <f t="shared" si="20"/>
        <v>0</v>
      </c>
      <c r="AY188" s="476">
        <f t="shared" si="21"/>
        <v>0</v>
      </c>
    </row>
    <row r="189" spans="1:51" s="480" customFormat="1">
      <c r="A189" s="474"/>
      <c r="B189" s="475"/>
      <c r="C189" s="476"/>
      <c r="D189" s="476"/>
      <c r="E189" s="476"/>
      <c r="F189" s="477">
        <f t="shared" si="17"/>
        <v>0</v>
      </c>
      <c r="G189" s="478" t="e">
        <f>#REF!+L189+P189+T189+X189+AB189+AF189+AJ189+AN189+AR189</f>
        <v>#REF!</v>
      </c>
      <c r="H189" s="478" t="e">
        <f>#REF!+M189+Q189+U189+Y189+AC189+AG189+AK189+AO189+AS189</f>
        <v>#REF!</v>
      </c>
      <c r="I189" s="482"/>
      <c r="J189" s="482"/>
      <c r="K189" s="479"/>
      <c r="L189" s="479"/>
      <c r="M189" s="479"/>
      <c r="N189" s="479"/>
      <c r="O189" s="479"/>
      <c r="P189" s="479"/>
      <c r="Q189" s="479"/>
      <c r="R189" s="479"/>
      <c r="S189" s="479"/>
      <c r="T189" s="479"/>
      <c r="U189" s="479"/>
      <c r="V189" s="479"/>
      <c r="W189" s="479"/>
      <c r="X189" s="479"/>
      <c r="Y189" s="479"/>
      <c r="Z189" s="479"/>
      <c r="AA189" s="479"/>
      <c r="AB189" s="479"/>
      <c r="AC189" s="479"/>
      <c r="AD189" s="479"/>
      <c r="AE189" s="479"/>
      <c r="AF189" s="476"/>
      <c r="AG189" s="476"/>
      <c r="AH189" s="476"/>
      <c r="AI189" s="476"/>
      <c r="AJ189" s="476"/>
      <c r="AK189" s="476"/>
      <c r="AL189" s="476"/>
      <c r="AM189" s="476"/>
      <c r="AN189" s="476"/>
      <c r="AO189" s="476"/>
      <c r="AP189" s="476"/>
      <c r="AQ189" s="476"/>
      <c r="AR189" s="476"/>
      <c r="AS189" s="476"/>
      <c r="AT189" s="476"/>
      <c r="AU189" s="476"/>
      <c r="AV189" s="476" t="e">
        <f t="shared" si="18"/>
        <v>#REF!</v>
      </c>
      <c r="AW189" s="476" t="e">
        <f t="shared" si="19"/>
        <v>#REF!</v>
      </c>
      <c r="AX189" s="476">
        <f t="shared" si="20"/>
        <v>0</v>
      </c>
      <c r="AY189" s="476">
        <f t="shared" si="21"/>
        <v>0</v>
      </c>
    </row>
    <row r="190" spans="1:51" s="480" customFormat="1">
      <c r="A190" s="475"/>
      <c r="B190" s="475"/>
      <c r="C190" s="476"/>
      <c r="D190" s="476"/>
      <c r="E190" s="476"/>
      <c r="F190" s="477">
        <f t="shared" si="17"/>
        <v>0</v>
      </c>
      <c r="G190" s="478" t="e">
        <f>#REF!+L190+P190+T190+X190+AB190+AF190+AJ190+AN190+AR190</f>
        <v>#REF!</v>
      </c>
      <c r="H190" s="478" t="e">
        <f>#REF!+M190+Q190+U190+Y190+AC190+AG190+AK190+AO190+AS190</f>
        <v>#REF!</v>
      </c>
      <c r="I190" s="482"/>
      <c r="J190" s="482"/>
      <c r="K190" s="479"/>
      <c r="L190" s="479"/>
      <c r="M190" s="479"/>
      <c r="N190" s="479"/>
      <c r="O190" s="479"/>
      <c r="P190" s="479"/>
      <c r="Q190" s="479"/>
      <c r="R190" s="479"/>
      <c r="S190" s="479"/>
      <c r="T190" s="479"/>
      <c r="U190" s="479"/>
      <c r="V190" s="479"/>
      <c r="W190" s="479"/>
      <c r="X190" s="479"/>
      <c r="Y190" s="479"/>
      <c r="Z190" s="479"/>
      <c r="AA190" s="479"/>
      <c r="AB190" s="479"/>
      <c r="AC190" s="479"/>
      <c r="AD190" s="479"/>
      <c r="AE190" s="479"/>
      <c r="AF190" s="476"/>
      <c r="AG190" s="476"/>
      <c r="AH190" s="476"/>
      <c r="AI190" s="476"/>
      <c r="AJ190" s="476"/>
      <c r="AK190" s="476"/>
      <c r="AL190" s="476"/>
      <c r="AM190" s="476"/>
      <c r="AN190" s="476"/>
      <c r="AO190" s="476"/>
      <c r="AP190" s="476"/>
      <c r="AQ190" s="476"/>
      <c r="AR190" s="476"/>
      <c r="AS190" s="476">
        <f t="shared" ref="AS190:AS191" si="22">AR190*0.19</f>
        <v>0</v>
      </c>
      <c r="AT190" s="476"/>
      <c r="AU190" s="476">
        <f t="shared" ref="AU190:AU191" si="23">AT190*0.19</f>
        <v>0</v>
      </c>
      <c r="AV190" s="476" t="e">
        <f t="shared" si="18"/>
        <v>#REF!</v>
      </c>
      <c r="AW190" s="476" t="e">
        <f t="shared" si="19"/>
        <v>#REF!</v>
      </c>
      <c r="AX190" s="476">
        <f t="shared" si="20"/>
        <v>0</v>
      </c>
      <c r="AY190" s="476">
        <f t="shared" si="21"/>
        <v>0</v>
      </c>
    </row>
    <row r="191" spans="1:51" s="480" customFormat="1">
      <c r="A191" s="475"/>
      <c r="B191" s="475"/>
      <c r="C191" s="476"/>
      <c r="D191" s="476"/>
      <c r="E191" s="476"/>
      <c r="F191" s="477">
        <f t="shared" si="17"/>
        <v>0</v>
      </c>
      <c r="G191" s="478" t="e">
        <f>#REF!+L191+P191+T191+X191+AB191+AF191+AJ191+AN191+AR191</f>
        <v>#REF!</v>
      </c>
      <c r="H191" s="478" t="e">
        <f>#REF!+M191+Q191+U191+Y191+AC191+AG191+AK191+AO191+AS191</f>
        <v>#REF!</v>
      </c>
      <c r="I191" s="482"/>
      <c r="J191" s="482"/>
      <c r="K191" s="479"/>
      <c r="L191" s="479"/>
      <c r="M191" s="479"/>
      <c r="N191" s="479"/>
      <c r="O191" s="479"/>
      <c r="P191" s="479"/>
      <c r="Q191" s="479"/>
      <c r="R191" s="479"/>
      <c r="S191" s="479"/>
      <c r="T191" s="479"/>
      <c r="U191" s="479"/>
      <c r="V191" s="479"/>
      <c r="W191" s="479"/>
      <c r="X191" s="479"/>
      <c r="Y191" s="479"/>
      <c r="Z191" s="479"/>
      <c r="AA191" s="479"/>
      <c r="AB191" s="479"/>
      <c r="AC191" s="479"/>
      <c r="AD191" s="479"/>
      <c r="AE191" s="479"/>
      <c r="AF191" s="476"/>
      <c r="AG191" s="476"/>
      <c r="AH191" s="476"/>
      <c r="AI191" s="476"/>
      <c r="AJ191" s="476"/>
      <c r="AK191" s="476"/>
      <c r="AL191" s="476"/>
      <c r="AM191" s="476"/>
      <c r="AN191" s="476"/>
      <c r="AO191" s="476"/>
      <c r="AP191" s="476"/>
      <c r="AQ191" s="476"/>
      <c r="AR191" s="476"/>
      <c r="AS191" s="476">
        <f t="shared" si="22"/>
        <v>0</v>
      </c>
      <c r="AT191" s="476"/>
      <c r="AU191" s="476">
        <f t="shared" si="23"/>
        <v>0</v>
      </c>
      <c r="AV191" s="476" t="e">
        <f t="shared" si="18"/>
        <v>#REF!</v>
      </c>
      <c r="AW191" s="476" t="e">
        <f t="shared" si="19"/>
        <v>#REF!</v>
      </c>
      <c r="AX191" s="476">
        <f t="shared" si="20"/>
        <v>0</v>
      </c>
      <c r="AY191" s="476">
        <f t="shared" si="21"/>
        <v>0</v>
      </c>
    </row>
    <row r="192" spans="1:51" s="258" customFormat="1" ht="14.25">
      <c r="A192" s="485" t="s">
        <v>107</v>
      </c>
      <c r="B192" s="486"/>
      <c r="C192" s="487">
        <f t="shared" ref="C192:AY192" si="24">SUM(C184:C191)</f>
        <v>0</v>
      </c>
      <c r="D192" s="487">
        <f t="shared" si="24"/>
        <v>0</v>
      </c>
      <c r="E192" s="487">
        <f t="shared" si="24"/>
        <v>0</v>
      </c>
      <c r="F192" s="487">
        <f t="shared" si="24"/>
        <v>0</v>
      </c>
      <c r="G192" s="487" t="e">
        <f t="shared" si="24"/>
        <v>#REF!</v>
      </c>
      <c r="H192" s="487" t="e">
        <f t="shared" si="24"/>
        <v>#REF!</v>
      </c>
      <c r="I192" s="482"/>
      <c r="J192" s="482"/>
      <c r="K192" s="488"/>
      <c r="L192" s="488">
        <f t="shared" si="24"/>
        <v>0</v>
      </c>
      <c r="M192" s="488">
        <f t="shared" si="24"/>
        <v>0</v>
      </c>
      <c r="N192" s="488">
        <f t="shared" si="24"/>
        <v>0</v>
      </c>
      <c r="O192" s="488">
        <f t="shared" si="24"/>
        <v>0</v>
      </c>
      <c r="P192" s="488">
        <f t="shared" si="24"/>
        <v>0</v>
      </c>
      <c r="Q192" s="488">
        <f t="shared" si="24"/>
        <v>0</v>
      </c>
      <c r="R192" s="488">
        <f t="shared" si="24"/>
        <v>0</v>
      </c>
      <c r="S192" s="488">
        <f t="shared" si="24"/>
        <v>0</v>
      </c>
      <c r="T192" s="488">
        <f t="shared" si="24"/>
        <v>0</v>
      </c>
      <c r="U192" s="488">
        <f t="shared" si="24"/>
        <v>0</v>
      </c>
      <c r="V192" s="488">
        <f t="shared" si="24"/>
        <v>0</v>
      </c>
      <c r="W192" s="488">
        <f t="shared" si="24"/>
        <v>0</v>
      </c>
      <c r="X192" s="488">
        <f t="shared" si="24"/>
        <v>0</v>
      </c>
      <c r="Y192" s="488">
        <f t="shared" si="24"/>
        <v>0</v>
      </c>
      <c r="Z192" s="488">
        <f t="shared" si="24"/>
        <v>0</v>
      </c>
      <c r="AA192" s="488">
        <f t="shared" si="24"/>
        <v>0</v>
      </c>
      <c r="AB192" s="488">
        <f t="shared" si="24"/>
        <v>0</v>
      </c>
      <c r="AC192" s="488">
        <f t="shared" si="24"/>
        <v>0</v>
      </c>
      <c r="AD192" s="488">
        <f t="shared" si="24"/>
        <v>0</v>
      </c>
      <c r="AE192" s="488">
        <f t="shared" si="24"/>
        <v>0</v>
      </c>
      <c r="AF192" s="487">
        <f t="shared" si="24"/>
        <v>0</v>
      </c>
      <c r="AG192" s="487">
        <f t="shared" si="24"/>
        <v>0</v>
      </c>
      <c r="AH192" s="487">
        <f t="shared" si="24"/>
        <v>0</v>
      </c>
      <c r="AI192" s="487">
        <f t="shared" si="24"/>
        <v>0</v>
      </c>
      <c r="AJ192" s="487">
        <f t="shared" si="24"/>
        <v>0</v>
      </c>
      <c r="AK192" s="487">
        <f t="shared" si="24"/>
        <v>0</v>
      </c>
      <c r="AL192" s="487">
        <f t="shared" si="24"/>
        <v>0</v>
      </c>
      <c r="AM192" s="487">
        <f t="shared" si="24"/>
        <v>0</v>
      </c>
      <c r="AN192" s="487">
        <f t="shared" si="24"/>
        <v>0</v>
      </c>
      <c r="AO192" s="487">
        <f t="shared" si="24"/>
        <v>0</v>
      </c>
      <c r="AP192" s="487">
        <f t="shared" si="24"/>
        <v>0</v>
      </c>
      <c r="AQ192" s="487">
        <f t="shared" si="24"/>
        <v>0</v>
      </c>
      <c r="AR192" s="487">
        <f t="shared" si="24"/>
        <v>0</v>
      </c>
      <c r="AS192" s="487">
        <f t="shared" si="24"/>
        <v>0</v>
      </c>
      <c r="AT192" s="487">
        <f t="shared" si="24"/>
        <v>0</v>
      </c>
      <c r="AU192" s="487">
        <f t="shared" si="24"/>
        <v>0</v>
      </c>
      <c r="AV192" s="487" t="e">
        <f t="shared" si="24"/>
        <v>#REF!</v>
      </c>
      <c r="AW192" s="487" t="e">
        <f t="shared" si="24"/>
        <v>#REF!</v>
      </c>
      <c r="AX192" s="487">
        <f t="shared" si="24"/>
        <v>0</v>
      </c>
      <c r="AY192" s="487">
        <f t="shared" si="24"/>
        <v>0</v>
      </c>
    </row>
    <row r="193" spans="3:51">
      <c r="C193" s="436">
        <f>C194-C192</f>
        <v>0</v>
      </c>
      <c r="D193" s="436">
        <f t="shared" ref="D193:F193" si="25">D194-D192</f>
        <v>0</v>
      </c>
      <c r="E193" s="436">
        <f t="shared" si="25"/>
        <v>0</v>
      </c>
      <c r="F193" s="436">
        <f t="shared" si="25"/>
        <v>0</v>
      </c>
      <c r="G193" s="436"/>
      <c r="H193" s="436"/>
      <c r="I193" s="489">
        <f t="shared" ref="I193:J193" si="26">SUM(I185:I192)</f>
        <v>0</v>
      </c>
      <c r="J193" s="489">
        <f t="shared" si="26"/>
        <v>0</v>
      </c>
      <c r="K193" s="490"/>
      <c r="L193" s="490">
        <f>L192*0.4</f>
        <v>0</v>
      </c>
      <c r="M193" s="490">
        <f>L193/1000</f>
        <v>0</v>
      </c>
      <c r="N193" s="490">
        <f>N192*0.4</f>
        <v>0</v>
      </c>
      <c r="O193" s="490">
        <f>N193/1000</f>
        <v>0</v>
      </c>
      <c r="P193" s="490">
        <f>P192*0.4</f>
        <v>0</v>
      </c>
      <c r="Q193" s="490">
        <f>P193/1000</f>
        <v>0</v>
      </c>
      <c r="R193" s="490">
        <f>R192*0.4</f>
        <v>0</v>
      </c>
      <c r="S193" s="490">
        <f>R193/1000</f>
        <v>0</v>
      </c>
      <c r="T193" s="490">
        <f>T192*0.4</f>
        <v>0</v>
      </c>
      <c r="U193" s="490">
        <f>T193/1000</f>
        <v>0</v>
      </c>
      <c r="V193" s="490">
        <f>V192*0.4</f>
        <v>0</v>
      </c>
      <c r="W193" s="490">
        <f>V193/1000</f>
        <v>0</v>
      </c>
      <c r="X193" s="490">
        <f>X192*0.4</f>
        <v>0</v>
      </c>
      <c r="Y193" s="490">
        <f>X193/1000</f>
        <v>0</v>
      </c>
      <c r="Z193" s="490">
        <f>Z192*0.4</f>
        <v>0</v>
      </c>
      <c r="AA193" s="490">
        <f>Z193/1000</f>
        <v>0</v>
      </c>
      <c r="AB193" s="490">
        <f>AB192*0.4</f>
        <v>0</v>
      </c>
      <c r="AC193" s="490">
        <f>AB193/1000</f>
        <v>0</v>
      </c>
      <c r="AD193" s="490">
        <f>AD192*0.4</f>
        <v>0</v>
      </c>
      <c r="AE193" s="490">
        <f>AD193/1000</f>
        <v>0</v>
      </c>
      <c r="AF193" s="462">
        <f>AF192*0.4</f>
        <v>0</v>
      </c>
      <c r="AG193" s="462">
        <f>AF193/1000</f>
        <v>0</v>
      </c>
      <c r="AH193" s="462">
        <f>AH192*0.4</f>
        <v>0</v>
      </c>
      <c r="AI193" s="462">
        <f>AH193/1000</f>
        <v>0</v>
      </c>
      <c r="AJ193" s="462">
        <f>AJ192*0.4</f>
        <v>0</v>
      </c>
      <c r="AK193" s="462">
        <f>AJ193/1000</f>
        <v>0</v>
      </c>
      <c r="AL193" s="462">
        <f>AL192*0.4</f>
        <v>0</v>
      </c>
      <c r="AM193" s="462">
        <f>AL193/1000</f>
        <v>0</v>
      </c>
      <c r="AN193" s="462">
        <f>AN192*0.4</f>
        <v>0</v>
      </c>
      <c r="AO193" s="462">
        <f>AN193/1000</f>
        <v>0</v>
      </c>
      <c r="AP193" s="462">
        <f>AP192*0.4</f>
        <v>0</v>
      </c>
      <c r="AQ193" s="462">
        <f>AP193/1000</f>
        <v>0</v>
      </c>
      <c r="AR193" s="462">
        <f>AR192*0.4</f>
        <v>0</v>
      </c>
      <c r="AS193" s="462">
        <f>AR193/1000</f>
        <v>0</v>
      </c>
      <c r="AT193" s="462">
        <f>AT192*0.4</f>
        <v>0</v>
      </c>
      <c r="AU193" s="462">
        <f>AT193/1000</f>
        <v>0</v>
      </c>
      <c r="AV193" s="462" t="e">
        <f>AV192*0.4</f>
        <v>#REF!</v>
      </c>
      <c r="AW193" s="462" t="e">
        <f>AV193/1000</f>
        <v>#REF!</v>
      </c>
      <c r="AX193" s="462">
        <f>AX192*0.4</f>
        <v>0</v>
      </c>
      <c r="AY193" s="462">
        <f>AX193/1000</f>
        <v>0</v>
      </c>
    </row>
    <row r="194" spans="3:51">
      <c r="C194" s="462"/>
      <c r="D194" s="462">
        <v>0</v>
      </c>
      <c r="E194" s="462"/>
      <c r="F194" s="462"/>
      <c r="G194" s="436"/>
      <c r="H194" s="436"/>
      <c r="I194" s="491">
        <f>I195-I193</f>
        <v>0</v>
      </c>
      <c r="J194" s="492">
        <f>J195-J193</f>
        <v>0</v>
      </c>
      <c r="K194" s="490"/>
      <c r="L194" s="490">
        <f>L192*0.6</f>
        <v>0</v>
      </c>
      <c r="M194" s="490">
        <f t="shared" ref="M194:M195" si="27">L194/1000</f>
        <v>0</v>
      </c>
      <c r="N194" s="490">
        <f>N192*0.6</f>
        <v>0</v>
      </c>
      <c r="O194" s="490">
        <f t="shared" ref="O194:O195" si="28">N194/1000</f>
        <v>0</v>
      </c>
      <c r="P194" s="490">
        <f>P192*0.6</f>
        <v>0</v>
      </c>
      <c r="Q194" s="490">
        <f t="shared" ref="Q194:Q195" si="29">P194/1000</f>
        <v>0</v>
      </c>
      <c r="R194" s="490">
        <f>R192*0.6</f>
        <v>0</v>
      </c>
      <c r="S194" s="490">
        <f t="shared" ref="S194:S195" si="30">R194/1000</f>
        <v>0</v>
      </c>
      <c r="T194" s="490">
        <f>T192*0.6</f>
        <v>0</v>
      </c>
      <c r="U194" s="490">
        <f t="shared" ref="U194:U195" si="31">T194/1000</f>
        <v>0</v>
      </c>
      <c r="V194" s="490">
        <f>V192*0.6</f>
        <v>0</v>
      </c>
      <c r="W194" s="490">
        <f t="shared" ref="W194:W195" si="32">V194/1000</f>
        <v>0</v>
      </c>
      <c r="X194" s="490">
        <f>X192*0.6</f>
        <v>0</v>
      </c>
      <c r="Y194" s="490">
        <f t="shared" ref="Y194:Y195" si="33">X194/1000</f>
        <v>0</v>
      </c>
      <c r="Z194" s="490">
        <f>Z192*0.6</f>
        <v>0</v>
      </c>
      <c r="AA194" s="490">
        <f t="shared" ref="AA194:AA195" si="34">Z194/1000</f>
        <v>0</v>
      </c>
      <c r="AB194" s="490">
        <f>AB192*0.6</f>
        <v>0</v>
      </c>
      <c r="AC194" s="490">
        <f t="shared" ref="AC194:AC195" si="35">AB194/1000</f>
        <v>0</v>
      </c>
      <c r="AD194" s="490">
        <f>AD192*0.6</f>
        <v>0</v>
      </c>
      <c r="AE194" s="490">
        <f t="shared" ref="AE194:AE195" si="36">AD194/1000</f>
        <v>0</v>
      </c>
      <c r="AF194" s="462">
        <f>AF192*0.6</f>
        <v>0</v>
      </c>
      <c r="AG194" s="462">
        <f t="shared" ref="AG194:AG195" si="37">AF194/1000</f>
        <v>0</v>
      </c>
      <c r="AH194" s="462">
        <f>AH192*0.6</f>
        <v>0</v>
      </c>
      <c r="AI194" s="462">
        <f t="shared" ref="AI194:AI195" si="38">AH194/1000</f>
        <v>0</v>
      </c>
      <c r="AJ194" s="462">
        <f>AJ192*0.6</f>
        <v>0</v>
      </c>
      <c r="AK194" s="462">
        <f t="shared" ref="AK194:AK195" si="39">AJ194/1000</f>
        <v>0</v>
      </c>
      <c r="AL194" s="462">
        <f>AL192*0.6</f>
        <v>0</v>
      </c>
      <c r="AM194" s="462">
        <f t="shared" ref="AM194:AM195" si="40">AL194/1000</f>
        <v>0</v>
      </c>
      <c r="AN194" s="462">
        <f>AN192*0.6</f>
        <v>0</v>
      </c>
      <c r="AO194" s="462">
        <f t="shared" ref="AO194:AO195" si="41">AN194/1000</f>
        <v>0</v>
      </c>
      <c r="AP194" s="462">
        <f>AP192*0.6</f>
        <v>0</v>
      </c>
      <c r="AQ194" s="462">
        <f t="shared" ref="AQ194:AQ195" si="42">AP194/1000</f>
        <v>0</v>
      </c>
      <c r="AR194" s="462">
        <f>AR192*0.6</f>
        <v>0</v>
      </c>
      <c r="AS194" s="462">
        <f t="shared" ref="AS194:AS195" si="43">AR194/1000</f>
        <v>0</v>
      </c>
      <c r="AT194" s="462">
        <f>AT192*0.6</f>
        <v>0</v>
      </c>
      <c r="AU194" s="462">
        <f t="shared" ref="AU194:AU195" si="44">AT194/1000</f>
        <v>0</v>
      </c>
      <c r="AV194" s="462" t="e">
        <f>AV192*0.6</f>
        <v>#REF!</v>
      </c>
      <c r="AW194" s="462" t="e">
        <f t="shared" ref="AW194:AW195" si="45">AV194/1000</f>
        <v>#REF!</v>
      </c>
      <c r="AX194" s="462">
        <f>AX192*0.6</f>
        <v>0</v>
      </c>
      <c r="AY194" s="462">
        <f t="shared" ref="AY194:AY195" si="46">AX194/1000</f>
        <v>0</v>
      </c>
    </row>
    <row r="195" spans="3:51">
      <c r="I195" s="493"/>
      <c r="J195" s="494"/>
      <c r="K195" s="490"/>
      <c r="L195" s="490">
        <f>M192</f>
        <v>0</v>
      </c>
      <c r="M195" s="490">
        <f t="shared" si="27"/>
        <v>0</v>
      </c>
      <c r="N195" s="490">
        <f>O192</f>
        <v>0</v>
      </c>
      <c r="O195" s="490">
        <f t="shared" si="28"/>
        <v>0</v>
      </c>
      <c r="P195" s="490">
        <f>Q192</f>
        <v>0</v>
      </c>
      <c r="Q195" s="490">
        <f t="shared" si="29"/>
        <v>0</v>
      </c>
      <c r="R195" s="490">
        <f>S192</f>
        <v>0</v>
      </c>
      <c r="S195" s="490">
        <f t="shared" si="30"/>
        <v>0</v>
      </c>
      <c r="T195" s="490">
        <f>U192</f>
        <v>0</v>
      </c>
      <c r="U195" s="490">
        <f t="shared" si="31"/>
        <v>0</v>
      </c>
      <c r="V195" s="490">
        <f>W192</f>
        <v>0</v>
      </c>
      <c r="W195" s="490">
        <f t="shared" si="32"/>
        <v>0</v>
      </c>
      <c r="X195" s="490">
        <f>Y192</f>
        <v>0</v>
      </c>
      <c r="Y195" s="490">
        <f t="shared" si="33"/>
        <v>0</v>
      </c>
      <c r="Z195" s="490">
        <f>AA192</f>
        <v>0</v>
      </c>
      <c r="AA195" s="490">
        <f t="shared" si="34"/>
        <v>0</v>
      </c>
      <c r="AB195" s="490">
        <f>AC192</f>
        <v>0</v>
      </c>
      <c r="AC195" s="490">
        <f t="shared" si="35"/>
        <v>0</v>
      </c>
      <c r="AD195" s="490">
        <f>AE192</f>
        <v>0</v>
      </c>
      <c r="AE195" s="490">
        <f t="shared" si="36"/>
        <v>0</v>
      </c>
      <c r="AF195" s="462">
        <f>AG192</f>
        <v>0</v>
      </c>
      <c r="AG195" s="462">
        <f t="shared" si="37"/>
        <v>0</v>
      </c>
      <c r="AH195" s="462">
        <f>AI192</f>
        <v>0</v>
      </c>
      <c r="AI195" s="462">
        <f t="shared" si="38"/>
        <v>0</v>
      </c>
      <c r="AJ195" s="462">
        <f>AK192</f>
        <v>0</v>
      </c>
      <c r="AK195" s="462">
        <f t="shared" si="39"/>
        <v>0</v>
      </c>
      <c r="AL195" s="462">
        <f>AM192</f>
        <v>0</v>
      </c>
      <c r="AM195" s="462">
        <f t="shared" si="40"/>
        <v>0</v>
      </c>
      <c r="AN195" s="462">
        <f>AO192</f>
        <v>0</v>
      </c>
      <c r="AO195" s="462">
        <f t="shared" si="41"/>
        <v>0</v>
      </c>
      <c r="AP195" s="462">
        <f>AQ192</f>
        <v>0</v>
      </c>
      <c r="AQ195" s="462">
        <f t="shared" si="42"/>
        <v>0</v>
      </c>
      <c r="AR195" s="462">
        <f>AS192</f>
        <v>0</v>
      </c>
      <c r="AS195" s="462">
        <f t="shared" si="43"/>
        <v>0</v>
      </c>
      <c r="AT195" s="462">
        <f>AU192</f>
        <v>0</v>
      </c>
      <c r="AU195" s="462">
        <f t="shared" si="44"/>
        <v>0</v>
      </c>
      <c r="AV195" s="462" t="e">
        <f>AW192</f>
        <v>#REF!</v>
      </c>
      <c r="AW195" s="462" t="e">
        <f t="shared" si="45"/>
        <v>#REF!</v>
      </c>
      <c r="AX195" s="462">
        <f>AY192</f>
        <v>0</v>
      </c>
      <c r="AY195" s="462">
        <f t="shared" si="46"/>
        <v>0</v>
      </c>
    </row>
    <row r="196" spans="3:51" s="394" customFormat="1" ht="15.75" thickBot="1">
      <c r="I196" s="495"/>
      <c r="J196" s="496"/>
      <c r="K196" s="497"/>
      <c r="L196" s="497">
        <f t="shared" ref="L196:AY196" si="47">L193+L194+L195</f>
        <v>0</v>
      </c>
      <c r="M196" s="497">
        <f t="shared" si="47"/>
        <v>0</v>
      </c>
      <c r="N196" s="497">
        <f t="shared" si="47"/>
        <v>0</v>
      </c>
      <c r="O196" s="497">
        <f t="shared" si="47"/>
        <v>0</v>
      </c>
      <c r="P196" s="497">
        <f t="shared" si="47"/>
        <v>0</v>
      </c>
      <c r="Q196" s="497">
        <f t="shared" si="47"/>
        <v>0</v>
      </c>
      <c r="R196" s="497">
        <f t="shared" si="47"/>
        <v>0</v>
      </c>
      <c r="S196" s="497">
        <f t="shared" si="47"/>
        <v>0</v>
      </c>
      <c r="T196" s="497">
        <f t="shared" si="47"/>
        <v>0</v>
      </c>
      <c r="U196" s="497">
        <f t="shared" si="47"/>
        <v>0</v>
      </c>
      <c r="V196" s="497">
        <f t="shared" si="47"/>
        <v>0</v>
      </c>
      <c r="W196" s="497">
        <f t="shared" si="47"/>
        <v>0</v>
      </c>
      <c r="X196" s="497">
        <f t="shared" si="47"/>
        <v>0</v>
      </c>
      <c r="Y196" s="497">
        <f t="shared" si="47"/>
        <v>0</v>
      </c>
      <c r="Z196" s="497">
        <f t="shared" si="47"/>
        <v>0</v>
      </c>
      <c r="AA196" s="497">
        <f t="shared" si="47"/>
        <v>0</v>
      </c>
      <c r="AB196" s="497">
        <f t="shared" si="47"/>
        <v>0</v>
      </c>
      <c r="AC196" s="497">
        <f t="shared" si="47"/>
        <v>0</v>
      </c>
      <c r="AD196" s="497">
        <f t="shared" si="47"/>
        <v>0</v>
      </c>
      <c r="AE196" s="497">
        <f t="shared" si="47"/>
        <v>0</v>
      </c>
      <c r="AF196" s="498">
        <f t="shared" si="47"/>
        <v>0</v>
      </c>
      <c r="AG196" s="498">
        <f t="shared" si="47"/>
        <v>0</v>
      </c>
      <c r="AH196" s="498">
        <f t="shared" si="47"/>
        <v>0</v>
      </c>
      <c r="AI196" s="498">
        <f t="shared" si="47"/>
        <v>0</v>
      </c>
      <c r="AJ196" s="498">
        <f t="shared" si="47"/>
        <v>0</v>
      </c>
      <c r="AK196" s="498">
        <f t="shared" si="47"/>
        <v>0</v>
      </c>
      <c r="AL196" s="498">
        <f t="shared" si="47"/>
        <v>0</v>
      </c>
      <c r="AM196" s="498">
        <f t="shared" si="47"/>
        <v>0</v>
      </c>
      <c r="AN196" s="498">
        <f t="shared" si="47"/>
        <v>0</v>
      </c>
      <c r="AO196" s="498">
        <f t="shared" si="47"/>
        <v>0</v>
      </c>
      <c r="AP196" s="498">
        <f t="shared" si="47"/>
        <v>0</v>
      </c>
      <c r="AQ196" s="498">
        <f t="shared" si="47"/>
        <v>0</v>
      </c>
      <c r="AR196" s="498">
        <f t="shared" si="47"/>
        <v>0</v>
      </c>
      <c r="AS196" s="498">
        <f t="shared" si="47"/>
        <v>0</v>
      </c>
      <c r="AT196" s="498">
        <f t="shared" si="47"/>
        <v>0</v>
      </c>
      <c r="AU196" s="498">
        <f t="shared" si="47"/>
        <v>0</v>
      </c>
      <c r="AV196" s="498" t="e">
        <f t="shared" si="47"/>
        <v>#REF!</v>
      </c>
      <c r="AW196" s="498" t="e">
        <f t="shared" si="47"/>
        <v>#REF!</v>
      </c>
      <c r="AX196" s="498">
        <f t="shared" si="47"/>
        <v>0</v>
      </c>
      <c r="AY196" s="498">
        <f t="shared" si="47"/>
        <v>0</v>
      </c>
    </row>
    <row r="197" spans="3:51">
      <c r="I197" s="499"/>
      <c r="J197" s="499"/>
    </row>
    <row r="198" spans="3:51">
      <c r="I198" s="495"/>
      <c r="J198" s="496"/>
    </row>
    <row r="199" spans="3:51">
      <c r="I199" s="495"/>
      <c r="J199" s="496"/>
    </row>
    <row r="200" spans="3:51">
      <c r="I200" s="495"/>
      <c r="J200" s="496"/>
    </row>
    <row r="201" spans="3:51">
      <c r="I201" s="495"/>
      <c r="J201" s="496"/>
    </row>
    <row r="202" spans="3:51">
      <c r="I202" s="495"/>
      <c r="J202" s="496"/>
    </row>
    <row r="203" spans="3:51">
      <c r="I203" s="495"/>
      <c r="J203" s="496"/>
    </row>
    <row r="204" spans="3:51">
      <c r="I204" s="495"/>
      <c r="J204" s="496"/>
    </row>
    <row r="205" spans="3:51">
      <c r="I205" s="495"/>
      <c r="J205" s="496"/>
    </row>
    <row r="206" spans="3:51">
      <c r="I206" s="495"/>
      <c r="J206" s="496"/>
    </row>
    <row r="207" spans="3:51">
      <c r="I207" s="495"/>
      <c r="J207" s="496"/>
    </row>
    <row r="208" spans="3:51">
      <c r="I208" s="495"/>
      <c r="J208" s="496"/>
    </row>
    <row r="209" spans="9:10">
      <c r="I209" s="495"/>
      <c r="J209" s="496"/>
    </row>
    <row r="210" spans="9:10">
      <c r="I210" s="495"/>
      <c r="J210" s="496"/>
    </row>
    <row r="211" spans="9:10">
      <c r="I211" s="495"/>
      <c r="J211" s="496"/>
    </row>
    <row r="212" spans="9:10">
      <c r="I212" s="495"/>
      <c r="J212" s="496"/>
    </row>
    <row r="213" spans="9:10">
      <c r="I213" s="495"/>
      <c r="J213" s="496"/>
    </row>
    <row r="214" spans="9:10">
      <c r="I214" s="495"/>
      <c r="J214" s="496"/>
    </row>
    <row r="215" spans="9:10">
      <c r="I215" s="495"/>
      <c r="J215" s="496"/>
    </row>
    <row r="216" spans="9:10">
      <c r="I216" s="495"/>
      <c r="J216" s="496"/>
    </row>
    <row r="217" spans="9:10">
      <c r="I217" s="495"/>
      <c r="J217" s="496"/>
    </row>
    <row r="218" spans="9:10">
      <c r="I218" s="495"/>
      <c r="J218" s="496"/>
    </row>
    <row r="219" spans="9:10">
      <c r="I219" s="495"/>
      <c r="J219" s="496"/>
    </row>
    <row r="220" spans="9:10">
      <c r="I220" s="495"/>
      <c r="J220" s="496"/>
    </row>
    <row r="221" spans="9:10">
      <c r="I221" s="495"/>
      <c r="J221" s="496"/>
    </row>
    <row r="222" spans="9:10">
      <c r="I222" s="495"/>
      <c r="J222" s="496"/>
    </row>
    <row r="223" spans="9:10">
      <c r="I223" s="495"/>
      <c r="J223" s="496"/>
    </row>
    <row r="224" spans="9:10">
      <c r="I224" s="495"/>
      <c r="J224" s="496"/>
    </row>
    <row r="225" spans="9:10">
      <c r="I225" s="495"/>
      <c r="J225" s="496"/>
    </row>
    <row r="226" spans="9:10">
      <c r="I226" s="495"/>
      <c r="J226" s="496"/>
    </row>
    <row r="227" spans="9:10">
      <c r="I227" s="495"/>
      <c r="J227" s="496"/>
    </row>
    <row r="228" spans="9:10">
      <c r="I228" s="495"/>
      <c r="J228" s="496"/>
    </row>
    <row r="229" spans="9:10">
      <c r="I229" s="495"/>
      <c r="J229" s="496"/>
    </row>
    <row r="230" spans="9:10">
      <c r="I230" s="495"/>
      <c r="J230" s="496"/>
    </row>
    <row r="231" spans="9:10">
      <c r="I231" s="495"/>
      <c r="J231" s="496"/>
    </row>
    <row r="232" spans="9:10">
      <c r="I232" s="495"/>
      <c r="J232" s="496"/>
    </row>
    <row r="233" spans="9:10">
      <c r="I233" s="495"/>
      <c r="J233" s="496"/>
    </row>
    <row r="234" spans="9:10">
      <c r="I234" s="495"/>
      <c r="J234" s="496"/>
    </row>
    <row r="235" spans="9:10">
      <c r="I235" s="495"/>
      <c r="J235" s="496"/>
    </row>
    <row r="236" spans="9:10">
      <c r="I236" s="495"/>
      <c r="J236" s="496"/>
    </row>
    <row r="237" spans="9:10">
      <c r="I237" s="495"/>
      <c r="J237" s="496"/>
    </row>
    <row r="238" spans="9:10">
      <c r="I238" s="495"/>
      <c r="J238" s="496"/>
    </row>
    <row r="239" spans="9:10">
      <c r="I239" s="495"/>
      <c r="J239" s="496"/>
    </row>
    <row r="240" spans="9:10">
      <c r="I240" s="495"/>
      <c r="J240" s="496"/>
    </row>
    <row r="241" spans="9:10">
      <c r="I241" s="495"/>
      <c r="J241" s="496"/>
    </row>
    <row r="242" spans="9:10">
      <c r="I242" s="495"/>
      <c r="J242" s="496"/>
    </row>
    <row r="243" spans="9:10">
      <c r="I243" s="495"/>
      <c r="J243" s="496"/>
    </row>
    <row r="244" spans="9:10">
      <c r="I244" s="495"/>
      <c r="J244" s="496"/>
    </row>
    <row r="245" spans="9:10">
      <c r="I245" s="495"/>
      <c r="J245" s="496"/>
    </row>
    <row r="246" spans="9:10">
      <c r="I246" s="495"/>
      <c r="J246" s="496"/>
    </row>
    <row r="247" spans="9:10">
      <c r="I247" s="495"/>
      <c r="J247" s="496"/>
    </row>
    <row r="248" spans="9:10">
      <c r="I248" s="495"/>
      <c r="J248" s="496"/>
    </row>
    <row r="249" spans="9:10">
      <c r="I249" s="495"/>
      <c r="J249" s="496"/>
    </row>
    <row r="250" spans="9:10">
      <c r="I250" s="495"/>
      <c r="J250" s="496"/>
    </row>
    <row r="251" spans="9:10">
      <c r="I251" s="495"/>
      <c r="J251" s="496"/>
    </row>
    <row r="252" spans="9:10">
      <c r="I252" s="495"/>
      <c r="J252" s="496"/>
    </row>
    <row r="253" spans="9:10">
      <c r="I253" s="495"/>
      <c r="J253" s="496"/>
    </row>
    <row r="254" spans="9:10">
      <c r="I254" s="495"/>
      <c r="J254" s="496"/>
    </row>
    <row r="255" spans="9:10">
      <c r="I255" s="495"/>
      <c r="J255" s="496"/>
    </row>
    <row r="256" spans="9:10">
      <c r="I256" s="495"/>
      <c r="J256" s="496"/>
    </row>
    <row r="257" spans="9:10">
      <c r="I257" s="495"/>
      <c r="J257" s="496"/>
    </row>
    <row r="258" spans="9:10">
      <c r="I258" s="495"/>
      <c r="J258" s="496"/>
    </row>
    <row r="259" spans="9:10">
      <c r="I259" s="495"/>
      <c r="J259" s="496"/>
    </row>
    <row r="260" spans="9:10">
      <c r="I260" s="495"/>
      <c r="J260" s="496"/>
    </row>
    <row r="261" spans="9:10">
      <c r="I261" s="495"/>
      <c r="J261" s="496"/>
    </row>
    <row r="262" spans="9:10">
      <c r="I262" s="495"/>
      <c r="J262" s="496"/>
    </row>
    <row r="263" spans="9:10">
      <c r="I263" s="495"/>
      <c r="J263" s="496"/>
    </row>
    <row r="264" spans="9:10">
      <c r="I264" s="495"/>
      <c r="J264" s="496"/>
    </row>
    <row r="265" spans="9:10">
      <c r="I265" s="495"/>
      <c r="J265" s="496"/>
    </row>
    <row r="266" spans="9:10">
      <c r="I266" s="495"/>
      <c r="J266" s="496"/>
    </row>
    <row r="267" spans="9:10">
      <c r="I267" s="495"/>
      <c r="J267" s="496"/>
    </row>
    <row r="268" spans="9:10">
      <c r="I268" s="495"/>
      <c r="J268" s="496"/>
    </row>
    <row r="269" spans="9:10">
      <c r="I269" s="495"/>
      <c r="J269" s="496"/>
    </row>
    <row r="270" spans="9:10">
      <c r="I270" s="495"/>
      <c r="J270" s="496"/>
    </row>
    <row r="271" spans="9:10">
      <c r="I271" s="495"/>
      <c r="J271" s="496"/>
    </row>
    <row r="272" spans="9:10">
      <c r="I272" s="495"/>
      <c r="J272" s="496"/>
    </row>
    <row r="273" spans="1:10">
      <c r="I273" s="495"/>
      <c r="J273" s="496"/>
    </row>
    <row r="274" spans="1:10">
      <c r="I274" s="495"/>
      <c r="J274" s="496"/>
    </row>
    <row r="275" spans="1:10">
      <c r="I275" s="495"/>
      <c r="J275" s="496"/>
    </row>
    <row r="276" spans="1:10">
      <c r="I276" s="495"/>
      <c r="J276" s="496"/>
    </row>
    <row r="277" spans="1:10">
      <c r="I277" s="495"/>
      <c r="J277" s="496"/>
    </row>
    <row r="278" spans="1:10">
      <c r="A278" s="242"/>
      <c r="B278" s="242"/>
      <c r="C278" s="242"/>
      <c r="D278" s="242"/>
      <c r="I278" s="495"/>
      <c r="J278" s="496"/>
    </row>
    <row r="279" spans="1:10">
      <c r="A279" s="408"/>
      <c r="B279" s="277"/>
      <c r="C279" s="500"/>
      <c r="D279" s="242"/>
      <c r="I279" s="83"/>
      <c r="J279" s="501"/>
    </row>
    <row r="280" spans="1:10">
      <c r="A280" s="502"/>
      <c r="B280" s="242"/>
      <c r="C280" s="242"/>
      <c r="D280" s="242"/>
      <c r="I280" s="295"/>
      <c r="J280" s="503"/>
    </row>
    <row r="281" spans="1:10">
      <c r="A281" s="242"/>
      <c r="B281" s="242"/>
      <c r="C281" s="324"/>
      <c r="D281" s="242"/>
      <c r="I281" s="83"/>
      <c r="J281" s="501"/>
    </row>
    <row r="282" spans="1:10">
      <c r="A282" s="242"/>
      <c r="B282" s="242"/>
      <c r="C282" s="324"/>
      <c r="D282" s="242"/>
      <c r="I282" s="504"/>
      <c r="J282" s="505"/>
    </row>
    <row r="283" spans="1:10">
      <c r="A283" s="242"/>
      <c r="B283" s="242"/>
      <c r="C283" s="324"/>
      <c r="D283" s="242"/>
      <c r="I283" s="504"/>
      <c r="J283" s="505"/>
    </row>
    <row r="284" spans="1:10">
      <c r="A284" s="502"/>
      <c r="B284" s="502"/>
      <c r="C284" s="324"/>
      <c r="D284" s="242"/>
      <c r="I284" s="504"/>
      <c r="J284" s="505"/>
    </row>
    <row r="285" spans="1:10">
      <c r="A285" s="502"/>
      <c r="B285" s="502"/>
      <c r="C285" s="506"/>
      <c r="D285" s="242"/>
      <c r="I285" s="504"/>
      <c r="J285" s="505"/>
    </row>
    <row r="286" spans="1:10">
      <c r="A286" s="502"/>
      <c r="B286" s="502"/>
      <c r="C286" s="324"/>
      <c r="D286" s="242"/>
      <c r="I286" s="507"/>
      <c r="J286" s="508"/>
    </row>
    <row r="287" spans="1:10">
      <c r="A287" s="242"/>
      <c r="B287" s="242"/>
      <c r="C287" s="324"/>
      <c r="D287" s="242"/>
      <c r="I287" s="504"/>
      <c r="J287" s="505"/>
    </row>
    <row r="288" spans="1:10">
      <c r="A288" s="242"/>
      <c r="B288" s="242"/>
      <c r="C288" s="324"/>
      <c r="D288" s="242"/>
      <c r="I288" s="504"/>
      <c r="J288" s="505"/>
    </row>
    <row r="289" spans="1:10">
      <c r="A289" s="242"/>
      <c r="B289" s="242"/>
      <c r="C289" s="500"/>
      <c r="D289" s="242"/>
      <c r="I289" s="504"/>
      <c r="J289" s="505"/>
    </row>
    <row r="290" spans="1:10">
      <c r="A290" s="242"/>
      <c r="B290" s="242"/>
      <c r="C290" s="242"/>
      <c r="D290" s="242"/>
      <c r="I290" s="295"/>
      <c r="J290" s="503"/>
    </row>
    <row r="291" spans="1:10">
      <c r="I291" s="83"/>
      <c r="J291" s="501"/>
    </row>
  </sheetData>
  <mergeCells count="51">
    <mergeCell ref="AR181:AU181"/>
    <mergeCell ref="E115:I115"/>
    <mergeCell ref="F116:H116"/>
    <mergeCell ref="B117:D117"/>
    <mergeCell ref="F117:H117"/>
    <mergeCell ref="B118:D118"/>
    <mergeCell ref="B121:D121"/>
    <mergeCell ref="B122:D122"/>
    <mergeCell ref="B129:C129"/>
    <mergeCell ref="B130:D130"/>
    <mergeCell ref="AN181:AQ181"/>
    <mergeCell ref="AN53:AO53"/>
    <mergeCell ref="B18:B21"/>
    <mergeCell ref="C18:H18"/>
    <mergeCell ref="C19:C21"/>
    <mergeCell ref="D19:F19"/>
    <mergeCell ref="G19:H19"/>
    <mergeCell ref="AN19:AO19"/>
    <mergeCell ref="D20:D21"/>
    <mergeCell ref="E20:F20"/>
    <mergeCell ref="B51:H51"/>
    <mergeCell ref="B52:H52"/>
    <mergeCell ref="B53:H53"/>
    <mergeCell ref="E110:I110"/>
    <mergeCell ref="E111:I111"/>
    <mergeCell ref="E112:I112"/>
    <mergeCell ref="B126:D126"/>
    <mergeCell ref="C88:I88"/>
    <mergeCell ref="A102:B103"/>
    <mergeCell ref="A97:A100"/>
    <mergeCell ref="D97:I97"/>
    <mergeCell ref="D98:D100"/>
    <mergeCell ref="E98:G98"/>
    <mergeCell ref="H98:I98"/>
    <mergeCell ref="A104:B105"/>
    <mergeCell ref="A106:B107"/>
    <mergeCell ref="B111:D111"/>
    <mergeCell ref="A1:G1"/>
    <mergeCell ref="A2:H2"/>
    <mergeCell ref="A108:I108"/>
    <mergeCell ref="B8:E8"/>
    <mergeCell ref="B16:D16"/>
    <mergeCell ref="B4:E4"/>
    <mergeCell ref="B6:E6"/>
    <mergeCell ref="B11:H11"/>
    <mergeCell ref="B14:E14"/>
    <mergeCell ref="E60:G60"/>
    <mergeCell ref="E61:G61"/>
    <mergeCell ref="E62:G62"/>
    <mergeCell ref="A79:H79"/>
    <mergeCell ref="B54:H54"/>
  </mergeCell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E300"/>
  <sheetViews>
    <sheetView topLeftCell="A85" workbookViewId="0">
      <selection activeCell="O109" sqref="O109"/>
    </sheetView>
  </sheetViews>
  <sheetFormatPr defaultRowHeight="12.75"/>
  <cols>
    <col min="1" max="1" width="48.85546875" style="25" customWidth="1"/>
    <col min="2" max="2" width="6" style="25" customWidth="1"/>
    <col min="3" max="3" width="15.28515625" style="25" customWidth="1"/>
    <col min="4" max="4" width="16.140625" style="25" bestFit="1" customWidth="1"/>
    <col min="5" max="5" width="14.85546875" style="25" customWidth="1"/>
    <col min="6" max="6" width="15.7109375" style="25" customWidth="1"/>
    <col min="7" max="7" width="17.5703125" style="25" bestFit="1" customWidth="1"/>
    <col min="8" max="8" width="17" style="25" customWidth="1"/>
    <col min="9" max="9" width="14.85546875" style="25" customWidth="1"/>
    <col min="10" max="10" width="15.85546875" style="25" customWidth="1"/>
    <col min="11" max="11" width="14.140625" style="25" customWidth="1"/>
    <col min="12" max="12" width="11.85546875" style="25" customWidth="1"/>
    <col min="13" max="13" width="11.7109375" style="25" customWidth="1"/>
    <col min="14" max="14" width="12.140625" style="25" customWidth="1"/>
    <col min="15" max="15" width="11.7109375" style="25" customWidth="1"/>
    <col min="16" max="17" width="11.85546875" style="25" customWidth="1"/>
    <col min="18" max="18" width="10.28515625" style="25" customWidth="1"/>
    <col min="19" max="19" width="9.85546875" style="25" customWidth="1"/>
    <col min="20" max="20" width="7.140625" style="25" customWidth="1"/>
    <col min="21" max="21" width="10.28515625" style="25" customWidth="1"/>
    <col min="22" max="22" width="9.28515625" style="25" customWidth="1"/>
    <col min="23" max="23" width="11.85546875" style="25" customWidth="1"/>
    <col min="24" max="24" width="10.28515625" style="25" customWidth="1"/>
    <col min="25" max="25" width="11.85546875" style="25" customWidth="1"/>
    <col min="26" max="26" width="10.28515625" style="25" customWidth="1"/>
    <col min="27" max="27" width="14.42578125" style="25" customWidth="1"/>
    <col min="28" max="28" width="16.5703125" style="25" bestFit="1" customWidth="1"/>
    <col min="29" max="29" width="12.28515625" style="25" bestFit="1" customWidth="1"/>
    <col min="30" max="30" width="16.5703125" style="25" bestFit="1" customWidth="1"/>
    <col min="31" max="31" width="12.28515625" style="25" bestFit="1" customWidth="1"/>
    <col min="32" max="32" width="16.7109375" style="25" bestFit="1" customWidth="1"/>
    <col min="33" max="33" width="12.5703125" style="25" customWidth="1"/>
    <col min="34" max="34" width="15.140625" style="25" customWidth="1"/>
    <col min="35" max="35" width="14.7109375" style="25" customWidth="1"/>
    <col min="36" max="36" width="16.5703125" style="25" bestFit="1" customWidth="1"/>
    <col min="37" max="37" width="11.85546875" style="25" bestFit="1" customWidth="1"/>
    <col min="38" max="38" width="11.85546875" style="25" customWidth="1"/>
    <col min="39" max="39" width="9.28515625" style="25" bestFit="1" customWidth="1"/>
    <col min="40" max="40" width="10.85546875" style="25" bestFit="1" customWidth="1"/>
    <col min="41" max="41" width="9.28515625" style="25" bestFit="1" customWidth="1"/>
    <col min="42" max="42" width="10.85546875" style="25" bestFit="1" customWidth="1"/>
    <col min="43" max="43" width="8.42578125" style="25" bestFit="1" customWidth="1"/>
    <col min="44" max="44" width="10.85546875" style="25" bestFit="1" customWidth="1"/>
    <col min="45" max="45" width="8.42578125" style="25" bestFit="1" customWidth="1"/>
    <col min="46" max="46" width="10.85546875" style="25" bestFit="1" customWidth="1"/>
    <col min="47" max="47" width="0" style="25" hidden="1" customWidth="1"/>
    <col min="48" max="48" width="11.28515625" style="25" hidden="1" customWidth="1"/>
    <col min="49" max="50" width="0" style="25" hidden="1" customWidth="1"/>
    <col min="51" max="54" width="12.42578125" style="25" bestFit="1" customWidth="1"/>
    <col min="55" max="272" width="9.140625" style="25"/>
    <col min="273" max="273" width="55" style="25" customWidth="1"/>
    <col min="274" max="274" width="4.5703125" style="25" customWidth="1"/>
    <col min="275" max="275" width="14.85546875" style="25" customWidth="1"/>
    <col min="276" max="276" width="19.85546875" style="25" customWidth="1"/>
    <col min="277" max="277" width="14.85546875" style="25" customWidth="1"/>
    <col min="278" max="278" width="15.7109375" style="25" customWidth="1"/>
    <col min="279" max="279" width="16" style="25" customWidth="1"/>
    <col min="280" max="280" width="49.28515625" style="25" customWidth="1"/>
    <col min="281" max="281" width="15.28515625" style="25" customWidth="1"/>
    <col min="282" max="282" width="21.7109375" style="25" customWidth="1"/>
    <col min="283" max="283" width="17.28515625" style="25" customWidth="1"/>
    <col min="284" max="284" width="14.140625" style="25" customWidth="1"/>
    <col min="285" max="285" width="20.28515625" style="25" customWidth="1"/>
    <col min="286" max="286" width="15.85546875" style="25" customWidth="1"/>
    <col min="287" max="287" width="19.42578125" style="25" customWidth="1"/>
    <col min="288" max="288" width="18.28515625" style="25" customWidth="1"/>
    <col min="289" max="289" width="22.7109375" style="25" customWidth="1"/>
    <col min="290" max="290" width="17.28515625" style="25" customWidth="1"/>
    <col min="291" max="291" width="14.42578125" style="25" bestFit="1" customWidth="1"/>
    <col min="292" max="292" width="14.42578125" style="25" customWidth="1"/>
    <col min="293" max="293" width="14.140625" style="25" customWidth="1"/>
    <col min="294" max="294" width="17.28515625" style="25" customWidth="1"/>
    <col min="295" max="295" width="14.42578125" style="25" bestFit="1" customWidth="1"/>
    <col min="296" max="296" width="14.42578125" style="25" customWidth="1"/>
    <col min="297" max="297" width="14.140625" style="25" customWidth="1"/>
    <col min="298" max="302" width="18.85546875" style="25" customWidth="1"/>
    <col min="303" max="528" width="9.140625" style="25"/>
    <col min="529" max="529" width="55" style="25" customWidth="1"/>
    <col min="530" max="530" width="4.5703125" style="25" customWidth="1"/>
    <col min="531" max="531" width="14.85546875" style="25" customWidth="1"/>
    <col min="532" max="532" width="19.85546875" style="25" customWidth="1"/>
    <col min="533" max="533" width="14.85546875" style="25" customWidth="1"/>
    <col min="534" max="534" width="15.7109375" style="25" customWidth="1"/>
    <col min="535" max="535" width="16" style="25" customWidth="1"/>
    <col min="536" max="536" width="49.28515625" style="25" customWidth="1"/>
    <col min="537" max="537" width="15.28515625" style="25" customWidth="1"/>
    <col min="538" max="538" width="21.7109375" style="25" customWidth="1"/>
    <col min="539" max="539" width="17.28515625" style="25" customWidth="1"/>
    <col min="540" max="540" width="14.140625" style="25" customWidth="1"/>
    <col min="541" max="541" width="20.28515625" style="25" customWidth="1"/>
    <col min="542" max="542" width="15.85546875" style="25" customWidth="1"/>
    <col min="543" max="543" width="19.42578125" style="25" customWidth="1"/>
    <col min="544" max="544" width="18.28515625" style="25" customWidth="1"/>
    <col min="545" max="545" width="22.7109375" style="25" customWidth="1"/>
    <col min="546" max="546" width="17.28515625" style="25" customWidth="1"/>
    <col min="547" max="547" width="14.42578125" style="25" bestFit="1" customWidth="1"/>
    <col min="548" max="548" width="14.42578125" style="25" customWidth="1"/>
    <col min="549" max="549" width="14.140625" style="25" customWidth="1"/>
    <col min="550" max="550" width="17.28515625" style="25" customWidth="1"/>
    <col min="551" max="551" width="14.42578125" style="25" bestFit="1" customWidth="1"/>
    <col min="552" max="552" width="14.42578125" style="25" customWidth="1"/>
    <col min="553" max="553" width="14.140625" style="25" customWidth="1"/>
    <col min="554" max="558" width="18.85546875" style="25" customWidth="1"/>
    <col min="559" max="784" width="9.140625" style="25"/>
    <col min="785" max="785" width="55" style="25" customWidth="1"/>
    <col min="786" max="786" width="4.5703125" style="25" customWidth="1"/>
    <col min="787" max="787" width="14.85546875" style="25" customWidth="1"/>
    <col min="788" max="788" width="19.85546875" style="25" customWidth="1"/>
    <col min="789" max="789" width="14.85546875" style="25" customWidth="1"/>
    <col min="790" max="790" width="15.7109375" style="25" customWidth="1"/>
    <col min="791" max="791" width="16" style="25" customWidth="1"/>
    <col min="792" max="792" width="49.28515625" style="25" customWidth="1"/>
    <col min="793" max="793" width="15.28515625" style="25" customWidth="1"/>
    <col min="794" max="794" width="21.7109375" style="25" customWidth="1"/>
    <col min="795" max="795" width="17.28515625" style="25" customWidth="1"/>
    <col min="796" max="796" width="14.140625" style="25" customWidth="1"/>
    <col min="797" max="797" width="20.28515625" style="25" customWidth="1"/>
    <col min="798" max="798" width="15.85546875" style="25" customWidth="1"/>
    <col min="799" max="799" width="19.42578125" style="25" customWidth="1"/>
    <col min="800" max="800" width="18.28515625" style="25" customWidth="1"/>
    <col min="801" max="801" width="22.7109375" style="25" customWidth="1"/>
    <col min="802" max="802" width="17.28515625" style="25" customWidth="1"/>
    <col min="803" max="803" width="14.42578125" style="25" bestFit="1" customWidth="1"/>
    <col min="804" max="804" width="14.42578125" style="25" customWidth="1"/>
    <col min="805" max="805" width="14.140625" style="25" customWidth="1"/>
    <col min="806" max="806" width="17.28515625" style="25" customWidth="1"/>
    <col min="807" max="807" width="14.42578125" style="25" bestFit="1" customWidth="1"/>
    <col min="808" max="808" width="14.42578125" style="25" customWidth="1"/>
    <col min="809" max="809" width="14.140625" style="25" customWidth="1"/>
    <col min="810" max="814" width="18.85546875" style="25" customWidth="1"/>
    <col min="815" max="1040" width="9.140625" style="25"/>
    <col min="1041" max="1041" width="55" style="25" customWidth="1"/>
    <col min="1042" max="1042" width="4.5703125" style="25" customWidth="1"/>
    <col min="1043" max="1043" width="14.85546875" style="25" customWidth="1"/>
    <col min="1044" max="1044" width="19.85546875" style="25" customWidth="1"/>
    <col min="1045" max="1045" width="14.85546875" style="25" customWidth="1"/>
    <col min="1046" max="1046" width="15.7109375" style="25" customWidth="1"/>
    <col min="1047" max="1047" width="16" style="25" customWidth="1"/>
    <col min="1048" max="1048" width="49.28515625" style="25" customWidth="1"/>
    <col min="1049" max="1049" width="15.28515625" style="25" customWidth="1"/>
    <col min="1050" max="1050" width="21.7109375" style="25" customWidth="1"/>
    <col min="1051" max="1051" width="17.28515625" style="25" customWidth="1"/>
    <col min="1052" max="1052" width="14.140625" style="25" customWidth="1"/>
    <col min="1053" max="1053" width="20.28515625" style="25" customWidth="1"/>
    <col min="1054" max="1054" width="15.85546875" style="25" customWidth="1"/>
    <col min="1055" max="1055" width="19.42578125" style="25" customWidth="1"/>
    <col min="1056" max="1056" width="18.28515625" style="25" customWidth="1"/>
    <col min="1057" max="1057" width="22.7109375" style="25" customWidth="1"/>
    <col min="1058" max="1058" width="17.28515625" style="25" customWidth="1"/>
    <col min="1059" max="1059" width="14.42578125" style="25" bestFit="1" customWidth="1"/>
    <col min="1060" max="1060" width="14.42578125" style="25" customWidth="1"/>
    <col min="1061" max="1061" width="14.140625" style="25" customWidth="1"/>
    <col min="1062" max="1062" width="17.28515625" style="25" customWidth="1"/>
    <col min="1063" max="1063" width="14.42578125" style="25" bestFit="1" customWidth="1"/>
    <col min="1064" max="1064" width="14.42578125" style="25" customWidth="1"/>
    <col min="1065" max="1065" width="14.140625" style="25" customWidth="1"/>
    <col min="1066" max="1070" width="18.85546875" style="25" customWidth="1"/>
    <col min="1071" max="1296" width="9.140625" style="25"/>
    <col min="1297" max="1297" width="55" style="25" customWidth="1"/>
    <col min="1298" max="1298" width="4.5703125" style="25" customWidth="1"/>
    <col min="1299" max="1299" width="14.85546875" style="25" customWidth="1"/>
    <col min="1300" max="1300" width="19.85546875" style="25" customWidth="1"/>
    <col min="1301" max="1301" width="14.85546875" style="25" customWidth="1"/>
    <col min="1302" max="1302" width="15.7109375" style="25" customWidth="1"/>
    <col min="1303" max="1303" width="16" style="25" customWidth="1"/>
    <col min="1304" max="1304" width="49.28515625" style="25" customWidth="1"/>
    <col min="1305" max="1305" width="15.28515625" style="25" customWidth="1"/>
    <col min="1306" max="1306" width="21.7109375" style="25" customWidth="1"/>
    <col min="1307" max="1307" width="17.28515625" style="25" customWidth="1"/>
    <col min="1308" max="1308" width="14.140625" style="25" customWidth="1"/>
    <col min="1309" max="1309" width="20.28515625" style="25" customWidth="1"/>
    <col min="1310" max="1310" width="15.85546875" style="25" customWidth="1"/>
    <col min="1311" max="1311" width="19.42578125" style="25" customWidth="1"/>
    <col min="1312" max="1312" width="18.28515625" style="25" customWidth="1"/>
    <col min="1313" max="1313" width="22.7109375" style="25" customWidth="1"/>
    <col min="1314" max="1314" width="17.28515625" style="25" customWidth="1"/>
    <col min="1315" max="1315" width="14.42578125" style="25" bestFit="1" customWidth="1"/>
    <col min="1316" max="1316" width="14.42578125" style="25" customWidth="1"/>
    <col min="1317" max="1317" width="14.140625" style="25" customWidth="1"/>
    <col min="1318" max="1318" width="17.28515625" style="25" customWidth="1"/>
    <col min="1319" max="1319" width="14.42578125" style="25" bestFit="1" customWidth="1"/>
    <col min="1320" max="1320" width="14.42578125" style="25" customWidth="1"/>
    <col min="1321" max="1321" width="14.140625" style="25" customWidth="1"/>
    <col min="1322" max="1326" width="18.85546875" style="25" customWidth="1"/>
    <col min="1327" max="1552" width="9.140625" style="25"/>
    <col min="1553" max="1553" width="55" style="25" customWidth="1"/>
    <col min="1554" max="1554" width="4.5703125" style="25" customWidth="1"/>
    <col min="1555" max="1555" width="14.85546875" style="25" customWidth="1"/>
    <col min="1556" max="1556" width="19.85546875" style="25" customWidth="1"/>
    <col min="1557" max="1557" width="14.85546875" style="25" customWidth="1"/>
    <col min="1558" max="1558" width="15.7109375" style="25" customWidth="1"/>
    <col min="1559" max="1559" width="16" style="25" customWidth="1"/>
    <col min="1560" max="1560" width="49.28515625" style="25" customWidth="1"/>
    <col min="1561" max="1561" width="15.28515625" style="25" customWidth="1"/>
    <col min="1562" max="1562" width="21.7109375" style="25" customWidth="1"/>
    <col min="1563" max="1563" width="17.28515625" style="25" customWidth="1"/>
    <col min="1564" max="1564" width="14.140625" style="25" customWidth="1"/>
    <col min="1565" max="1565" width="20.28515625" style="25" customWidth="1"/>
    <col min="1566" max="1566" width="15.85546875" style="25" customWidth="1"/>
    <col min="1567" max="1567" width="19.42578125" style="25" customWidth="1"/>
    <col min="1568" max="1568" width="18.28515625" style="25" customWidth="1"/>
    <col min="1569" max="1569" width="22.7109375" style="25" customWidth="1"/>
    <col min="1570" max="1570" width="17.28515625" style="25" customWidth="1"/>
    <col min="1571" max="1571" width="14.42578125" style="25" bestFit="1" customWidth="1"/>
    <col min="1572" max="1572" width="14.42578125" style="25" customWidth="1"/>
    <col min="1573" max="1573" width="14.140625" style="25" customWidth="1"/>
    <col min="1574" max="1574" width="17.28515625" style="25" customWidth="1"/>
    <col min="1575" max="1575" width="14.42578125" style="25" bestFit="1" customWidth="1"/>
    <col min="1576" max="1576" width="14.42578125" style="25" customWidth="1"/>
    <col min="1577" max="1577" width="14.140625" style="25" customWidth="1"/>
    <col min="1578" max="1582" width="18.85546875" style="25" customWidth="1"/>
    <col min="1583" max="1808" width="9.140625" style="25"/>
    <col min="1809" max="1809" width="55" style="25" customWidth="1"/>
    <col min="1810" max="1810" width="4.5703125" style="25" customWidth="1"/>
    <col min="1811" max="1811" width="14.85546875" style="25" customWidth="1"/>
    <col min="1812" max="1812" width="19.85546875" style="25" customWidth="1"/>
    <col min="1813" max="1813" width="14.85546875" style="25" customWidth="1"/>
    <col min="1814" max="1814" width="15.7109375" style="25" customWidth="1"/>
    <col min="1815" max="1815" width="16" style="25" customWidth="1"/>
    <col min="1816" max="1816" width="49.28515625" style="25" customWidth="1"/>
    <col min="1817" max="1817" width="15.28515625" style="25" customWidth="1"/>
    <col min="1818" max="1818" width="21.7109375" style="25" customWidth="1"/>
    <col min="1819" max="1819" width="17.28515625" style="25" customWidth="1"/>
    <col min="1820" max="1820" width="14.140625" style="25" customWidth="1"/>
    <col min="1821" max="1821" width="20.28515625" style="25" customWidth="1"/>
    <col min="1822" max="1822" width="15.85546875" style="25" customWidth="1"/>
    <col min="1823" max="1823" width="19.42578125" style="25" customWidth="1"/>
    <col min="1824" max="1824" width="18.28515625" style="25" customWidth="1"/>
    <col min="1825" max="1825" width="22.7109375" style="25" customWidth="1"/>
    <col min="1826" max="1826" width="17.28515625" style="25" customWidth="1"/>
    <col min="1827" max="1827" width="14.42578125" style="25" bestFit="1" customWidth="1"/>
    <col min="1828" max="1828" width="14.42578125" style="25" customWidth="1"/>
    <col min="1829" max="1829" width="14.140625" style="25" customWidth="1"/>
    <col min="1830" max="1830" width="17.28515625" style="25" customWidth="1"/>
    <col min="1831" max="1831" width="14.42578125" style="25" bestFit="1" customWidth="1"/>
    <col min="1832" max="1832" width="14.42578125" style="25" customWidth="1"/>
    <col min="1833" max="1833" width="14.140625" style="25" customWidth="1"/>
    <col min="1834" max="1838" width="18.85546875" style="25" customWidth="1"/>
    <col min="1839" max="2064" width="9.140625" style="25"/>
    <col min="2065" max="2065" width="55" style="25" customWidth="1"/>
    <col min="2066" max="2066" width="4.5703125" style="25" customWidth="1"/>
    <col min="2067" max="2067" width="14.85546875" style="25" customWidth="1"/>
    <col min="2068" max="2068" width="19.85546875" style="25" customWidth="1"/>
    <col min="2069" max="2069" width="14.85546875" style="25" customWidth="1"/>
    <col min="2070" max="2070" width="15.7109375" style="25" customWidth="1"/>
    <col min="2071" max="2071" width="16" style="25" customWidth="1"/>
    <col min="2072" max="2072" width="49.28515625" style="25" customWidth="1"/>
    <col min="2073" max="2073" width="15.28515625" style="25" customWidth="1"/>
    <col min="2074" max="2074" width="21.7109375" style="25" customWidth="1"/>
    <col min="2075" max="2075" width="17.28515625" style="25" customWidth="1"/>
    <col min="2076" max="2076" width="14.140625" style="25" customWidth="1"/>
    <col min="2077" max="2077" width="20.28515625" style="25" customWidth="1"/>
    <col min="2078" max="2078" width="15.85546875" style="25" customWidth="1"/>
    <col min="2079" max="2079" width="19.42578125" style="25" customWidth="1"/>
    <col min="2080" max="2080" width="18.28515625" style="25" customWidth="1"/>
    <col min="2081" max="2081" width="22.7109375" style="25" customWidth="1"/>
    <col min="2082" max="2082" width="17.28515625" style="25" customWidth="1"/>
    <col min="2083" max="2083" width="14.42578125" style="25" bestFit="1" customWidth="1"/>
    <col min="2084" max="2084" width="14.42578125" style="25" customWidth="1"/>
    <col min="2085" max="2085" width="14.140625" style="25" customWidth="1"/>
    <col min="2086" max="2086" width="17.28515625" style="25" customWidth="1"/>
    <col min="2087" max="2087" width="14.42578125" style="25" bestFit="1" customWidth="1"/>
    <col min="2088" max="2088" width="14.42578125" style="25" customWidth="1"/>
    <col min="2089" max="2089" width="14.140625" style="25" customWidth="1"/>
    <col min="2090" max="2094" width="18.85546875" style="25" customWidth="1"/>
    <col min="2095" max="2320" width="9.140625" style="25"/>
    <col min="2321" max="2321" width="55" style="25" customWidth="1"/>
    <col min="2322" max="2322" width="4.5703125" style="25" customWidth="1"/>
    <col min="2323" max="2323" width="14.85546875" style="25" customWidth="1"/>
    <col min="2324" max="2324" width="19.85546875" style="25" customWidth="1"/>
    <col min="2325" max="2325" width="14.85546875" style="25" customWidth="1"/>
    <col min="2326" max="2326" width="15.7109375" style="25" customWidth="1"/>
    <col min="2327" max="2327" width="16" style="25" customWidth="1"/>
    <col min="2328" max="2328" width="49.28515625" style="25" customWidth="1"/>
    <col min="2329" max="2329" width="15.28515625" style="25" customWidth="1"/>
    <col min="2330" max="2330" width="21.7109375" style="25" customWidth="1"/>
    <col min="2331" max="2331" width="17.28515625" style="25" customWidth="1"/>
    <col min="2332" max="2332" width="14.140625" style="25" customWidth="1"/>
    <col min="2333" max="2333" width="20.28515625" style="25" customWidth="1"/>
    <col min="2334" max="2334" width="15.85546875" style="25" customWidth="1"/>
    <col min="2335" max="2335" width="19.42578125" style="25" customWidth="1"/>
    <col min="2336" max="2336" width="18.28515625" style="25" customWidth="1"/>
    <col min="2337" max="2337" width="22.7109375" style="25" customWidth="1"/>
    <col min="2338" max="2338" width="17.28515625" style="25" customWidth="1"/>
    <col min="2339" max="2339" width="14.42578125" style="25" bestFit="1" customWidth="1"/>
    <col min="2340" max="2340" width="14.42578125" style="25" customWidth="1"/>
    <col min="2341" max="2341" width="14.140625" style="25" customWidth="1"/>
    <col min="2342" max="2342" width="17.28515625" style="25" customWidth="1"/>
    <col min="2343" max="2343" width="14.42578125" style="25" bestFit="1" customWidth="1"/>
    <col min="2344" max="2344" width="14.42578125" style="25" customWidth="1"/>
    <col min="2345" max="2345" width="14.140625" style="25" customWidth="1"/>
    <col min="2346" max="2350" width="18.85546875" style="25" customWidth="1"/>
    <col min="2351" max="2576" width="9.140625" style="25"/>
    <col min="2577" max="2577" width="55" style="25" customWidth="1"/>
    <col min="2578" max="2578" width="4.5703125" style="25" customWidth="1"/>
    <col min="2579" max="2579" width="14.85546875" style="25" customWidth="1"/>
    <col min="2580" max="2580" width="19.85546875" style="25" customWidth="1"/>
    <col min="2581" max="2581" width="14.85546875" style="25" customWidth="1"/>
    <col min="2582" max="2582" width="15.7109375" style="25" customWidth="1"/>
    <col min="2583" max="2583" width="16" style="25" customWidth="1"/>
    <col min="2584" max="2584" width="49.28515625" style="25" customWidth="1"/>
    <col min="2585" max="2585" width="15.28515625" style="25" customWidth="1"/>
    <col min="2586" max="2586" width="21.7109375" style="25" customWidth="1"/>
    <col min="2587" max="2587" width="17.28515625" style="25" customWidth="1"/>
    <col min="2588" max="2588" width="14.140625" style="25" customWidth="1"/>
    <col min="2589" max="2589" width="20.28515625" style="25" customWidth="1"/>
    <col min="2590" max="2590" width="15.85546875" style="25" customWidth="1"/>
    <col min="2591" max="2591" width="19.42578125" style="25" customWidth="1"/>
    <col min="2592" max="2592" width="18.28515625" style="25" customWidth="1"/>
    <col min="2593" max="2593" width="22.7109375" style="25" customWidth="1"/>
    <col min="2594" max="2594" width="17.28515625" style="25" customWidth="1"/>
    <col min="2595" max="2595" width="14.42578125" style="25" bestFit="1" customWidth="1"/>
    <col min="2596" max="2596" width="14.42578125" style="25" customWidth="1"/>
    <col min="2597" max="2597" width="14.140625" style="25" customWidth="1"/>
    <col min="2598" max="2598" width="17.28515625" style="25" customWidth="1"/>
    <col min="2599" max="2599" width="14.42578125" style="25" bestFit="1" customWidth="1"/>
    <col min="2600" max="2600" width="14.42578125" style="25" customWidth="1"/>
    <col min="2601" max="2601" width="14.140625" style="25" customWidth="1"/>
    <col min="2602" max="2606" width="18.85546875" style="25" customWidth="1"/>
    <col min="2607" max="2832" width="9.140625" style="25"/>
    <col min="2833" max="2833" width="55" style="25" customWidth="1"/>
    <col min="2834" max="2834" width="4.5703125" style="25" customWidth="1"/>
    <col min="2835" max="2835" width="14.85546875" style="25" customWidth="1"/>
    <col min="2836" max="2836" width="19.85546875" style="25" customWidth="1"/>
    <col min="2837" max="2837" width="14.85546875" style="25" customWidth="1"/>
    <col min="2838" max="2838" width="15.7109375" style="25" customWidth="1"/>
    <col min="2839" max="2839" width="16" style="25" customWidth="1"/>
    <col min="2840" max="2840" width="49.28515625" style="25" customWidth="1"/>
    <col min="2841" max="2841" width="15.28515625" style="25" customWidth="1"/>
    <col min="2842" max="2842" width="21.7109375" style="25" customWidth="1"/>
    <col min="2843" max="2843" width="17.28515625" style="25" customWidth="1"/>
    <col min="2844" max="2844" width="14.140625" style="25" customWidth="1"/>
    <col min="2845" max="2845" width="20.28515625" style="25" customWidth="1"/>
    <col min="2846" max="2846" width="15.85546875" style="25" customWidth="1"/>
    <col min="2847" max="2847" width="19.42578125" style="25" customWidth="1"/>
    <col min="2848" max="2848" width="18.28515625" style="25" customWidth="1"/>
    <col min="2849" max="2849" width="22.7109375" style="25" customWidth="1"/>
    <col min="2850" max="2850" width="17.28515625" style="25" customWidth="1"/>
    <col min="2851" max="2851" width="14.42578125" style="25" bestFit="1" customWidth="1"/>
    <col min="2852" max="2852" width="14.42578125" style="25" customWidth="1"/>
    <col min="2853" max="2853" width="14.140625" style="25" customWidth="1"/>
    <col min="2854" max="2854" width="17.28515625" style="25" customWidth="1"/>
    <col min="2855" max="2855" width="14.42578125" style="25" bestFit="1" customWidth="1"/>
    <col min="2856" max="2856" width="14.42578125" style="25" customWidth="1"/>
    <col min="2857" max="2857" width="14.140625" style="25" customWidth="1"/>
    <col min="2858" max="2862" width="18.85546875" style="25" customWidth="1"/>
    <col min="2863" max="3088" width="9.140625" style="25"/>
    <col min="3089" max="3089" width="55" style="25" customWidth="1"/>
    <col min="3090" max="3090" width="4.5703125" style="25" customWidth="1"/>
    <col min="3091" max="3091" width="14.85546875" style="25" customWidth="1"/>
    <col min="3092" max="3092" width="19.85546875" style="25" customWidth="1"/>
    <col min="3093" max="3093" width="14.85546875" style="25" customWidth="1"/>
    <col min="3094" max="3094" width="15.7109375" style="25" customWidth="1"/>
    <col min="3095" max="3095" width="16" style="25" customWidth="1"/>
    <col min="3096" max="3096" width="49.28515625" style="25" customWidth="1"/>
    <col min="3097" max="3097" width="15.28515625" style="25" customWidth="1"/>
    <col min="3098" max="3098" width="21.7109375" style="25" customWidth="1"/>
    <col min="3099" max="3099" width="17.28515625" style="25" customWidth="1"/>
    <col min="3100" max="3100" width="14.140625" style="25" customWidth="1"/>
    <col min="3101" max="3101" width="20.28515625" style="25" customWidth="1"/>
    <col min="3102" max="3102" width="15.85546875" style="25" customWidth="1"/>
    <col min="3103" max="3103" width="19.42578125" style="25" customWidth="1"/>
    <col min="3104" max="3104" width="18.28515625" style="25" customWidth="1"/>
    <col min="3105" max="3105" width="22.7109375" style="25" customWidth="1"/>
    <col min="3106" max="3106" width="17.28515625" style="25" customWidth="1"/>
    <col min="3107" max="3107" width="14.42578125" style="25" bestFit="1" customWidth="1"/>
    <col min="3108" max="3108" width="14.42578125" style="25" customWidth="1"/>
    <col min="3109" max="3109" width="14.140625" style="25" customWidth="1"/>
    <col min="3110" max="3110" width="17.28515625" style="25" customWidth="1"/>
    <col min="3111" max="3111" width="14.42578125" style="25" bestFit="1" customWidth="1"/>
    <col min="3112" max="3112" width="14.42578125" style="25" customWidth="1"/>
    <col min="3113" max="3113" width="14.140625" style="25" customWidth="1"/>
    <col min="3114" max="3118" width="18.85546875" style="25" customWidth="1"/>
    <col min="3119" max="3344" width="9.140625" style="25"/>
    <col min="3345" max="3345" width="55" style="25" customWidth="1"/>
    <col min="3346" max="3346" width="4.5703125" style="25" customWidth="1"/>
    <col min="3347" max="3347" width="14.85546875" style="25" customWidth="1"/>
    <col min="3348" max="3348" width="19.85546875" style="25" customWidth="1"/>
    <col min="3349" max="3349" width="14.85546875" style="25" customWidth="1"/>
    <col min="3350" max="3350" width="15.7109375" style="25" customWidth="1"/>
    <col min="3351" max="3351" width="16" style="25" customWidth="1"/>
    <col min="3352" max="3352" width="49.28515625" style="25" customWidth="1"/>
    <col min="3353" max="3353" width="15.28515625" style="25" customWidth="1"/>
    <col min="3354" max="3354" width="21.7109375" style="25" customWidth="1"/>
    <col min="3355" max="3355" width="17.28515625" style="25" customWidth="1"/>
    <col min="3356" max="3356" width="14.140625" style="25" customWidth="1"/>
    <col min="3357" max="3357" width="20.28515625" style="25" customWidth="1"/>
    <col min="3358" max="3358" width="15.85546875" style="25" customWidth="1"/>
    <col min="3359" max="3359" width="19.42578125" style="25" customWidth="1"/>
    <col min="3360" max="3360" width="18.28515625" style="25" customWidth="1"/>
    <col min="3361" max="3361" width="22.7109375" style="25" customWidth="1"/>
    <col min="3362" max="3362" width="17.28515625" style="25" customWidth="1"/>
    <col min="3363" max="3363" width="14.42578125" style="25" bestFit="1" customWidth="1"/>
    <col min="3364" max="3364" width="14.42578125" style="25" customWidth="1"/>
    <col min="3365" max="3365" width="14.140625" style="25" customWidth="1"/>
    <col min="3366" max="3366" width="17.28515625" style="25" customWidth="1"/>
    <col min="3367" max="3367" width="14.42578125" style="25" bestFit="1" customWidth="1"/>
    <col min="3368" max="3368" width="14.42578125" style="25" customWidth="1"/>
    <col min="3369" max="3369" width="14.140625" style="25" customWidth="1"/>
    <col min="3370" max="3374" width="18.85546875" style="25" customWidth="1"/>
    <col min="3375" max="3600" width="9.140625" style="25"/>
    <col min="3601" max="3601" width="55" style="25" customWidth="1"/>
    <col min="3602" max="3602" width="4.5703125" style="25" customWidth="1"/>
    <col min="3603" max="3603" width="14.85546875" style="25" customWidth="1"/>
    <col min="3604" max="3604" width="19.85546875" style="25" customWidth="1"/>
    <col min="3605" max="3605" width="14.85546875" style="25" customWidth="1"/>
    <col min="3606" max="3606" width="15.7109375" style="25" customWidth="1"/>
    <col min="3607" max="3607" width="16" style="25" customWidth="1"/>
    <col min="3608" max="3608" width="49.28515625" style="25" customWidth="1"/>
    <col min="3609" max="3609" width="15.28515625" style="25" customWidth="1"/>
    <col min="3610" max="3610" width="21.7109375" style="25" customWidth="1"/>
    <col min="3611" max="3611" width="17.28515625" style="25" customWidth="1"/>
    <col min="3612" max="3612" width="14.140625" style="25" customWidth="1"/>
    <col min="3613" max="3613" width="20.28515625" style="25" customWidth="1"/>
    <col min="3614" max="3614" width="15.85546875" style="25" customWidth="1"/>
    <col min="3615" max="3615" width="19.42578125" style="25" customWidth="1"/>
    <col min="3616" max="3616" width="18.28515625" style="25" customWidth="1"/>
    <col min="3617" max="3617" width="22.7109375" style="25" customWidth="1"/>
    <col min="3618" max="3618" width="17.28515625" style="25" customWidth="1"/>
    <col min="3619" max="3619" width="14.42578125" style="25" bestFit="1" customWidth="1"/>
    <col min="3620" max="3620" width="14.42578125" style="25" customWidth="1"/>
    <col min="3621" max="3621" width="14.140625" style="25" customWidth="1"/>
    <col min="3622" max="3622" width="17.28515625" style="25" customWidth="1"/>
    <col min="3623" max="3623" width="14.42578125" style="25" bestFit="1" customWidth="1"/>
    <col min="3624" max="3624" width="14.42578125" style="25" customWidth="1"/>
    <col min="3625" max="3625" width="14.140625" style="25" customWidth="1"/>
    <col min="3626" max="3630" width="18.85546875" style="25" customWidth="1"/>
    <col min="3631" max="3856" width="9.140625" style="25"/>
    <col min="3857" max="3857" width="55" style="25" customWidth="1"/>
    <col min="3858" max="3858" width="4.5703125" style="25" customWidth="1"/>
    <col min="3859" max="3859" width="14.85546875" style="25" customWidth="1"/>
    <col min="3860" max="3860" width="19.85546875" style="25" customWidth="1"/>
    <col min="3861" max="3861" width="14.85546875" style="25" customWidth="1"/>
    <col min="3862" max="3862" width="15.7109375" style="25" customWidth="1"/>
    <col min="3863" max="3863" width="16" style="25" customWidth="1"/>
    <col min="3864" max="3864" width="49.28515625" style="25" customWidth="1"/>
    <col min="3865" max="3865" width="15.28515625" style="25" customWidth="1"/>
    <col min="3866" max="3866" width="21.7109375" style="25" customWidth="1"/>
    <col min="3867" max="3867" width="17.28515625" style="25" customWidth="1"/>
    <col min="3868" max="3868" width="14.140625" style="25" customWidth="1"/>
    <col min="3869" max="3869" width="20.28515625" style="25" customWidth="1"/>
    <col min="3870" max="3870" width="15.85546875" style="25" customWidth="1"/>
    <col min="3871" max="3871" width="19.42578125" style="25" customWidth="1"/>
    <col min="3872" max="3872" width="18.28515625" style="25" customWidth="1"/>
    <col min="3873" max="3873" width="22.7109375" style="25" customWidth="1"/>
    <col min="3874" max="3874" width="17.28515625" style="25" customWidth="1"/>
    <col min="3875" max="3875" width="14.42578125" style="25" bestFit="1" customWidth="1"/>
    <col min="3876" max="3876" width="14.42578125" style="25" customWidth="1"/>
    <col min="3877" max="3877" width="14.140625" style="25" customWidth="1"/>
    <col min="3878" max="3878" width="17.28515625" style="25" customWidth="1"/>
    <col min="3879" max="3879" width="14.42578125" style="25" bestFit="1" customWidth="1"/>
    <col min="3880" max="3880" width="14.42578125" style="25" customWidth="1"/>
    <col min="3881" max="3881" width="14.140625" style="25" customWidth="1"/>
    <col min="3882" max="3886" width="18.85546875" style="25" customWidth="1"/>
    <col min="3887" max="4112" width="9.140625" style="25"/>
    <col min="4113" max="4113" width="55" style="25" customWidth="1"/>
    <col min="4114" max="4114" width="4.5703125" style="25" customWidth="1"/>
    <col min="4115" max="4115" width="14.85546875" style="25" customWidth="1"/>
    <col min="4116" max="4116" width="19.85546875" style="25" customWidth="1"/>
    <col min="4117" max="4117" width="14.85546875" style="25" customWidth="1"/>
    <col min="4118" max="4118" width="15.7109375" style="25" customWidth="1"/>
    <col min="4119" max="4119" width="16" style="25" customWidth="1"/>
    <col min="4120" max="4120" width="49.28515625" style="25" customWidth="1"/>
    <col min="4121" max="4121" width="15.28515625" style="25" customWidth="1"/>
    <col min="4122" max="4122" width="21.7109375" style="25" customWidth="1"/>
    <col min="4123" max="4123" width="17.28515625" style="25" customWidth="1"/>
    <col min="4124" max="4124" width="14.140625" style="25" customWidth="1"/>
    <col min="4125" max="4125" width="20.28515625" style="25" customWidth="1"/>
    <col min="4126" max="4126" width="15.85546875" style="25" customWidth="1"/>
    <col min="4127" max="4127" width="19.42578125" style="25" customWidth="1"/>
    <col min="4128" max="4128" width="18.28515625" style="25" customWidth="1"/>
    <col min="4129" max="4129" width="22.7109375" style="25" customWidth="1"/>
    <col min="4130" max="4130" width="17.28515625" style="25" customWidth="1"/>
    <col min="4131" max="4131" width="14.42578125" style="25" bestFit="1" customWidth="1"/>
    <col min="4132" max="4132" width="14.42578125" style="25" customWidth="1"/>
    <col min="4133" max="4133" width="14.140625" style="25" customWidth="1"/>
    <col min="4134" max="4134" width="17.28515625" style="25" customWidth="1"/>
    <col min="4135" max="4135" width="14.42578125" style="25" bestFit="1" customWidth="1"/>
    <col min="4136" max="4136" width="14.42578125" style="25" customWidth="1"/>
    <col min="4137" max="4137" width="14.140625" style="25" customWidth="1"/>
    <col min="4138" max="4142" width="18.85546875" style="25" customWidth="1"/>
    <col min="4143" max="4368" width="9.140625" style="25"/>
    <col min="4369" max="4369" width="55" style="25" customWidth="1"/>
    <col min="4370" max="4370" width="4.5703125" style="25" customWidth="1"/>
    <col min="4371" max="4371" width="14.85546875" style="25" customWidth="1"/>
    <col min="4372" max="4372" width="19.85546875" style="25" customWidth="1"/>
    <col min="4373" max="4373" width="14.85546875" style="25" customWidth="1"/>
    <col min="4374" max="4374" width="15.7109375" style="25" customWidth="1"/>
    <col min="4375" max="4375" width="16" style="25" customWidth="1"/>
    <col min="4376" max="4376" width="49.28515625" style="25" customWidth="1"/>
    <col min="4377" max="4377" width="15.28515625" style="25" customWidth="1"/>
    <col min="4378" max="4378" width="21.7109375" style="25" customWidth="1"/>
    <col min="4379" max="4379" width="17.28515625" style="25" customWidth="1"/>
    <col min="4380" max="4380" width="14.140625" style="25" customWidth="1"/>
    <col min="4381" max="4381" width="20.28515625" style="25" customWidth="1"/>
    <col min="4382" max="4382" width="15.85546875" style="25" customWidth="1"/>
    <col min="4383" max="4383" width="19.42578125" style="25" customWidth="1"/>
    <col min="4384" max="4384" width="18.28515625" style="25" customWidth="1"/>
    <col min="4385" max="4385" width="22.7109375" style="25" customWidth="1"/>
    <col min="4386" max="4386" width="17.28515625" style="25" customWidth="1"/>
    <col min="4387" max="4387" width="14.42578125" style="25" bestFit="1" customWidth="1"/>
    <col min="4388" max="4388" width="14.42578125" style="25" customWidth="1"/>
    <col min="4389" max="4389" width="14.140625" style="25" customWidth="1"/>
    <col min="4390" max="4390" width="17.28515625" style="25" customWidth="1"/>
    <col min="4391" max="4391" width="14.42578125" style="25" bestFit="1" customWidth="1"/>
    <col min="4392" max="4392" width="14.42578125" style="25" customWidth="1"/>
    <col min="4393" max="4393" width="14.140625" style="25" customWidth="1"/>
    <col min="4394" max="4398" width="18.85546875" style="25" customWidth="1"/>
    <col min="4399" max="4624" width="9.140625" style="25"/>
    <col min="4625" max="4625" width="55" style="25" customWidth="1"/>
    <col min="4626" max="4626" width="4.5703125" style="25" customWidth="1"/>
    <col min="4627" max="4627" width="14.85546875" style="25" customWidth="1"/>
    <col min="4628" max="4628" width="19.85546875" style="25" customWidth="1"/>
    <col min="4629" max="4629" width="14.85546875" style="25" customWidth="1"/>
    <col min="4630" max="4630" width="15.7109375" style="25" customWidth="1"/>
    <col min="4631" max="4631" width="16" style="25" customWidth="1"/>
    <col min="4632" max="4632" width="49.28515625" style="25" customWidth="1"/>
    <col min="4633" max="4633" width="15.28515625" style="25" customWidth="1"/>
    <col min="4634" max="4634" width="21.7109375" style="25" customWidth="1"/>
    <col min="4635" max="4635" width="17.28515625" style="25" customWidth="1"/>
    <col min="4636" max="4636" width="14.140625" style="25" customWidth="1"/>
    <col min="4637" max="4637" width="20.28515625" style="25" customWidth="1"/>
    <col min="4638" max="4638" width="15.85546875" style="25" customWidth="1"/>
    <col min="4639" max="4639" width="19.42578125" style="25" customWidth="1"/>
    <col min="4640" max="4640" width="18.28515625" style="25" customWidth="1"/>
    <col min="4641" max="4641" width="22.7109375" style="25" customWidth="1"/>
    <col min="4642" max="4642" width="17.28515625" style="25" customWidth="1"/>
    <col min="4643" max="4643" width="14.42578125" style="25" bestFit="1" customWidth="1"/>
    <col min="4644" max="4644" width="14.42578125" style="25" customWidth="1"/>
    <col min="4645" max="4645" width="14.140625" style="25" customWidth="1"/>
    <col min="4646" max="4646" width="17.28515625" style="25" customWidth="1"/>
    <col min="4647" max="4647" width="14.42578125" style="25" bestFit="1" customWidth="1"/>
    <col min="4648" max="4648" width="14.42578125" style="25" customWidth="1"/>
    <col min="4649" max="4649" width="14.140625" style="25" customWidth="1"/>
    <col min="4650" max="4654" width="18.85546875" style="25" customWidth="1"/>
    <col min="4655" max="4880" width="9.140625" style="25"/>
    <col min="4881" max="4881" width="55" style="25" customWidth="1"/>
    <col min="4882" max="4882" width="4.5703125" style="25" customWidth="1"/>
    <col min="4883" max="4883" width="14.85546875" style="25" customWidth="1"/>
    <col min="4884" max="4884" width="19.85546875" style="25" customWidth="1"/>
    <col min="4885" max="4885" width="14.85546875" style="25" customWidth="1"/>
    <col min="4886" max="4886" width="15.7109375" style="25" customWidth="1"/>
    <col min="4887" max="4887" width="16" style="25" customWidth="1"/>
    <col min="4888" max="4888" width="49.28515625" style="25" customWidth="1"/>
    <col min="4889" max="4889" width="15.28515625" style="25" customWidth="1"/>
    <col min="4890" max="4890" width="21.7109375" style="25" customWidth="1"/>
    <col min="4891" max="4891" width="17.28515625" style="25" customWidth="1"/>
    <col min="4892" max="4892" width="14.140625" style="25" customWidth="1"/>
    <col min="4893" max="4893" width="20.28515625" style="25" customWidth="1"/>
    <col min="4894" max="4894" width="15.85546875" style="25" customWidth="1"/>
    <col min="4895" max="4895" width="19.42578125" style="25" customWidth="1"/>
    <col min="4896" max="4896" width="18.28515625" style="25" customWidth="1"/>
    <col min="4897" max="4897" width="22.7109375" style="25" customWidth="1"/>
    <col min="4898" max="4898" width="17.28515625" style="25" customWidth="1"/>
    <col min="4899" max="4899" width="14.42578125" style="25" bestFit="1" customWidth="1"/>
    <col min="4900" max="4900" width="14.42578125" style="25" customWidth="1"/>
    <col min="4901" max="4901" width="14.140625" style="25" customWidth="1"/>
    <col min="4902" max="4902" width="17.28515625" style="25" customWidth="1"/>
    <col min="4903" max="4903" width="14.42578125" style="25" bestFit="1" customWidth="1"/>
    <col min="4904" max="4904" width="14.42578125" style="25" customWidth="1"/>
    <col min="4905" max="4905" width="14.140625" style="25" customWidth="1"/>
    <col min="4906" max="4910" width="18.85546875" style="25" customWidth="1"/>
    <col min="4911" max="5136" width="9.140625" style="25"/>
    <col min="5137" max="5137" width="55" style="25" customWidth="1"/>
    <col min="5138" max="5138" width="4.5703125" style="25" customWidth="1"/>
    <col min="5139" max="5139" width="14.85546875" style="25" customWidth="1"/>
    <col min="5140" max="5140" width="19.85546875" style="25" customWidth="1"/>
    <col min="5141" max="5141" width="14.85546875" style="25" customWidth="1"/>
    <col min="5142" max="5142" width="15.7109375" style="25" customWidth="1"/>
    <col min="5143" max="5143" width="16" style="25" customWidth="1"/>
    <col min="5144" max="5144" width="49.28515625" style="25" customWidth="1"/>
    <col min="5145" max="5145" width="15.28515625" style="25" customWidth="1"/>
    <col min="5146" max="5146" width="21.7109375" style="25" customWidth="1"/>
    <col min="5147" max="5147" width="17.28515625" style="25" customWidth="1"/>
    <col min="5148" max="5148" width="14.140625" style="25" customWidth="1"/>
    <col min="5149" max="5149" width="20.28515625" style="25" customWidth="1"/>
    <col min="5150" max="5150" width="15.85546875" style="25" customWidth="1"/>
    <col min="5151" max="5151" width="19.42578125" style="25" customWidth="1"/>
    <col min="5152" max="5152" width="18.28515625" style="25" customWidth="1"/>
    <col min="5153" max="5153" width="22.7109375" style="25" customWidth="1"/>
    <col min="5154" max="5154" width="17.28515625" style="25" customWidth="1"/>
    <col min="5155" max="5155" width="14.42578125" style="25" bestFit="1" customWidth="1"/>
    <col min="5156" max="5156" width="14.42578125" style="25" customWidth="1"/>
    <col min="5157" max="5157" width="14.140625" style="25" customWidth="1"/>
    <col min="5158" max="5158" width="17.28515625" style="25" customWidth="1"/>
    <col min="5159" max="5159" width="14.42578125" style="25" bestFit="1" customWidth="1"/>
    <col min="5160" max="5160" width="14.42578125" style="25" customWidth="1"/>
    <col min="5161" max="5161" width="14.140625" style="25" customWidth="1"/>
    <col min="5162" max="5166" width="18.85546875" style="25" customWidth="1"/>
    <col min="5167" max="5392" width="9.140625" style="25"/>
    <col min="5393" max="5393" width="55" style="25" customWidth="1"/>
    <col min="5394" max="5394" width="4.5703125" style="25" customWidth="1"/>
    <col min="5395" max="5395" width="14.85546875" style="25" customWidth="1"/>
    <col min="5396" max="5396" width="19.85546875" style="25" customWidth="1"/>
    <col min="5397" max="5397" width="14.85546875" style="25" customWidth="1"/>
    <col min="5398" max="5398" width="15.7109375" style="25" customWidth="1"/>
    <col min="5399" max="5399" width="16" style="25" customWidth="1"/>
    <col min="5400" max="5400" width="49.28515625" style="25" customWidth="1"/>
    <col min="5401" max="5401" width="15.28515625" style="25" customWidth="1"/>
    <col min="5402" max="5402" width="21.7109375" style="25" customWidth="1"/>
    <col min="5403" max="5403" width="17.28515625" style="25" customWidth="1"/>
    <col min="5404" max="5404" width="14.140625" style="25" customWidth="1"/>
    <col min="5405" max="5405" width="20.28515625" style="25" customWidth="1"/>
    <col min="5406" max="5406" width="15.85546875" style="25" customWidth="1"/>
    <col min="5407" max="5407" width="19.42578125" style="25" customWidth="1"/>
    <col min="5408" max="5408" width="18.28515625" style="25" customWidth="1"/>
    <col min="5409" max="5409" width="22.7109375" style="25" customWidth="1"/>
    <col min="5410" max="5410" width="17.28515625" style="25" customWidth="1"/>
    <col min="5411" max="5411" width="14.42578125" style="25" bestFit="1" customWidth="1"/>
    <col min="5412" max="5412" width="14.42578125" style="25" customWidth="1"/>
    <col min="5413" max="5413" width="14.140625" style="25" customWidth="1"/>
    <col min="5414" max="5414" width="17.28515625" style="25" customWidth="1"/>
    <col min="5415" max="5415" width="14.42578125" style="25" bestFit="1" customWidth="1"/>
    <col min="5416" max="5416" width="14.42578125" style="25" customWidth="1"/>
    <col min="5417" max="5417" width="14.140625" style="25" customWidth="1"/>
    <col min="5418" max="5422" width="18.85546875" style="25" customWidth="1"/>
    <col min="5423" max="5648" width="9.140625" style="25"/>
    <col min="5649" max="5649" width="55" style="25" customWidth="1"/>
    <col min="5650" max="5650" width="4.5703125" style="25" customWidth="1"/>
    <col min="5651" max="5651" width="14.85546875" style="25" customWidth="1"/>
    <col min="5652" max="5652" width="19.85546875" style="25" customWidth="1"/>
    <col min="5653" max="5653" width="14.85546875" style="25" customWidth="1"/>
    <col min="5654" max="5654" width="15.7109375" style="25" customWidth="1"/>
    <col min="5655" max="5655" width="16" style="25" customWidth="1"/>
    <col min="5656" max="5656" width="49.28515625" style="25" customWidth="1"/>
    <col min="5657" max="5657" width="15.28515625" style="25" customWidth="1"/>
    <col min="5658" max="5658" width="21.7109375" style="25" customWidth="1"/>
    <col min="5659" max="5659" width="17.28515625" style="25" customWidth="1"/>
    <col min="5660" max="5660" width="14.140625" style="25" customWidth="1"/>
    <col min="5661" max="5661" width="20.28515625" style="25" customWidth="1"/>
    <col min="5662" max="5662" width="15.85546875" style="25" customWidth="1"/>
    <col min="5663" max="5663" width="19.42578125" style="25" customWidth="1"/>
    <col min="5664" max="5664" width="18.28515625" style="25" customWidth="1"/>
    <col min="5665" max="5665" width="22.7109375" style="25" customWidth="1"/>
    <col min="5666" max="5666" width="17.28515625" style="25" customWidth="1"/>
    <col min="5667" max="5667" width="14.42578125" style="25" bestFit="1" customWidth="1"/>
    <col min="5668" max="5668" width="14.42578125" style="25" customWidth="1"/>
    <col min="5669" max="5669" width="14.140625" style="25" customWidth="1"/>
    <col min="5670" max="5670" width="17.28515625" style="25" customWidth="1"/>
    <col min="5671" max="5671" width="14.42578125" style="25" bestFit="1" customWidth="1"/>
    <col min="5672" max="5672" width="14.42578125" style="25" customWidth="1"/>
    <col min="5673" max="5673" width="14.140625" style="25" customWidth="1"/>
    <col min="5674" max="5678" width="18.85546875" style="25" customWidth="1"/>
    <col min="5679" max="5904" width="9.140625" style="25"/>
    <col min="5905" max="5905" width="55" style="25" customWidth="1"/>
    <col min="5906" max="5906" width="4.5703125" style="25" customWidth="1"/>
    <col min="5907" max="5907" width="14.85546875" style="25" customWidth="1"/>
    <col min="5908" max="5908" width="19.85546875" style="25" customWidth="1"/>
    <col min="5909" max="5909" width="14.85546875" style="25" customWidth="1"/>
    <col min="5910" max="5910" width="15.7109375" style="25" customWidth="1"/>
    <col min="5911" max="5911" width="16" style="25" customWidth="1"/>
    <col min="5912" max="5912" width="49.28515625" style="25" customWidth="1"/>
    <col min="5913" max="5913" width="15.28515625" style="25" customWidth="1"/>
    <col min="5914" max="5914" width="21.7109375" style="25" customWidth="1"/>
    <col min="5915" max="5915" width="17.28515625" style="25" customWidth="1"/>
    <col min="5916" max="5916" width="14.140625" style="25" customWidth="1"/>
    <col min="5917" max="5917" width="20.28515625" style="25" customWidth="1"/>
    <col min="5918" max="5918" width="15.85546875" style="25" customWidth="1"/>
    <col min="5919" max="5919" width="19.42578125" style="25" customWidth="1"/>
    <col min="5920" max="5920" width="18.28515625" style="25" customWidth="1"/>
    <col min="5921" max="5921" width="22.7109375" style="25" customWidth="1"/>
    <col min="5922" max="5922" width="17.28515625" style="25" customWidth="1"/>
    <col min="5923" max="5923" width="14.42578125" style="25" bestFit="1" customWidth="1"/>
    <col min="5924" max="5924" width="14.42578125" style="25" customWidth="1"/>
    <col min="5925" max="5925" width="14.140625" style="25" customWidth="1"/>
    <col min="5926" max="5926" width="17.28515625" style="25" customWidth="1"/>
    <col min="5927" max="5927" width="14.42578125" style="25" bestFit="1" customWidth="1"/>
    <col min="5928" max="5928" width="14.42578125" style="25" customWidth="1"/>
    <col min="5929" max="5929" width="14.140625" style="25" customWidth="1"/>
    <col min="5930" max="5934" width="18.85546875" style="25" customWidth="1"/>
    <col min="5935" max="6160" width="9.140625" style="25"/>
    <col min="6161" max="6161" width="55" style="25" customWidth="1"/>
    <col min="6162" max="6162" width="4.5703125" style="25" customWidth="1"/>
    <col min="6163" max="6163" width="14.85546875" style="25" customWidth="1"/>
    <col min="6164" max="6164" width="19.85546875" style="25" customWidth="1"/>
    <col min="6165" max="6165" width="14.85546875" style="25" customWidth="1"/>
    <col min="6166" max="6166" width="15.7109375" style="25" customWidth="1"/>
    <col min="6167" max="6167" width="16" style="25" customWidth="1"/>
    <col min="6168" max="6168" width="49.28515625" style="25" customWidth="1"/>
    <col min="6169" max="6169" width="15.28515625" style="25" customWidth="1"/>
    <col min="6170" max="6170" width="21.7109375" style="25" customWidth="1"/>
    <col min="6171" max="6171" width="17.28515625" style="25" customWidth="1"/>
    <col min="6172" max="6172" width="14.140625" style="25" customWidth="1"/>
    <col min="6173" max="6173" width="20.28515625" style="25" customWidth="1"/>
    <col min="6174" max="6174" width="15.85546875" style="25" customWidth="1"/>
    <col min="6175" max="6175" width="19.42578125" style="25" customWidth="1"/>
    <col min="6176" max="6176" width="18.28515625" style="25" customWidth="1"/>
    <col min="6177" max="6177" width="22.7109375" style="25" customWidth="1"/>
    <col min="6178" max="6178" width="17.28515625" style="25" customWidth="1"/>
    <col min="6179" max="6179" width="14.42578125" style="25" bestFit="1" customWidth="1"/>
    <col min="6180" max="6180" width="14.42578125" style="25" customWidth="1"/>
    <col min="6181" max="6181" width="14.140625" style="25" customWidth="1"/>
    <col min="6182" max="6182" width="17.28515625" style="25" customWidth="1"/>
    <col min="6183" max="6183" width="14.42578125" style="25" bestFit="1" customWidth="1"/>
    <col min="6184" max="6184" width="14.42578125" style="25" customWidth="1"/>
    <col min="6185" max="6185" width="14.140625" style="25" customWidth="1"/>
    <col min="6186" max="6190" width="18.85546875" style="25" customWidth="1"/>
    <col min="6191" max="6416" width="9.140625" style="25"/>
    <col min="6417" max="6417" width="55" style="25" customWidth="1"/>
    <col min="6418" max="6418" width="4.5703125" style="25" customWidth="1"/>
    <col min="6419" max="6419" width="14.85546875" style="25" customWidth="1"/>
    <col min="6420" max="6420" width="19.85546875" style="25" customWidth="1"/>
    <col min="6421" max="6421" width="14.85546875" style="25" customWidth="1"/>
    <col min="6422" max="6422" width="15.7109375" style="25" customWidth="1"/>
    <col min="6423" max="6423" width="16" style="25" customWidth="1"/>
    <col min="6424" max="6424" width="49.28515625" style="25" customWidth="1"/>
    <col min="6425" max="6425" width="15.28515625" style="25" customWidth="1"/>
    <col min="6426" max="6426" width="21.7109375" style="25" customWidth="1"/>
    <col min="6427" max="6427" width="17.28515625" style="25" customWidth="1"/>
    <col min="6428" max="6428" width="14.140625" style="25" customWidth="1"/>
    <col min="6429" max="6429" width="20.28515625" style="25" customWidth="1"/>
    <col min="6430" max="6430" width="15.85546875" style="25" customWidth="1"/>
    <col min="6431" max="6431" width="19.42578125" style="25" customWidth="1"/>
    <col min="6432" max="6432" width="18.28515625" style="25" customWidth="1"/>
    <col min="6433" max="6433" width="22.7109375" style="25" customWidth="1"/>
    <col min="6434" max="6434" width="17.28515625" style="25" customWidth="1"/>
    <col min="6435" max="6435" width="14.42578125" style="25" bestFit="1" customWidth="1"/>
    <col min="6436" max="6436" width="14.42578125" style="25" customWidth="1"/>
    <col min="6437" max="6437" width="14.140625" style="25" customWidth="1"/>
    <col min="6438" max="6438" width="17.28515625" style="25" customWidth="1"/>
    <col min="6439" max="6439" width="14.42578125" style="25" bestFit="1" customWidth="1"/>
    <col min="6440" max="6440" width="14.42578125" style="25" customWidth="1"/>
    <col min="6441" max="6441" width="14.140625" style="25" customWidth="1"/>
    <col min="6442" max="6446" width="18.85546875" style="25" customWidth="1"/>
    <col min="6447" max="6672" width="9.140625" style="25"/>
    <col min="6673" max="6673" width="55" style="25" customWidth="1"/>
    <col min="6674" max="6674" width="4.5703125" style="25" customWidth="1"/>
    <col min="6675" max="6675" width="14.85546875" style="25" customWidth="1"/>
    <col min="6676" max="6676" width="19.85546875" style="25" customWidth="1"/>
    <col min="6677" max="6677" width="14.85546875" style="25" customWidth="1"/>
    <col min="6678" max="6678" width="15.7109375" style="25" customWidth="1"/>
    <col min="6679" max="6679" width="16" style="25" customWidth="1"/>
    <col min="6680" max="6680" width="49.28515625" style="25" customWidth="1"/>
    <col min="6681" max="6681" width="15.28515625" style="25" customWidth="1"/>
    <col min="6682" max="6682" width="21.7109375" style="25" customWidth="1"/>
    <col min="6683" max="6683" width="17.28515625" style="25" customWidth="1"/>
    <col min="6684" max="6684" width="14.140625" style="25" customWidth="1"/>
    <col min="6685" max="6685" width="20.28515625" style="25" customWidth="1"/>
    <col min="6686" max="6686" width="15.85546875" style="25" customWidth="1"/>
    <col min="6687" max="6687" width="19.42578125" style="25" customWidth="1"/>
    <col min="6688" max="6688" width="18.28515625" style="25" customWidth="1"/>
    <col min="6689" max="6689" width="22.7109375" style="25" customWidth="1"/>
    <col min="6690" max="6690" width="17.28515625" style="25" customWidth="1"/>
    <col min="6691" max="6691" width="14.42578125" style="25" bestFit="1" customWidth="1"/>
    <col min="6692" max="6692" width="14.42578125" style="25" customWidth="1"/>
    <col min="6693" max="6693" width="14.140625" style="25" customWidth="1"/>
    <col min="6694" max="6694" width="17.28515625" style="25" customWidth="1"/>
    <col min="6695" max="6695" width="14.42578125" style="25" bestFit="1" customWidth="1"/>
    <col min="6696" max="6696" width="14.42578125" style="25" customWidth="1"/>
    <col min="6697" max="6697" width="14.140625" style="25" customWidth="1"/>
    <col min="6698" max="6702" width="18.85546875" style="25" customWidth="1"/>
    <col min="6703" max="6928" width="9.140625" style="25"/>
    <col min="6929" max="6929" width="55" style="25" customWidth="1"/>
    <col min="6930" max="6930" width="4.5703125" style="25" customWidth="1"/>
    <col min="6931" max="6931" width="14.85546875" style="25" customWidth="1"/>
    <col min="6932" max="6932" width="19.85546875" style="25" customWidth="1"/>
    <col min="6933" max="6933" width="14.85546875" style="25" customWidth="1"/>
    <col min="6934" max="6934" width="15.7109375" style="25" customWidth="1"/>
    <col min="6935" max="6935" width="16" style="25" customWidth="1"/>
    <col min="6936" max="6936" width="49.28515625" style="25" customWidth="1"/>
    <col min="6937" max="6937" width="15.28515625" style="25" customWidth="1"/>
    <col min="6938" max="6938" width="21.7109375" style="25" customWidth="1"/>
    <col min="6939" max="6939" width="17.28515625" style="25" customWidth="1"/>
    <col min="6940" max="6940" width="14.140625" style="25" customWidth="1"/>
    <col min="6941" max="6941" width="20.28515625" style="25" customWidth="1"/>
    <col min="6942" max="6942" width="15.85546875" style="25" customWidth="1"/>
    <col min="6943" max="6943" width="19.42578125" style="25" customWidth="1"/>
    <col min="6944" max="6944" width="18.28515625" style="25" customWidth="1"/>
    <col min="6945" max="6945" width="22.7109375" style="25" customWidth="1"/>
    <col min="6946" max="6946" width="17.28515625" style="25" customWidth="1"/>
    <col min="6947" max="6947" width="14.42578125" style="25" bestFit="1" customWidth="1"/>
    <col min="6948" max="6948" width="14.42578125" style="25" customWidth="1"/>
    <col min="6949" max="6949" width="14.140625" style="25" customWidth="1"/>
    <col min="6950" max="6950" width="17.28515625" style="25" customWidth="1"/>
    <col min="6951" max="6951" width="14.42578125" style="25" bestFit="1" customWidth="1"/>
    <col min="6952" max="6952" width="14.42578125" style="25" customWidth="1"/>
    <col min="6953" max="6953" width="14.140625" style="25" customWidth="1"/>
    <col min="6954" max="6958" width="18.85546875" style="25" customWidth="1"/>
    <col min="6959" max="7184" width="9.140625" style="25"/>
    <col min="7185" max="7185" width="55" style="25" customWidth="1"/>
    <col min="7186" max="7186" width="4.5703125" style="25" customWidth="1"/>
    <col min="7187" max="7187" width="14.85546875" style="25" customWidth="1"/>
    <col min="7188" max="7188" width="19.85546875" style="25" customWidth="1"/>
    <col min="7189" max="7189" width="14.85546875" style="25" customWidth="1"/>
    <col min="7190" max="7190" width="15.7109375" style="25" customWidth="1"/>
    <col min="7191" max="7191" width="16" style="25" customWidth="1"/>
    <col min="7192" max="7192" width="49.28515625" style="25" customWidth="1"/>
    <col min="7193" max="7193" width="15.28515625" style="25" customWidth="1"/>
    <col min="7194" max="7194" width="21.7109375" style="25" customWidth="1"/>
    <col min="7195" max="7195" width="17.28515625" style="25" customWidth="1"/>
    <col min="7196" max="7196" width="14.140625" style="25" customWidth="1"/>
    <col min="7197" max="7197" width="20.28515625" style="25" customWidth="1"/>
    <col min="7198" max="7198" width="15.85546875" style="25" customWidth="1"/>
    <col min="7199" max="7199" width="19.42578125" style="25" customWidth="1"/>
    <col min="7200" max="7200" width="18.28515625" style="25" customWidth="1"/>
    <col min="7201" max="7201" width="22.7109375" style="25" customWidth="1"/>
    <col min="7202" max="7202" width="17.28515625" style="25" customWidth="1"/>
    <col min="7203" max="7203" width="14.42578125" style="25" bestFit="1" customWidth="1"/>
    <col min="7204" max="7204" width="14.42578125" style="25" customWidth="1"/>
    <col min="7205" max="7205" width="14.140625" style="25" customWidth="1"/>
    <col min="7206" max="7206" width="17.28515625" style="25" customWidth="1"/>
    <col min="7207" max="7207" width="14.42578125" style="25" bestFit="1" customWidth="1"/>
    <col min="7208" max="7208" width="14.42578125" style="25" customWidth="1"/>
    <col min="7209" max="7209" width="14.140625" style="25" customWidth="1"/>
    <col min="7210" max="7214" width="18.85546875" style="25" customWidth="1"/>
    <col min="7215" max="7440" width="9.140625" style="25"/>
    <col min="7441" max="7441" width="55" style="25" customWidth="1"/>
    <col min="7442" max="7442" width="4.5703125" style="25" customWidth="1"/>
    <col min="7443" max="7443" width="14.85546875" style="25" customWidth="1"/>
    <col min="7444" max="7444" width="19.85546875" style="25" customWidth="1"/>
    <col min="7445" max="7445" width="14.85546875" style="25" customWidth="1"/>
    <col min="7446" max="7446" width="15.7109375" style="25" customWidth="1"/>
    <col min="7447" max="7447" width="16" style="25" customWidth="1"/>
    <col min="7448" max="7448" width="49.28515625" style="25" customWidth="1"/>
    <col min="7449" max="7449" width="15.28515625" style="25" customWidth="1"/>
    <col min="7450" max="7450" width="21.7109375" style="25" customWidth="1"/>
    <col min="7451" max="7451" width="17.28515625" style="25" customWidth="1"/>
    <col min="7452" max="7452" width="14.140625" style="25" customWidth="1"/>
    <col min="7453" max="7453" width="20.28515625" style="25" customWidth="1"/>
    <col min="7454" max="7454" width="15.85546875" style="25" customWidth="1"/>
    <col min="7455" max="7455" width="19.42578125" style="25" customWidth="1"/>
    <col min="7456" max="7456" width="18.28515625" style="25" customWidth="1"/>
    <col min="7457" max="7457" width="22.7109375" style="25" customWidth="1"/>
    <col min="7458" max="7458" width="17.28515625" style="25" customWidth="1"/>
    <col min="7459" max="7459" width="14.42578125" style="25" bestFit="1" customWidth="1"/>
    <col min="7460" max="7460" width="14.42578125" style="25" customWidth="1"/>
    <col min="7461" max="7461" width="14.140625" style="25" customWidth="1"/>
    <col min="7462" max="7462" width="17.28515625" style="25" customWidth="1"/>
    <col min="7463" max="7463" width="14.42578125" style="25" bestFit="1" customWidth="1"/>
    <col min="7464" max="7464" width="14.42578125" style="25" customWidth="1"/>
    <col min="7465" max="7465" width="14.140625" style="25" customWidth="1"/>
    <col min="7466" max="7470" width="18.85546875" style="25" customWidth="1"/>
    <col min="7471" max="7696" width="9.140625" style="25"/>
    <col min="7697" max="7697" width="55" style="25" customWidth="1"/>
    <col min="7698" max="7698" width="4.5703125" style="25" customWidth="1"/>
    <col min="7699" max="7699" width="14.85546875" style="25" customWidth="1"/>
    <col min="7700" max="7700" width="19.85546875" style="25" customWidth="1"/>
    <col min="7701" max="7701" width="14.85546875" style="25" customWidth="1"/>
    <col min="7702" max="7702" width="15.7109375" style="25" customWidth="1"/>
    <col min="7703" max="7703" width="16" style="25" customWidth="1"/>
    <col min="7704" max="7704" width="49.28515625" style="25" customWidth="1"/>
    <col min="7705" max="7705" width="15.28515625" style="25" customWidth="1"/>
    <col min="7706" max="7706" width="21.7109375" style="25" customWidth="1"/>
    <col min="7707" max="7707" width="17.28515625" style="25" customWidth="1"/>
    <col min="7708" max="7708" width="14.140625" style="25" customWidth="1"/>
    <col min="7709" max="7709" width="20.28515625" style="25" customWidth="1"/>
    <col min="7710" max="7710" width="15.85546875" style="25" customWidth="1"/>
    <col min="7711" max="7711" width="19.42578125" style="25" customWidth="1"/>
    <col min="7712" max="7712" width="18.28515625" style="25" customWidth="1"/>
    <col min="7713" max="7713" width="22.7109375" style="25" customWidth="1"/>
    <col min="7714" max="7714" width="17.28515625" style="25" customWidth="1"/>
    <col min="7715" max="7715" width="14.42578125" style="25" bestFit="1" customWidth="1"/>
    <col min="7716" max="7716" width="14.42578125" style="25" customWidth="1"/>
    <col min="7717" max="7717" width="14.140625" style="25" customWidth="1"/>
    <col min="7718" max="7718" width="17.28515625" style="25" customWidth="1"/>
    <col min="7719" max="7719" width="14.42578125" style="25" bestFit="1" customWidth="1"/>
    <col min="7720" max="7720" width="14.42578125" style="25" customWidth="1"/>
    <col min="7721" max="7721" width="14.140625" style="25" customWidth="1"/>
    <col min="7722" max="7726" width="18.85546875" style="25" customWidth="1"/>
    <col min="7727" max="7952" width="9.140625" style="25"/>
    <col min="7953" max="7953" width="55" style="25" customWidth="1"/>
    <col min="7954" max="7954" width="4.5703125" style="25" customWidth="1"/>
    <col min="7955" max="7955" width="14.85546875" style="25" customWidth="1"/>
    <col min="7956" max="7956" width="19.85546875" style="25" customWidth="1"/>
    <col min="7957" max="7957" width="14.85546875" style="25" customWidth="1"/>
    <col min="7958" max="7958" width="15.7109375" style="25" customWidth="1"/>
    <col min="7959" max="7959" width="16" style="25" customWidth="1"/>
    <col min="7960" max="7960" width="49.28515625" style="25" customWidth="1"/>
    <col min="7961" max="7961" width="15.28515625" style="25" customWidth="1"/>
    <col min="7962" max="7962" width="21.7109375" style="25" customWidth="1"/>
    <col min="7963" max="7963" width="17.28515625" style="25" customWidth="1"/>
    <col min="7964" max="7964" width="14.140625" style="25" customWidth="1"/>
    <col min="7965" max="7965" width="20.28515625" style="25" customWidth="1"/>
    <col min="7966" max="7966" width="15.85546875" style="25" customWidth="1"/>
    <col min="7967" max="7967" width="19.42578125" style="25" customWidth="1"/>
    <col min="7968" max="7968" width="18.28515625" style="25" customWidth="1"/>
    <col min="7969" max="7969" width="22.7109375" style="25" customWidth="1"/>
    <col min="7970" max="7970" width="17.28515625" style="25" customWidth="1"/>
    <col min="7971" max="7971" width="14.42578125" style="25" bestFit="1" customWidth="1"/>
    <col min="7972" max="7972" width="14.42578125" style="25" customWidth="1"/>
    <col min="7973" max="7973" width="14.140625" style="25" customWidth="1"/>
    <col min="7974" max="7974" width="17.28515625" style="25" customWidth="1"/>
    <col min="7975" max="7975" width="14.42578125" style="25" bestFit="1" customWidth="1"/>
    <col min="7976" max="7976" width="14.42578125" style="25" customWidth="1"/>
    <col min="7977" max="7977" width="14.140625" style="25" customWidth="1"/>
    <col min="7978" max="7982" width="18.85546875" style="25" customWidth="1"/>
    <col min="7983" max="8208" width="9.140625" style="25"/>
    <col min="8209" max="8209" width="55" style="25" customWidth="1"/>
    <col min="8210" max="8210" width="4.5703125" style="25" customWidth="1"/>
    <col min="8211" max="8211" width="14.85546875" style="25" customWidth="1"/>
    <col min="8212" max="8212" width="19.85546875" style="25" customWidth="1"/>
    <col min="8213" max="8213" width="14.85546875" style="25" customWidth="1"/>
    <col min="8214" max="8214" width="15.7109375" style="25" customWidth="1"/>
    <col min="8215" max="8215" width="16" style="25" customWidth="1"/>
    <col min="8216" max="8216" width="49.28515625" style="25" customWidth="1"/>
    <col min="8217" max="8217" width="15.28515625" style="25" customWidth="1"/>
    <col min="8218" max="8218" width="21.7109375" style="25" customWidth="1"/>
    <col min="8219" max="8219" width="17.28515625" style="25" customWidth="1"/>
    <col min="8220" max="8220" width="14.140625" style="25" customWidth="1"/>
    <col min="8221" max="8221" width="20.28515625" style="25" customWidth="1"/>
    <col min="8222" max="8222" width="15.85546875" style="25" customWidth="1"/>
    <col min="8223" max="8223" width="19.42578125" style="25" customWidth="1"/>
    <col min="8224" max="8224" width="18.28515625" style="25" customWidth="1"/>
    <col min="8225" max="8225" width="22.7109375" style="25" customWidth="1"/>
    <col min="8226" max="8226" width="17.28515625" style="25" customWidth="1"/>
    <col min="8227" max="8227" width="14.42578125" style="25" bestFit="1" customWidth="1"/>
    <col min="8228" max="8228" width="14.42578125" style="25" customWidth="1"/>
    <col min="8229" max="8229" width="14.140625" style="25" customWidth="1"/>
    <col min="8230" max="8230" width="17.28515625" style="25" customWidth="1"/>
    <col min="8231" max="8231" width="14.42578125" style="25" bestFit="1" customWidth="1"/>
    <col min="8232" max="8232" width="14.42578125" style="25" customWidth="1"/>
    <col min="8233" max="8233" width="14.140625" style="25" customWidth="1"/>
    <col min="8234" max="8238" width="18.85546875" style="25" customWidth="1"/>
    <col min="8239" max="8464" width="9.140625" style="25"/>
    <col min="8465" max="8465" width="55" style="25" customWidth="1"/>
    <col min="8466" max="8466" width="4.5703125" style="25" customWidth="1"/>
    <col min="8467" max="8467" width="14.85546875" style="25" customWidth="1"/>
    <col min="8468" max="8468" width="19.85546875" style="25" customWidth="1"/>
    <col min="8469" max="8469" width="14.85546875" style="25" customWidth="1"/>
    <col min="8470" max="8470" width="15.7109375" style="25" customWidth="1"/>
    <col min="8471" max="8471" width="16" style="25" customWidth="1"/>
    <col min="8472" max="8472" width="49.28515625" style="25" customWidth="1"/>
    <col min="8473" max="8473" width="15.28515625" style="25" customWidth="1"/>
    <col min="8474" max="8474" width="21.7109375" style="25" customWidth="1"/>
    <col min="8475" max="8475" width="17.28515625" style="25" customWidth="1"/>
    <col min="8476" max="8476" width="14.140625" style="25" customWidth="1"/>
    <col min="8477" max="8477" width="20.28515625" style="25" customWidth="1"/>
    <col min="8478" max="8478" width="15.85546875" style="25" customWidth="1"/>
    <col min="8479" max="8479" width="19.42578125" style="25" customWidth="1"/>
    <col min="8480" max="8480" width="18.28515625" style="25" customWidth="1"/>
    <col min="8481" max="8481" width="22.7109375" style="25" customWidth="1"/>
    <col min="8482" max="8482" width="17.28515625" style="25" customWidth="1"/>
    <col min="8483" max="8483" width="14.42578125" style="25" bestFit="1" customWidth="1"/>
    <col min="8484" max="8484" width="14.42578125" style="25" customWidth="1"/>
    <col min="8485" max="8485" width="14.140625" style="25" customWidth="1"/>
    <col min="8486" max="8486" width="17.28515625" style="25" customWidth="1"/>
    <col min="8487" max="8487" width="14.42578125" style="25" bestFit="1" customWidth="1"/>
    <col min="8488" max="8488" width="14.42578125" style="25" customWidth="1"/>
    <col min="8489" max="8489" width="14.140625" style="25" customWidth="1"/>
    <col min="8490" max="8494" width="18.85546875" style="25" customWidth="1"/>
    <col min="8495" max="8720" width="9.140625" style="25"/>
    <col min="8721" max="8721" width="55" style="25" customWidth="1"/>
    <col min="8722" max="8722" width="4.5703125" style="25" customWidth="1"/>
    <col min="8723" max="8723" width="14.85546875" style="25" customWidth="1"/>
    <col min="8724" max="8724" width="19.85546875" style="25" customWidth="1"/>
    <col min="8725" max="8725" width="14.85546875" style="25" customWidth="1"/>
    <col min="8726" max="8726" width="15.7109375" style="25" customWidth="1"/>
    <col min="8727" max="8727" width="16" style="25" customWidth="1"/>
    <col min="8728" max="8728" width="49.28515625" style="25" customWidth="1"/>
    <col min="8729" max="8729" width="15.28515625" style="25" customWidth="1"/>
    <col min="8730" max="8730" width="21.7109375" style="25" customWidth="1"/>
    <col min="8731" max="8731" width="17.28515625" style="25" customWidth="1"/>
    <col min="8732" max="8732" width="14.140625" style="25" customWidth="1"/>
    <col min="8733" max="8733" width="20.28515625" style="25" customWidth="1"/>
    <col min="8734" max="8734" width="15.85546875" style="25" customWidth="1"/>
    <col min="8735" max="8735" width="19.42578125" style="25" customWidth="1"/>
    <col min="8736" max="8736" width="18.28515625" style="25" customWidth="1"/>
    <col min="8737" max="8737" width="22.7109375" style="25" customWidth="1"/>
    <col min="8738" max="8738" width="17.28515625" style="25" customWidth="1"/>
    <col min="8739" max="8739" width="14.42578125" style="25" bestFit="1" customWidth="1"/>
    <col min="8740" max="8740" width="14.42578125" style="25" customWidth="1"/>
    <col min="8741" max="8741" width="14.140625" style="25" customWidth="1"/>
    <col min="8742" max="8742" width="17.28515625" style="25" customWidth="1"/>
    <col min="8743" max="8743" width="14.42578125" style="25" bestFit="1" customWidth="1"/>
    <col min="8744" max="8744" width="14.42578125" style="25" customWidth="1"/>
    <col min="8745" max="8745" width="14.140625" style="25" customWidth="1"/>
    <col min="8746" max="8750" width="18.85546875" style="25" customWidth="1"/>
    <col min="8751" max="8976" width="9.140625" style="25"/>
    <col min="8977" max="8977" width="55" style="25" customWidth="1"/>
    <col min="8978" max="8978" width="4.5703125" style="25" customWidth="1"/>
    <col min="8979" max="8979" width="14.85546875" style="25" customWidth="1"/>
    <col min="8980" max="8980" width="19.85546875" style="25" customWidth="1"/>
    <col min="8981" max="8981" width="14.85546875" style="25" customWidth="1"/>
    <col min="8982" max="8982" width="15.7109375" style="25" customWidth="1"/>
    <col min="8983" max="8983" width="16" style="25" customWidth="1"/>
    <col min="8984" max="8984" width="49.28515625" style="25" customWidth="1"/>
    <col min="8985" max="8985" width="15.28515625" style="25" customWidth="1"/>
    <col min="8986" max="8986" width="21.7109375" style="25" customWidth="1"/>
    <col min="8987" max="8987" width="17.28515625" style="25" customWidth="1"/>
    <col min="8988" max="8988" width="14.140625" style="25" customWidth="1"/>
    <col min="8989" max="8989" width="20.28515625" style="25" customWidth="1"/>
    <col min="8990" max="8990" width="15.85546875" style="25" customWidth="1"/>
    <col min="8991" max="8991" width="19.42578125" style="25" customWidth="1"/>
    <col min="8992" max="8992" width="18.28515625" style="25" customWidth="1"/>
    <col min="8993" max="8993" width="22.7109375" style="25" customWidth="1"/>
    <col min="8994" max="8994" width="17.28515625" style="25" customWidth="1"/>
    <col min="8995" max="8995" width="14.42578125" style="25" bestFit="1" customWidth="1"/>
    <col min="8996" max="8996" width="14.42578125" style="25" customWidth="1"/>
    <col min="8997" max="8997" width="14.140625" style="25" customWidth="1"/>
    <col min="8998" max="8998" width="17.28515625" style="25" customWidth="1"/>
    <col min="8999" max="8999" width="14.42578125" style="25" bestFit="1" customWidth="1"/>
    <col min="9000" max="9000" width="14.42578125" style="25" customWidth="1"/>
    <col min="9001" max="9001" width="14.140625" style="25" customWidth="1"/>
    <col min="9002" max="9006" width="18.85546875" style="25" customWidth="1"/>
    <col min="9007" max="9232" width="9.140625" style="25"/>
    <col min="9233" max="9233" width="55" style="25" customWidth="1"/>
    <col min="9234" max="9234" width="4.5703125" style="25" customWidth="1"/>
    <col min="9235" max="9235" width="14.85546875" style="25" customWidth="1"/>
    <col min="9236" max="9236" width="19.85546875" style="25" customWidth="1"/>
    <col min="9237" max="9237" width="14.85546875" style="25" customWidth="1"/>
    <col min="9238" max="9238" width="15.7109375" style="25" customWidth="1"/>
    <col min="9239" max="9239" width="16" style="25" customWidth="1"/>
    <col min="9240" max="9240" width="49.28515625" style="25" customWidth="1"/>
    <col min="9241" max="9241" width="15.28515625" style="25" customWidth="1"/>
    <col min="9242" max="9242" width="21.7109375" style="25" customWidth="1"/>
    <col min="9243" max="9243" width="17.28515625" style="25" customWidth="1"/>
    <col min="9244" max="9244" width="14.140625" style="25" customWidth="1"/>
    <col min="9245" max="9245" width="20.28515625" style="25" customWidth="1"/>
    <col min="9246" max="9246" width="15.85546875" style="25" customWidth="1"/>
    <col min="9247" max="9247" width="19.42578125" style="25" customWidth="1"/>
    <col min="9248" max="9248" width="18.28515625" style="25" customWidth="1"/>
    <col min="9249" max="9249" width="22.7109375" style="25" customWidth="1"/>
    <col min="9250" max="9250" width="17.28515625" style="25" customWidth="1"/>
    <col min="9251" max="9251" width="14.42578125" style="25" bestFit="1" customWidth="1"/>
    <col min="9252" max="9252" width="14.42578125" style="25" customWidth="1"/>
    <col min="9253" max="9253" width="14.140625" style="25" customWidth="1"/>
    <col min="9254" max="9254" width="17.28515625" style="25" customWidth="1"/>
    <col min="9255" max="9255" width="14.42578125" style="25" bestFit="1" customWidth="1"/>
    <col min="9256" max="9256" width="14.42578125" style="25" customWidth="1"/>
    <col min="9257" max="9257" width="14.140625" style="25" customWidth="1"/>
    <col min="9258" max="9262" width="18.85546875" style="25" customWidth="1"/>
    <col min="9263" max="9488" width="9.140625" style="25"/>
    <col min="9489" max="9489" width="55" style="25" customWidth="1"/>
    <col min="9490" max="9490" width="4.5703125" style="25" customWidth="1"/>
    <col min="9491" max="9491" width="14.85546875" style="25" customWidth="1"/>
    <col min="9492" max="9492" width="19.85546875" style="25" customWidth="1"/>
    <col min="9493" max="9493" width="14.85546875" style="25" customWidth="1"/>
    <col min="9494" max="9494" width="15.7109375" style="25" customWidth="1"/>
    <col min="9495" max="9495" width="16" style="25" customWidth="1"/>
    <col min="9496" max="9496" width="49.28515625" style="25" customWidth="1"/>
    <col min="9497" max="9497" width="15.28515625" style="25" customWidth="1"/>
    <col min="9498" max="9498" width="21.7109375" style="25" customWidth="1"/>
    <col min="9499" max="9499" width="17.28515625" style="25" customWidth="1"/>
    <col min="9500" max="9500" width="14.140625" style="25" customWidth="1"/>
    <col min="9501" max="9501" width="20.28515625" style="25" customWidth="1"/>
    <col min="9502" max="9502" width="15.85546875" style="25" customWidth="1"/>
    <col min="9503" max="9503" width="19.42578125" style="25" customWidth="1"/>
    <col min="9504" max="9504" width="18.28515625" style="25" customWidth="1"/>
    <col min="9505" max="9505" width="22.7109375" style="25" customWidth="1"/>
    <col min="9506" max="9506" width="17.28515625" style="25" customWidth="1"/>
    <col min="9507" max="9507" width="14.42578125" style="25" bestFit="1" customWidth="1"/>
    <col min="9508" max="9508" width="14.42578125" style="25" customWidth="1"/>
    <col min="9509" max="9509" width="14.140625" style="25" customWidth="1"/>
    <col min="9510" max="9510" width="17.28515625" style="25" customWidth="1"/>
    <col min="9511" max="9511" width="14.42578125" style="25" bestFit="1" customWidth="1"/>
    <col min="9512" max="9512" width="14.42578125" style="25" customWidth="1"/>
    <col min="9513" max="9513" width="14.140625" style="25" customWidth="1"/>
    <col min="9514" max="9518" width="18.85546875" style="25" customWidth="1"/>
    <col min="9519" max="9744" width="9.140625" style="25"/>
    <col min="9745" max="9745" width="55" style="25" customWidth="1"/>
    <col min="9746" max="9746" width="4.5703125" style="25" customWidth="1"/>
    <col min="9747" max="9747" width="14.85546875" style="25" customWidth="1"/>
    <col min="9748" max="9748" width="19.85546875" style="25" customWidth="1"/>
    <col min="9749" max="9749" width="14.85546875" style="25" customWidth="1"/>
    <col min="9750" max="9750" width="15.7109375" style="25" customWidth="1"/>
    <col min="9751" max="9751" width="16" style="25" customWidth="1"/>
    <col min="9752" max="9752" width="49.28515625" style="25" customWidth="1"/>
    <col min="9753" max="9753" width="15.28515625" style="25" customWidth="1"/>
    <col min="9754" max="9754" width="21.7109375" style="25" customWidth="1"/>
    <col min="9755" max="9755" width="17.28515625" style="25" customWidth="1"/>
    <col min="9756" max="9756" width="14.140625" style="25" customWidth="1"/>
    <col min="9757" max="9757" width="20.28515625" style="25" customWidth="1"/>
    <col min="9758" max="9758" width="15.85546875" style="25" customWidth="1"/>
    <col min="9759" max="9759" width="19.42578125" style="25" customWidth="1"/>
    <col min="9760" max="9760" width="18.28515625" style="25" customWidth="1"/>
    <col min="9761" max="9761" width="22.7109375" style="25" customWidth="1"/>
    <col min="9762" max="9762" width="17.28515625" style="25" customWidth="1"/>
    <col min="9763" max="9763" width="14.42578125" style="25" bestFit="1" customWidth="1"/>
    <col min="9764" max="9764" width="14.42578125" style="25" customWidth="1"/>
    <col min="9765" max="9765" width="14.140625" style="25" customWidth="1"/>
    <col min="9766" max="9766" width="17.28515625" style="25" customWidth="1"/>
    <col min="9767" max="9767" width="14.42578125" style="25" bestFit="1" customWidth="1"/>
    <col min="9768" max="9768" width="14.42578125" style="25" customWidth="1"/>
    <col min="9769" max="9769" width="14.140625" style="25" customWidth="1"/>
    <col min="9770" max="9774" width="18.85546875" style="25" customWidth="1"/>
    <col min="9775" max="10000" width="9.140625" style="25"/>
    <col min="10001" max="10001" width="55" style="25" customWidth="1"/>
    <col min="10002" max="10002" width="4.5703125" style="25" customWidth="1"/>
    <col min="10003" max="10003" width="14.85546875" style="25" customWidth="1"/>
    <col min="10004" max="10004" width="19.85546875" style="25" customWidth="1"/>
    <col min="10005" max="10005" width="14.85546875" style="25" customWidth="1"/>
    <col min="10006" max="10006" width="15.7109375" style="25" customWidth="1"/>
    <col min="10007" max="10007" width="16" style="25" customWidth="1"/>
    <col min="10008" max="10008" width="49.28515625" style="25" customWidth="1"/>
    <col min="10009" max="10009" width="15.28515625" style="25" customWidth="1"/>
    <col min="10010" max="10010" width="21.7109375" style="25" customWidth="1"/>
    <col min="10011" max="10011" width="17.28515625" style="25" customWidth="1"/>
    <col min="10012" max="10012" width="14.140625" style="25" customWidth="1"/>
    <col min="10013" max="10013" width="20.28515625" style="25" customWidth="1"/>
    <col min="10014" max="10014" width="15.85546875" style="25" customWidth="1"/>
    <col min="10015" max="10015" width="19.42578125" style="25" customWidth="1"/>
    <col min="10016" max="10016" width="18.28515625" style="25" customWidth="1"/>
    <col min="10017" max="10017" width="22.7109375" style="25" customWidth="1"/>
    <col min="10018" max="10018" width="17.28515625" style="25" customWidth="1"/>
    <col min="10019" max="10019" width="14.42578125" style="25" bestFit="1" customWidth="1"/>
    <col min="10020" max="10020" width="14.42578125" style="25" customWidth="1"/>
    <col min="10021" max="10021" width="14.140625" style="25" customWidth="1"/>
    <col min="10022" max="10022" width="17.28515625" style="25" customWidth="1"/>
    <col min="10023" max="10023" width="14.42578125" style="25" bestFit="1" customWidth="1"/>
    <col min="10024" max="10024" width="14.42578125" style="25" customWidth="1"/>
    <col min="10025" max="10025" width="14.140625" style="25" customWidth="1"/>
    <col min="10026" max="10030" width="18.85546875" style="25" customWidth="1"/>
    <col min="10031" max="10256" width="9.140625" style="25"/>
    <col min="10257" max="10257" width="55" style="25" customWidth="1"/>
    <col min="10258" max="10258" width="4.5703125" style="25" customWidth="1"/>
    <col min="10259" max="10259" width="14.85546875" style="25" customWidth="1"/>
    <col min="10260" max="10260" width="19.85546875" style="25" customWidth="1"/>
    <col min="10261" max="10261" width="14.85546875" style="25" customWidth="1"/>
    <col min="10262" max="10262" width="15.7109375" style="25" customWidth="1"/>
    <col min="10263" max="10263" width="16" style="25" customWidth="1"/>
    <col min="10264" max="10264" width="49.28515625" style="25" customWidth="1"/>
    <col min="10265" max="10265" width="15.28515625" style="25" customWidth="1"/>
    <col min="10266" max="10266" width="21.7109375" style="25" customWidth="1"/>
    <col min="10267" max="10267" width="17.28515625" style="25" customWidth="1"/>
    <col min="10268" max="10268" width="14.140625" style="25" customWidth="1"/>
    <col min="10269" max="10269" width="20.28515625" style="25" customWidth="1"/>
    <col min="10270" max="10270" width="15.85546875" style="25" customWidth="1"/>
    <col min="10271" max="10271" width="19.42578125" style="25" customWidth="1"/>
    <col min="10272" max="10272" width="18.28515625" style="25" customWidth="1"/>
    <col min="10273" max="10273" width="22.7109375" style="25" customWidth="1"/>
    <col min="10274" max="10274" width="17.28515625" style="25" customWidth="1"/>
    <col min="10275" max="10275" width="14.42578125" style="25" bestFit="1" customWidth="1"/>
    <col min="10276" max="10276" width="14.42578125" style="25" customWidth="1"/>
    <col min="10277" max="10277" width="14.140625" style="25" customWidth="1"/>
    <col min="10278" max="10278" width="17.28515625" style="25" customWidth="1"/>
    <col min="10279" max="10279" width="14.42578125" style="25" bestFit="1" customWidth="1"/>
    <col min="10280" max="10280" width="14.42578125" style="25" customWidth="1"/>
    <col min="10281" max="10281" width="14.140625" style="25" customWidth="1"/>
    <col min="10282" max="10286" width="18.85546875" style="25" customWidth="1"/>
    <col min="10287" max="10512" width="9.140625" style="25"/>
    <col min="10513" max="10513" width="55" style="25" customWidth="1"/>
    <col min="10514" max="10514" width="4.5703125" style="25" customWidth="1"/>
    <col min="10515" max="10515" width="14.85546875" style="25" customWidth="1"/>
    <col min="10516" max="10516" width="19.85546875" style="25" customWidth="1"/>
    <col min="10517" max="10517" width="14.85546875" style="25" customWidth="1"/>
    <col min="10518" max="10518" width="15.7109375" style="25" customWidth="1"/>
    <col min="10519" max="10519" width="16" style="25" customWidth="1"/>
    <col min="10520" max="10520" width="49.28515625" style="25" customWidth="1"/>
    <col min="10521" max="10521" width="15.28515625" style="25" customWidth="1"/>
    <col min="10522" max="10522" width="21.7109375" style="25" customWidth="1"/>
    <col min="10523" max="10523" width="17.28515625" style="25" customWidth="1"/>
    <col min="10524" max="10524" width="14.140625" style="25" customWidth="1"/>
    <col min="10525" max="10525" width="20.28515625" style="25" customWidth="1"/>
    <col min="10526" max="10526" width="15.85546875" style="25" customWidth="1"/>
    <col min="10527" max="10527" width="19.42578125" style="25" customWidth="1"/>
    <col min="10528" max="10528" width="18.28515625" style="25" customWidth="1"/>
    <col min="10529" max="10529" width="22.7109375" style="25" customWidth="1"/>
    <col min="10530" max="10530" width="17.28515625" style="25" customWidth="1"/>
    <col min="10531" max="10531" width="14.42578125" style="25" bestFit="1" customWidth="1"/>
    <col min="10532" max="10532" width="14.42578125" style="25" customWidth="1"/>
    <col min="10533" max="10533" width="14.140625" style="25" customWidth="1"/>
    <col min="10534" max="10534" width="17.28515625" style="25" customWidth="1"/>
    <col min="10535" max="10535" width="14.42578125" style="25" bestFit="1" customWidth="1"/>
    <col min="10536" max="10536" width="14.42578125" style="25" customWidth="1"/>
    <col min="10537" max="10537" width="14.140625" style="25" customWidth="1"/>
    <col min="10538" max="10542" width="18.85546875" style="25" customWidth="1"/>
    <col min="10543" max="10768" width="9.140625" style="25"/>
    <col min="10769" max="10769" width="55" style="25" customWidth="1"/>
    <col min="10770" max="10770" width="4.5703125" style="25" customWidth="1"/>
    <col min="10771" max="10771" width="14.85546875" style="25" customWidth="1"/>
    <col min="10772" max="10772" width="19.85546875" style="25" customWidth="1"/>
    <col min="10773" max="10773" width="14.85546875" style="25" customWidth="1"/>
    <col min="10774" max="10774" width="15.7109375" style="25" customWidth="1"/>
    <col min="10775" max="10775" width="16" style="25" customWidth="1"/>
    <col min="10776" max="10776" width="49.28515625" style="25" customWidth="1"/>
    <col min="10777" max="10777" width="15.28515625" style="25" customWidth="1"/>
    <col min="10778" max="10778" width="21.7109375" style="25" customWidth="1"/>
    <col min="10779" max="10779" width="17.28515625" style="25" customWidth="1"/>
    <col min="10780" max="10780" width="14.140625" style="25" customWidth="1"/>
    <col min="10781" max="10781" width="20.28515625" style="25" customWidth="1"/>
    <col min="10782" max="10782" width="15.85546875" style="25" customWidth="1"/>
    <col min="10783" max="10783" width="19.42578125" style="25" customWidth="1"/>
    <col min="10784" max="10784" width="18.28515625" style="25" customWidth="1"/>
    <col min="10785" max="10785" width="22.7109375" style="25" customWidth="1"/>
    <col min="10786" max="10786" width="17.28515625" style="25" customWidth="1"/>
    <col min="10787" max="10787" width="14.42578125" style="25" bestFit="1" customWidth="1"/>
    <col min="10788" max="10788" width="14.42578125" style="25" customWidth="1"/>
    <col min="10789" max="10789" width="14.140625" style="25" customWidth="1"/>
    <col min="10790" max="10790" width="17.28515625" style="25" customWidth="1"/>
    <col min="10791" max="10791" width="14.42578125" style="25" bestFit="1" customWidth="1"/>
    <col min="10792" max="10792" width="14.42578125" style="25" customWidth="1"/>
    <col min="10793" max="10793" width="14.140625" style="25" customWidth="1"/>
    <col min="10794" max="10798" width="18.85546875" style="25" customWidth="1"/>
    <col min="10799" max="11024" width="9.140625" style="25"/>
    <col min="11025" max="11025" width="55" style="25" customWidth="1"/>
    <col min="11026" max="11026" width="4.5703125" style="25" customWidth="1"/>
    <col min="11027" max="11027" width="14.85546875" style="25" customWidth="1"/>
    <col min="11028" max="11028" width="19.85546875" style="25" customWidth="1"/>
    <col min="11029" max="11029" width="14.85546875" style="25" customWidth="1"/>
    <col min="11030" max="11030" width="15.7109375" style="25" customWidth="1"/>
    <col min="11031" max="11031" width="16" style="25" customWidth="1"/>
    <col min="11032" max="11032" width="49.28515625" style="25" customWidth="1"/>
    <col min="11033" max="11033" width="15.28515625" style="25" customWidth="1"/>
    <col min="11034" max="11034" width="21.7109375" style="25" customWidth="1"/>
    <col min="11035" max="11035" width="17.28515625" style="25" customWidth="1"/>
    <col min="11036" max="11036" width="14.140625" style="25" customWidth="1"/>
    <col min="11037" max="11037" width="20.28515625" style="25" customWidth="1"/>
    <col min="11038" max="11038" width="15.85546875" style="25" customWidth="1"/>
    <col min="11039" max="11039" width="19.42578125" style="25" customWidth="1"/>
    <col min="11040" max="11040" width="18.28515625" style="25" customWidth="1"/>
    <col min="11041" max="11041" width="22.7109375" style="25" customWidth="1"/>
    <col min="11042" max="11042" width="17.28515625" style="25" customWidth="1"/>
    <col min="11043" max="11043" width="14.42578125" style="25" bestFit="1" customWidth="1"/>
    <col min="11044" max="11044" width="14.42578125" style="25" customWidth="1"/>
    <col min="11045" max="11045" width="14.140625" style="25" customWidth="1"/>
    <col min="11046" max="11046" width="17.28515625" style="25" customWidth="1"/>
    <col min="11047" max="11047" width="14.42578125" style="25" bestFit="1" customWidth="1"/>
    <col min="11048" max="11048" width="14.42578125" style="25" customWidth="1"/>
    <col min="11049" max="11049" width="14.140625" style="25" customWidth="1"/>
    <col min="11050" max="11054" width="18.85546875" style="25" customWidth="1"/>
    <col min="11055" max="11280" width="9.140625" style="25"/>
    <col min="11281" max="11281" width="55" style="25" customWidth="1"/>
    <col min="11282" max="11282" width="4.5703125" style="25" customWidth="1"/>
    <col min="11283" max="11283" width="14.85546875" style="25" customWidth="1"/>
    <col min="11284" max="11284" width="19.85546875" style="25" customWidth="1"/>
    <col min="11285" max="11285" width="14.85546875" style="25" customWidth="1"/>
    <col min="11286" max="11286" width="15.7109375" style="25" customWidth="1"/>
    <col min="11287" max="11287" width="16" style="25" customWidth="1"/>
    <col min="11288" max="11288" width="49.28515625" style="25" customWidth="1"/>
    <col min="11289" max="11289" width="15.28515625" style="25" customWidth="1"/>
    <col min="11290" max="11290" width="21.7109375" style="25" customWidth="1"/>
    <col min="11291" max="11291" width="17.28515625" style="25" customWidth="1"/>
    <col min="11292" max="11292" width="14.140625" style="25" customWidth="1"/>
    <col min="11293" max="11293" width="20.28515625" style="25" customWidth="1"/>
    <col min="11294" max="11294" width="15.85546875" style="25" customWidth="1"/>
    <col min="11295" max="11295" width="19.42578125" style="25" customWidth="1"/>
    <col min="11296" max="11296" width="18.28515625" style="25" customWidth="1"/>
    <col min="11297" max="11297" width="22.7109375" style="25" customWidth="1"/>
    <col min="11298" max="11298" width="17.28515625" style="25" customWidth="1"/>
    <col min="11299" max="11299" width="14.42578125" style="25" bestFit="1" customWidth="1"/>
    <col min="11300" max="11300" width="14.42578125" style="25" customWidth="1"/>
    <col min="11301" max="11301" width="14.140625" style="25" customWidth="1"/>
    <col min="11302" max="11302" width="17.28515625" style="25" customWidth="1"/>
    <col min="11303" max="11303" width="14.42578125" style="25" bestFit="1" customWidth="1"/>
    <col min="11304" max="11304" width="14.42578125" style="25" customWidth="1"/>
    <col min="11305" max="11305" width="14.140625" style="25" customWidth="1"/>
    <col min="11306" max="11310" width="18.85546875" style="25" customWidth="1"/>
    <col min="11311" max="11536" width="9.140625" style="25"/>
    <col min="11537" max="11537" width="55" style="25" customWidth="1"/>
    <col min="11538" max="11538" width="4.5703125" style="25" customWidth="1"/>
    <col min="11539" max="11539" width="14.85546875" style="25" customWidth="1"/>
    <col min="11540" max="11540" width="19.85546875" style="25" customWidth="1"/>
    <col min="11541" max="11541" width="14.85546875" style="25" customWidth="1"/>
    <col min="11542" max="11542" width="15.7109375" style="25" customWidth="1"/>
    <col min="11543" max="11543" width="16" style="25" customWidth="1"/>
    <col min="11544" max="11544" width="49.28515625" style="25" customWidth="1"/>
    <col min="11545" max="11545" width="15.28515625" style="25" customWidth="1"/>
    <col min="11546" max="11546" width="21.7109375" style="25" customWidth="1"/>
    <col min="11547" max="11547" width="17.28515625" style="25" customWidth="1"/>
    <col min="11548" max="11548" width="14.140625" style="25" customWidth="1"/>
    <col min="11549" max="11549" width="20.28515625" style="25" customWidth="1"/>
    <col min="11550" max="11550" width="15.85546875" style="25" customWidth="1"/>
    <col min="11551" max="11551" width="19.42578125" style="25" customWidth="1"/>
    <col min="11552" max="11552" width="18.28515625" style="25" customWidth="1"/>
    <col min="11553" max="11553" width="22.7109375" style="25" customWidth="1"/>
    <col min="11554" max="11554" width="17.28515625" style="25" customWidth="1"/>
    <col min="11555" max="11555" width="14.42578125" style="25" bestFit="1" customWidth="1"/>
    <col min="11556" max="11556" width="14.42578125" style="25" customWidth="1"/>
    <col min="11557" max="11557" width="14.140625" style="25" customWidth="1"/>
    <col min="11558" max="11558" width="17.28515625" style="25" customWidth="1"/>
    <col min="11559" max="11559" width="14.42578125" style="25" bestFit="1" customWidth="1"/>
    <col min="11560" max="11560" width="14.42578125" style="25" customWidth="1"/>
    <col min="11561" max="11561" width="14.140625" style="25" customWidth="1"/>
    <col min="11562" max="11566" width="18.85546875" style="25" customWidth="1"/>
    <col min="11567" max="11792" width="9.140625" style="25"/>
    <col min="11793" max="11793" width="55" style="25" customWidth="1"/>
    <col min="11794" max="11794" width="4.5703125" style="25" customWidth="1"/>
    <col min="11795" max="11795" width="14.85546875" style="25" customWidth="1"/>
    <col min="11796" max="11796" width="19.85546875" style="25" customWidth="1"/>
    <col min="11797" max="11797" width="14.85546875" style="25" customWidth="1"/>
    <col min="11798" max="11798" width="15.7109375" style="25" customWidth="1"/>
    <col min="11799" max="11799" width="16" style="25" customWidth="1"/>
    <col min="11800" max="11800" width="49.28515625" style="25" customWidth="1"/>
    <col min="11801" max="11801" width="15.28515625" style="25" customWidth="1"/>
    <col min="11802" max="11802" width="21.7109375" style="25" customWidth="1"/>
    <col min="11803" max="11803" width="17.28515625" style="25" customWidth="1"/>
    <col min="11804" max="11804" width="14.140625" style="25" customWidth="1"/>
    <col min="11805" max="11805" width="20.28515625" style="25" customWidth="1"/>
    <col min="11806" max="11806" width="15.85546875" style="25" customWidth="1"/>
    <col min="11807" max="11807" width="19.42578125" style="25" customWidth="1"/>
    <col min="11808" max="11808" width="18.28515625" style="25" customWidth="1"/>
    <col min="11809" max="11809" width="22.7109375" style="25" customWidth="1"/>
    <col min="11810" max="11810" width="17.28515625" style="25" customWidth="1"/>
    <col min="11811" max="11811" width="14.42578125" style="25" bestFit="1" customWidth="1"/>
    <col min="11812" max="11812" width="14.42578125" style="25" customWidth="1"/>
    <col min="11813" max="11813" width="14.140625" style="25" customWidth="1"/>
    <col min="11814" max="11814" width="17.28515625" style="25" customWidth="1"/>
    <col min="11815" max="11815" width="14.42578125" style="25" bestFit="1" customWidth="1"/>
    <col min="11816" max="11816" width="14.42578125" style="25" customWidth="1"/>
    <col min="11817" max="11817" width="14.140625" style="25" customWidth="1"/>
    <col min="11818" max="11822" width="18.85546875" style="25" customWidth="1"/>
    <col min="11823" max="12048" width="9.140625" style="25"/>
    <col min="12049" max="12049" width="55" style="25" customWidth="1"/>
    <col min="12050" max="12050" width="4.5703125" style="25" customWidth="1"/>
    <col min="12051" max="12051" width="14.85546875" style="25" customWidth="1"/>
    <col min="12052" max="12052" width="19.85546875" style="25" customWidth="1"/>
    <col min="12053" max="12053" width="14.85546875" style="25" customWidth="1"/>
    <col min="12054" max="12054" width="15.7109375" style="25" customWidth="1"/>
    <col min="12055" max="12055" width="16" style="25" customWidth="1"/>
    <col min="12056" max="12056" width="49.28515625" style="25" customWidth="1"/>
    <col min="12057" max="12057" width="15.28515625" style="25" customWidth="1"/>
    <col min="12058" max="12058" width="21.7109375" style="25" customWidth="1"/>
    <col min="12059" max="12059" width="17.28515625" style="25" customWidth="1"/>
    <col min="12060" max="12060" width="14.140625" style="25" customWidth="1"/>
    <col min="12061" max="12061" width="20.28515625" style="25" customWidth="1"/>
    <col min="12062" max="12062" width="15.85546875" style="25" customWidth="1"/>
    <col min="12063" max="12063" width="19.42578125" style="25" customWidth="1"/>
    <col min="12064" max="12064" width="18.28515625" style="25" customWidth="1"/>
    <col min="12065" max="12065" width="22.7109375" style="25" customWidth="1"/>
    <col min="12066" max="12066" width="17.28515625" style="25" customWidth="1"/>
    <col min="12067" max="12067" width="14.42578125" style="25" bestFit="1" customWidth="1"/>
    <col min="12068" max="12068" width="14.42578125" style="25" customWidth="1"/>
    <col min="12069" max="12069" width="14.140625" style="25" customWidth="1"/>
    <col min="12070" max="12070" width="17.28515625" style="25" customWidth="1"/>
    <col min="12071" max="12071" width="14.42578125" style="25" bestFit="1" customWidth="1"/>
    <col min="12072" max="12072" width="14.42578125" style="25" customWidth="1"/>
    <col min="12073" max="12073" width="14.140625" style="25" customWidth="1"/>
    <col min="12074" max="12078" width="18.85546875" style="25" customWidth="1"/>
    <col min="12079" max="12304" width="9.140625" style="25"/>
    <col min="12305" max="12305" width="55" style="25" customWidth="1"/>
    <col min="12306" max="12306" width="4.5703125" style="25" customWidth="1"/>
    <col min="12307" max="12307" width="14.85546875" style="25" customWidth="1"/>
    <col min="12308" max="12308" width="19.85546875" style="25" customWidth="1"/>
    <col min="12309" max="12309" width="14.85546875" style="25" customWidth="1"/>
    <col min="12310" max="12310" width="15.7109375" style="25" customWidth="1"/>
    <col min="12311" max="12311" width="16" style="25" customWidth="1"/>
    <col min="12312" max="12312" width="49.28515625" style="25" customWidth="1"/>
    <col min="12313" max="12313" width="15.28515625" style="25" customWidth="1"/>
    <col min="12314" max="12314" width="21.7109375" style="25" customWidth="1"/>
    <col min="12315" max="12315" width="17.28515625" style="25" customWidth="1"/>
    <col min="12316" max="12316" width="14.140625" style="25" customWidth="1"/>
    <col min="12317" max="12317" width="20.28515625" style="25" customWidth="1"/>
    <col min="12318" max="12318" width="15.85546875" style="25" customWidth="1"/>
    <col min="12319" max="12319" width="19.42578125" style="25" customWidth="1"/>
    <col min="12320" max="12320" width="18.28515625" style="25" customWidth="1"/>
    <col min="12321" max="12321" width="22.7109375" style="25" customWidth="1"/>
    <col min="12322" max="12322" width="17.28515625" style="25" customWidth="1"/>
    <col min="12323" max="12323" width="14.42578125" style="25" bestFit="1" customWidth="1"/>
    <col min="12324" max="12324" width="14.42578125" style="25" customWidth="1"/>
    <col min="12325" max="12325" width="14.140625" style="25" customWidth="1"/>
    <col min="12326" max="12326" width="17.28515625" style="25" customWidth="1"/>
    <col min="12327" max="12327" width="14.42578125" style="25" bestFit="1" customWidth="1"/>
    <col min="12328" max="12328" width="14.42578125" style="25" customWidth="1"/>
    <col min="12329" max="12329" width="14.140625" style="25" customWidth="1"/>
    <col min="12330" max="12334" width="18.85546875" style="25" customWidth="1"/>
    <col min="12335" max="12560" width="9.140625" style="25"/>
    <col min="12561" max="12561" width="55" style="25" customWidth="1"/>
    <col min="12562" max="12562" width="4.5703125" style="25" customWidth="1"/>
    <col min="12563" max="12563" width="14.85546875" style="25" customWidth="1"/>
    <col min="12564" max="12564" width="19.85546875" style="25" customWidth="1"/>
    <col min="12565" max="12565" width="14.85546875" style="25" customWidth="1"/>
    <col min="12566" max="12566" width="15.7109375" style="25" customWidth="1"/>
    <col min="12567" max="12567" width="16" style="25" customWidth="1"/>
    <col min="12568" max="12568" width="49.28515625" style="25" customWidth="1"/>
    <col min="12569" max="12569" width="15.28515625" style="25" customWidth="1"/>
    <col min="12570" max="12570" width="21.7109375" style="25" customWidth="1"/>
    <col min="12571" max="12571" width="17.28515625" style="25" customWidth="1"/>
    <col min="12572" max="12572" width="14.140625" style="25" customWidth="1"/>
    <col min="12573" max="12573" width="20.28515625" style="25" customWidth="1"/>
    <col min="12574" max="12574" width="15.85546875" style="25" customWidth="1"/>
    <col min="12575" max="12575" width="19.42578125" style="25" customWidth="1"/>
    <col min="12576" max="12576" width="18.28515625" style="25" customWidth="1"/>
    <col min="12577" max="12577" width="22.7109375" style="25" customWidth="1"/>
    <col min="12578" max="12578" width="17.28515625" style="25" customWidth="1"/>
    <col min="12579" max="12579" width="14.42578125" style="25" bestFit="1" customWidth="1"/>
    <col min="12580" max="12580" width="14.42578125" style="25" customWidth="1"/>
    <col min="12581" max="12581" width="14.140625" style="25" customWidth="1"/>
    <col min="12582" max="12582" width="17.28515625" style="25" customWidth="1"/>
    <col min="12583" max="12583" width="14.42578125" style="25" bestFit="1" customWidth="1"/>
    <col min="12584" max="12584" width="14.42578125" style="25" customWidth="1"/>
    <col min="12585" max="12585" width="14.140625" style="25" customWidth="1"/>
    <col min="12586" max="12590" width="18.85546875" style="25" customWidth="1"/>
    <col min="12591" max="12816" width="9.140625" style="25"/>
    <col min="12817" max="12817" width="55" style="25" customWidth="1"/>
    <col min="12818" max="12818" width="4.5703125" style="25" customWidth="1"/>
    <col min="12819" max="12819" width="14.85546875" style="25" customWidth="1"/>
    <col min="12820" max="12820" width="19.85546875" style="25" customWidth="1"/>
    <col min="12821" max="12821" width="14.85546875" style="25" customWidth="1"/>
    <col min="12822" max="12822" width="15.7109375" style="25" customWidth="1"/>
    <col min="12823" max="12823" width="16" style="25" customWidth="1"/>
    <col min="12824" max="12824" width="49.28515625" style="25" customWidth="1"/>
    <col min="12825" max="12825" width="15.28515625" style="25" customWidth="1"/>
    <col min="12826" max="12826" width="21.7109375" style="25" customWidth="1"/>
    <col min="12827" max="12827" width="17.28515625" style="25" customWidth="1"/>
    <col min="12828" max="12828" width="14.140625" style="25" customWidth="1"/>
    <col min="12829" max="12829" width="20.28515625" style="25" customWidth="1"/>
    <col min="12830" max="12830" width="15.85546875" style="25" customWidth="1"/>
    <col min="12831" max="12831" width="19.42578125" style="25" customWidth="1"/>
    <col min="12832" max="12832" width="18.28515625" style="25" customWidth="1"/>
    <col min="12833" max="12833" width="22.7109375" style="25" customWidth="1"/>
    <col min="12834" max="12834" width="17.28515625" style="25" customWidth="1"/>
    <col min="12835" max="12835" width="14.42578125" style="25" bestFit="1" customWidth="1"/>
    <col min="12836" max="12836" width="14.42578125" style="25" customWidth="1"/>
    <col min="12837" max="12837" width="14.140625" style="25" customWidth="1"/>
    <col min="12838" max="12838" width="17.28515625" style="25" customWidth="1"/>
    <col min="12839" max="12839" width="14.42578125" style="25" bestFit="1" customWidth="1"/>
    <col min="12840" max="12840" width="14.42578125" style="25" customWidth="1"/>
    <col min="12841" max="12841" width="14.140625" style="25" customWidth="1"/>
    <col min="12842" max="12846" width="18.85546875" style="25" customWidth="1"/>
    <col min="12847" max="13072" width="9.140625" style="25"/>
    <col min="13073" max="13073" width="55" style="25" customWidth="1"/>
    <col min="13074" max="13074" width="4.5703125" style="25" customWidth="1"/>
    <col min="13075" max="13075" width="14.85546875" style="25" customWidth="1"/>
    <col min="13076" max="13076" width="19.85546875" style="25" customWidth="1"/>
    <col min="13077" max="13077" width="14.85546875" style="25" customWidth="1"/>
    <col min="13078" max="13078" width="15.7109375" style="25" customWidth="1"/>
    <col min="13079" max="13079" width="16" style="25" customWidth="1"/>
    <col min="13080" max="13080" width="49.28515625" style="25" customWidth="1"/>
    <col min="13081" max="13081" width="15.28515625" style="25" customWidth="1"/>
    <col min="13082" max="13082" width="21.7109375" style="25" customWidth="1"/>
    <col min="13083" max="13083" width="17.28515625" style="25" customWidth="1"/>
    <col min="13084" max="13084" width="14.140625" style="25" customWidth="1"/>
    <col min="13085" max="13085" width="20.28515625" style="25" customWidth="1"/>
    <col min="13086" max="13086" width="15.85546875" style="25" customWidth="1"/>
    <col min="13087" max="13087" width="19.42578125" style="25" customWidth="1"/>
    <col min="13088" max="13088" width="18.28515625" style="25" customWidth="1"/>
    <col min="13089" max="13089" width="22.7109375" style="25" customWidth="1"/>
    <col min="13090" max="13090" width="17.28515625" style="25" customWidth="1"/>
    <col min="13091" max="13091" width="14.42578125" style="25" bestFit="1" customWidth="1"/>
    <col min="13092" max="13092" width="14.42578125" style="25" customWidth="1"/>
    <col min="13093" max="13093" width="14.140625" style="25" customWidth="1"/>
    <col min="13094" max="13094" width="17.28515625" style="25" customWidth="1"/>
    <col min="13095" max="13095" width="14.42578125" style="25" bestFit="1" customWidth="1"/>
    <col min="13096" max="13096" width="14.42578125" style="25" customWidth="1"/>
    <col min="13097" max="13097" width="14.140625" style="25" customWidth="1"/>
    <col min="13098" max="13102" width="18.85546875" style="25" customWidth="1"/>
    <col min="13103" max="13328" width="9.140625" style="25"/>
    <col min="13329" max="13329" width="55" style="25" customWidth="1"/>
    <col min="13330" max="13330" width="4.5703125" style="25" customWidth="1"/>
    <col min="13331" max="13331" width="14.85546875" style="25" customWidth="1"/>
    <col min="13332" max="13332" width="19.85546875" style="25" customWidth="1"/>
    <col min="13333" max="13333" width="14.85546875" style="25" customWidth="1"/>
    <col min="13334" max="13334" width="15.7109375" style="25" customWidth="1"/>
    <col min="13335" max="13335" width="16" style="25" customWidth="1"/>
    <col min="13336" max="13336" width="49.28515625" style="25" customWidth="1"/>
    <col min="13337" max="13337" width="15.28515625" style="25" customWidth="1"/>
    <col min="13338" max="13338" width="21.7109375" style="25" customWidth="1"/>
    <col min="13339" max="13339" width="17.28515625" style="25" customWidth="1"/>
    <col min="13340" max="13340" width="14.140625" style="25" customWidth="1"/>
    <col min="13341" max="13341" width="20.28515625" style="25" customWidth="1"/>
    <col min="13342" max="13342" width="15.85546875" style="25" customWidth="1"/>
    <col min="13343" max="13343" width="19.42578125" style="25" customWidth="1"/>
    <col min="13344" max="13344" width="18.28515625" style="25" customWidth="1"/>
    <col min="13345" max="13345" width="22.7109375" style="25" customWidth="1"/>
    <col min="13346" max="13346" width="17.28515625" style="25" customWidth="1"/>
    <col min="13347" max="13347" width="14.42578125" style="25" bestFit="1" customWidth="1"/>
    <col min="13348" max="13348" width="14.42578125" style="25" customWidth="1"/>
    <col min="13349" max="13349" width="14.140625" style="25" customWidth="1"/>
    <col min="13350" max="13350" width="17.28515625" style="25" customWidth="1"/>
    <col min="13351" max="13351" width="14.42578125" style="25" bestFit="1" customWidth="1"/>
    <col min="13352" max="13352" width="14.42578125" style="25" customWidth="1"/>
    <col min="13353" max="13353" width="14.140625" style="25" customWidth="1"/>
    <col min="13354" max="13358" width="18.85546875" style="25" customWidth="1"/>
    <col min="13359" max="13584" width="9.140625" style="25"/>
    <col min="13585" max="13585" width="55" style="25" customWidth="1"/>
    <col min="13586" max="13586" width="4.5703125" style="25" customWidth="1"/>
    <col min="13587" max="13587" width="14.85546875" style="25" customWidth="1"/>
    <col min="13588" max="13588" width="19.85546875" style="25" customWidth="1"/>
    <col min="13589" max="13589" width="14.85546875" style="25" customWidth="1"/>
    <col min="13590" max="13590" width="15.7109375" style="25" customWidth="1"/>
    <col min="13591" max="13591" width="16" style="25" customWidth="1"/>
    <col min="13592" max="13592" width="49.28515625" style="25" customWidth="1"/>
    <col min="13593" max="13593" width="15.28515625" style="25" customWidth="1"/>
    <col min="13594" max="13594" width="21.7109375" style="25" customWidth="1"/>
    <col min="13595" max="13595" width="17.28515625" style="25" customWidth="1"/>
    <col min="13596" max="13596" width="14.140625" style="25" customWidth="1"/>
    <col min="13597" max="13597" width="20.28515625" style="25" customWidth="1"/>
    <col min="13598" max="13598" width="15.85546875" style="25" customWidth="1"/>
    <col min="13599" max="13599" width="19.42578125" style="25" customWidth="1"/>
    <col min="13600" max="13600" width="18.28515625" style="25" customWidth="1"/>
    <col min="13601" max="13601" width="22.7109375" style="25" customWidth="1"/>
    <col min="13602" max="13602" width="17.28515625" style="25" customWidth="1"/>
    <col min="13603" max="13603" width="14.42578125" style="25" bestFit="1" customWidth="1"/>
    <col min="13604" max="13604" width="14.42578125" style="25" customWidth="1"/>
    <col min="13605" max="13605" width="14.140625" style="25" customWidth="1"/>
    <col min="13606" max="13606" width="17.28515625" style="25" customWidth="1"/>
    <col min="13607" max="13607" width="14.42578125" style="25" bestFit="1" customWidth="1"/>
    <col min="13608" max="13608" width="14.42578125" style="25" customWidth="1"/>
    <col min="13609" max="13609" width="14.140625" style="25" customWidth="1"/>
    <col min="13610" max="13614" width="18.85546875" style="25" customWidth="1"/>
    <col min="13615" max="13840" width="9.140625" style="25"/>
    <col min="13841" max="13841" width="55" style="25" customWidth="1"/>
    <col min="13842" max="13842" width="4.5703125" style="25" customWidth="1"/>
    <col min="13843" max="13843" width="14.85546875" style="25" customWidth="1"/>
    <col min="13844" max="13844" width="19.85546875" style="25" customWidth="1"/>
    <col min="13845" max="13845" width="14.85546875" style="25" customWidth="1"/>
    <col min="13846" max="13846" width="15.7109375" style="25" customWidth="1"/>
    <col min="13847" max="13847" width="16" style="25" customWidth="1"/>
    <col min="13848" max="13848" width="49.28515625" style="25" customWidth="1"/>
    <col min="13849" max="13849" width="15.28515625" style="25" customWidth="1"/>
    <col min="13850" max="13850" width="21.7109375" style="25" customWidth="1"/>
    <col min="13851" max="13851" width="17.28515625" style="25" customWidth="1"/>
    <col min="13852" max="13852" width="14.140625" style="25" customWidth="1"/>
    <col min="13853" max="13853" width="20.28515625" style="25" customWidth="1"/>
    <col min="13854" max="13854" width="15.85546875" style="25" customWidth="1"/>
    <col min="13855" max="13855" width="19.42578125" style="25" customWidth="1"/>
    <col min="13856" max="13856" width="18.28515625" style="25" customWidth="1"/>
    <col min="13857" max="13857" width="22.7109375" style="25" customWidth="1"/>
    <col min="13858" max="13858" width="17.28515625" style="25" customWidth="1"/>
    <col min="13859" max="13859" width="14.42578125" style="25" bestFit="1" customWidth="1"/>
    <col min="13860" max="13860" width="14.42578125" style="25" customWidth="1"/>
    <col min="13861" max="13861" width="14.140625" style="25" customWidth="1"/>
    <col min="13862" max="13862" width="17.28515625" style="25" customWidth="1"/>
    <col min="13863" max="13863" width="14.42578125" style="25" bestFit="1" customWidth="1"/>
    <col min="13864" max="13864" width="14.42578125" style="25" customWidth="1"/>
    <col min="13865" max="13865" width="14.140625" style="25" customWidth="1"/>
    <col min="13866" max="13870" width="18.85546875" style="25" customWidth="1"/>
    <col min="13871" max="14096" width="9.140625" style="25"/>
    <col min="14097" max="14097" width="55" style="25" customWidth="1"/>
    <col min="14098" max="14098" width="4.5703125" style="25" customWidth="1"/>
    <col min="14099" max="14099" width="14.85546875" style="25" customWidth="1"/>
    <col min="14100" max="14100" width="19.85546875" style="25" customWidth="1"/>
    <col min="14101" max="14101" width="14.85546875" style="25" customWidth="1"/>
    <col min="14102" max="14102" width="15.7109375" style="25" customWidth="1"/>
    <col min="14103" max="14103" width="16" style="25" customWidth="1"/>
    <col min="14104" max="14104" width="49.28515625" style="25" customWidth="1"/>
    <col min="14105" max="14105" width="15.28515625" style="25" customWidth="1"/>
    <col min="14106" max="14106" width="21.7109375" style="25" customWidth="1"/>
    <col min="14107" max="14107" width="17.28515625" style="25" customWidth="1"/>
    <col min="14108" max="14108" width="14.140625" style="25" customWidth="1"/>
    <col min="14109" max="14109" width="20.28515625" style="25" customWidth="1"/>
    <col min="14110" max="14110" width="15.85546875" style="25" customWidth="1"/>
    <col min="14111" max="14111" width="19.42578125" style="25" customWidth="1"/>
    <col min="14112" max="14112" width="18.28515625" style="25" customWidth="1"/>
    <col min="14113" max="14113" width="22.7109375" style="25" customWidth="1"/>
    <col min="14114" max="14114" width="17.28515625" style="25" customWidth="1"/>
    <col min="14115" max="14115" width="14.42578125" style="25" bestFit="1" customWidth="1"/>
    <col min="14116" max="14116" width="14.42578125" style="25" customWidth="1"/>
    <col min="14117" max="14117" width="14.140625" style="25" customWidth="1"/>
    <col min="14118" max="14118" width="17.28515625" style="25" customWidth="1"/>
    <col min="14119" max="14119" width="14.42578125" style="25" bestFit="1" customWidth="1"/>
    <col min="14120" max="14120" width="14.42578125" style="25" customWidth="1"/>
    <col min="14121" max="14121" width="14.140625" style="25" customWidth="1"/>
    <col min="14122" max="14126" width="18.85546875" style="25" customWidth="1"/>
    <col min="14127" max="14352" width="9.140625" style="25"/>
    <col min="14353" max="14353" width="55" style="25" customWidth="1"/>
    <col min="14354" max="14354" width="4.5703125" style="25" customWidth="1"/>
    <col min="14355" max="14355" width="14.85546875" style="25" customWidth="1"/>
    <col min="14356" max="14356" width="19.85546875" style="25" customWidth="1"/>
    <col min="14357" max="14357" width="14.85546875" style="25" customWidth="1"/>
    <col min="14358" max="14358" width="15.7109375" style="25" customWidth="1"/>
    <col min="14359" max="14359" width="16" style="25" customWidth="1"/>
    <col min="14360" max="14360" width="49.28515625" style="25" customWidth="1"/>
    <col min="14361" max="14361" width="15.28515625" style="25" customWidth="1"/>
    <col min="14362" max="14362" width="21.7109375" style="25" customWidth="1"/>
    <col min="14363" max="14363" width="17.28515625" style="25" customWidth="1"/>
    <col min="14364" max="14364" width="14.140625" style="25" customWidth="1"/>
    <col min="14365" max="14365" width="20.28515625" style="25" customWidth="1"/>
    <col min="14366" max="14366" width="15.85546875" style="25" customWidth="1"/>
    <col min="14367" max="14367" width="19.42578125" style="25" customWidth="1"/>
    <col min="14368" max="14368" width="18.28515625" style="25" customWidth="1"/>
    <col min="14369" max="14369" width="22.7109375" style="25" customWidth="1"/>
    <col min="14370" max="14370" width="17.28515625" style="25" customWidth="1"/>
    <col min="14371" max="14371" width="14.42578125" style="25" bestFit="1" customWidth="1"/>
    <col min="14372" max="14372" width="14.42578125" style="25" customWidth="1"/>
    <col min="14373" max="14373" width="14.140625" style="25" customWidth="1"/>
    <col min="14374" max="14374" width="17.28515625" style="25" customWidth="1"/>
    <col min="14375" max="14375" width="14.42578125" style="25" bestFit="1" customWidth="1"/>
    <col min="14376" max="14376" width="14.42578125" style="25" customWidth="1"/>
    <col min="14377" max="14377" width="14.140625" style="25" customWidth="1"/>
    <col min="14378" max="14382" width="18.85546875" style="25" customWidth="1"/>
    <col min="14383" max="14608" width="9.140625" style="25"/>
    <col min="14609" max="14609" width="55" style="25" customWidth="1"/>
    <col min="14610" max="14610" width="4.5703125" style="25" customWidth="1"/>
    <col min="14611" max="14611" width="14.85546875" style="25" customWidth="1"/>
    <col min="14612" max="14612" width="19.85546875" style="25" customWidth="1"/>
    <col min="14613" max="14613" width="14.85546875" style="25" customWidth="1"/>
    <col min="14614" max="14614" width="15.7109375" style="25" customWidth="1"/>
    <col min="14615" max="14615" width="16" style="25" customWidth="1"/>
    <col min="14616" max="14616" width="49.28515625" style="25" customWidth="1"/>
    <col min="14617" max="14617" width="15.28515625" style="25" customWidth="1"/>
    <col min="14618" max="14618" width="21.7109375" style="25" customWidth="1"/>
    <col min="14619" max="14619" width="17.28515625" style="25" customWidth="1"/>
    <col min="14620" max="14620" width="14.140625" style="25" customWidth="1"/>
    <col min="14621" max="14621" width="20.28515625" style="25" customWidth="1"/>
    <col min="14622" max="14622" width="15.85546875" style="25" customWidth="1"/>
    <col min="14623" max="14623" width="19.42578125" style="25" customWidth="1"/>
    <col min="14624" max="14624" width="18.28515625" style="25" customWidth="1"/>
    <col min="14625" max="14625" width="22.7109375" style="25" customWidth="1"/>
    <col min="14626" max="14626" width="17.28515625" style="25" customWidth="1"/>
    <col min="14627" max="14627" width="14.42578125" style="25" bestFit="1" customWidth="1"/>
    <col min="14628" max="14628" width="14.42578125" style="25" customWidth="1"/>
    <col min="14629" max="14629" width="14.140625" style="25" customWidth="1"/>
    <col min="14630" max="14630" width="17.28515625" style="25" customWidth="1"/>
    <col min="14631" max="14631" width="14.42578125" style="25" bestFit="1" customWidth="1"/>
    <col min="14632" max="14632" width="14.42578125" style="25" customWidth="1"/>
    <col min="14633" max="14633" width="14.140625" style="25" customWidth="1"/>
    <col min="14634" max="14638" width="18.85546875" style="25" customWidth="1"/>
    <col min="14639" max="14864" width="9.140625" style="25"/>
    <col min="14865" max="14865" width="55" style="25" customWidth="1"/>
    <col min="14866" max="14866" width="4.5703125" style="25" customWidth="1"/>
    <col min="14867" max="14867" width="14.85546875" style="25" customWidth="1"/>
    <col min="14868" max="14868" width="19.85546875" style="25" customWidth="1"/>
    <col min="14869" max="14869" width="14.85546875" style="25" customWidth="1"/>
    <col min="14870" max="14870" width="15.7109375" style="25" customWidth="1"/>
    <col min="14871" max="14871" width="16" style="25" customWidth="1"/>
    <col min="14872" max="14872" width="49.28515625" style="25" customWidth="1"/>
    <col min="14873" max="14873" width="15.28515625" style="25" customWidth="1"/>
    <col min="14874" max="14874" width="21.7109375" style="25" customWidth="1"/>
    <col min="14875" max="14875" width="17.28515625" style="25" customWidth="1"/>
    <col min="14876" max="14876" width="14.140625" style="25" customWidth="1"/>
    <col min="14877" max="14877" width="20.28515625" style="25" customWidth="1"/>
    <col min="14878" max="14878" width="15.85546875" style="25" customWidth="1"/>
    <col min="14879" max="14879" width="19.42578125" style="25" customWidth="1"/>
    <col min="14880" max="14880" width="18.28515625" style="25" customWidth="1"/>
    <col min="14881" max="14881" width="22.7109375" style="25" customWidth="1"/>
    <col min="14882" max="14882" width="17.28515625" style="25" customWidth="1"/>
    <col min="14883" max="14883" width="14.42578125" style="25" bestFit="1" customWidth="1"/>
    <col min="14884" max="14884" width="14.42578125" style="25" customWidth="1"/>
    <col min="14885" max="14885" width="14.140625" style="25" customWidth="1"/>
    <col min="14886" max="14886" width="17.28515625" style="25" customWidth="1"/>
    <col min="14887" max="14887" width="14.42578125" style="25" bestFit="1" customWidth="1"/>
    <col min="14888" max="14888" width="14.42578125" style="25" customWidth="1"/>
    <col min="14889" max="14889" width="14.140625" style="25" customWidth="1"/>
    <col min="14890" max="14894" width="18.85546875" style="25" customWidth="1"/>
    <col min="14895" max="15120" width="9.140625" style="25"/>
    <col min="15121" max="15121" width="55" style="25" customWidth="1"/>
    <col min="15122" max="15122" width="4.5703125" style="25" customWidth="1"/>
    <col min="15123" max="15123" width="14.85546875" style="25" customWidth="1"/>
    <col min="15124" max="15124" width="19.85546875" style="25" customWidth="1"/>
    <col min="15125" max="15125" width="14.85546875" style="25" customWidth="1"/>
    <col min="15126" max="15126" width="15.7109375" style="25" customWidth="1"/>
    <col min="15127" max="15127" width="16" style="25" customWidth="1"/>
    <col min="15128" max="15128" width="49.28515625" style="25" customWidth="1"/>
    <col min="15129" max="15129" width="15.28515625" style="25" customWidth="1"/>
    <col min="15130" max="15130" width="21.7109375" style="25" customWidth="1"/>
    <col min="15131" max="15131" width="17.28515625" style="25" customWidth="1"/>
    <col min="15132" max="15132" width="14.140625" style="25" customWidth="1"/>
    <col min="15133" max="15133" width="20.28515625" style="25" customWidth="1"/>
    <col min="15134" max="15134" width="15.85546875" style="25" customWidth="1"/>
    <col min="15135" max="15135" width="19.42578125" style="25" customWidth="1"/>
    <col min="15136" max="15136" width="18.28515625" style="25" customWidth="1"/>
    <col min="15137" max="15137" width="22.7109375" style="25" customWidth="1"/>
    <col min="15138" max="15138" width="17.28515625" style="25" customWidth="1"/>
    <col min="15139" max="15139" width="14.42578125" style="25" bestFit="1" customWidth="1"/>
    <col min="15140" max="15140" width="14.42578125" style="25" customWidth="1"/>
    <col min="15141" max="15141" width="14.140625" style="25" customWidth="1"/>
    <col min="15142" max="15142" width="17.28515625" style="25" customWidth="1"/>
    <col min="15143" max="15143" width="14.42578125" style="25" bestFit="1" customWidth="1"/>
    <col min="15144" max="15144" width="14.42578125" style="25" customWidth="1"/>
    <col min="15145" max="15145" width="14.140625" style="25" customWidth="1"/>
    <col min="15146" max="15150" width="18.85546875" style="25" customWidth="1"/>
    <col min="15151" max="15376" width="9.140625" style="25"/>
    <col min="15377" max="15377" width="55" style="25" customWidth="1"/>
    <col min="15378" max="15378" width="4.5703125" style="25" customWidth="1"/>
    <col min="15379" max="15379" width="14.85546875" style="25" customWidth="1"/>
    <col min="15380" max="15380" width="19.85546875" style="25" customWidth="1"/>
    <col min="15381" max="15381" width="14.85546875" style="25" customWidth="1"/>
    <col min="15382" max="15382" width="15.7109375" style="25" customWidth="1"/>
    <col min="15383" max="15383" width="16" style="25" customWidth="1"/>
    <col min="15384" max="15384" width="49.28515625" style="25" customWidth="1"/>
    <col min="15385" max="15385" width="15.28515625" style="25" customWidth="1"/>
    <col min="15386" max="15386" width="21.7109375" style="25" customWidth="1"/>
    <col min="15387" max="15387" width="17.28515625" style="25" customWidth="1"/>
    <col min="15388" max="15388" width="14.140625" style="25" customWidth="1"/>
    <col min="15389" max="15389" width="20.28515625" style="25" customWidth="1"/>
    <col min="15390" max="15390" width="15.85546875" style="25" customWidth="1"/>
    <col min="15391" max="15391" width="19.42578125" style="25" customWidth="1"/>
    <col min="15392" max="15392" width="18.28515625" style="25" customWidth="1"/>
    <col min="15393" max="15393" width="22.7109375" style="25" customWidth="1"/>
    <col min="15394" max="15394" width="17.28515625" style="25" customWidth="1"/>
    <col min="15395" max="15395" width="14.42578125" style="25" bestFit="1" customWidth="1"/>
    <col min="15396" max="15396" width="14.42578125" style="25" customWidth="1"/>
    <col min="15397" max="15397" width="14.140625" style="25" customWidth="1"/>
    <col min="15398" max="15398" width="17.28515625" style="25" customWidth="1"/>
    <col min="15399" max="15399" width="14.42578125" style="25" bestFit="1" customWidth="1"/>
    <col min="15400" max="15400" width="14.42578125" style="25" customWidth="1"/>
    <col min="15401" max="15401" width="14.140625" style="25" customWidth="1"/>
    <col min="15402" max="15406" width="18.85546875" style="25" customWidth="1"/>
    <col min="15407" max="15632" width="9.140625" style="25"/>
    <col min="15633" max="15633" width="55" style="25" customWidth="1"/>
    <col min="15634" max="15634" width="4.5703125" style="25" customWidth="1"/>
    <col min="15635" max="15635" width="14.85546875" style="25" customWidth="1"/>
    <col min="15636" max="15636" width="19.85546875" style="25" customWidth="1"/>
    <col min="15637" max="15637" width="14.85546875" style="25" customWidth="1"/>
    <col min="15638" max="15638" width="15.7109375" style="25" customWidth="1"/>
    <col min="15639" max="15639" width="16" style="25" customWidth="1"/>
    <col min="15640" max="15640" width="49.28515625" style="25" customWidth="1"/>
    <col min="15641" max="15641" width="15.28515625" style="25" customWidth="1"/>
    <col min="15642" max="15642" width="21.7109375" style="25" customWidth="1"/>
    <col min="15643" max="15643" width="17.28515625" style="25" customWidth="1"/>
    <col min="15644" max="15644" width="14.140625" style="25" customWidth="1"/>
    <col min="15645" max="15645" width="20.28515625" style="25" customWidth="1"/>
    <col min="15646" max="15646" width="15.85546875" style="25" customWidth="1"/>
    <col min="15647" max="15647" width="19.42578125" style="25" customWidth="1"/>
    <col min="15648" max="15648" width="18.28515625" style="25" customWidth="1"/>
    <col min="15649" max="15649" width="22.7109375" style="25" customWidth="1"/>
    <col min="15650" max="15650" width="17.28515625" style="25" customWidth="1"/>
    <col min="15651" max="15651" width="14.42578125" style="25" bestFit="1" customWidth="1"/>
    <col min="15652" max="15652" width="14.42578125" style="25" customWidth="1"/>
    <col min="15653" max="15653" width="14.140625" style="25" customWidth="1"/>
    <col min="15654" max="15654" width="17.28515625" style="25" customWidth="1"/>
    <col min="15655" max="15655" width="14.42578125" style="25" bestFit="1" customWidth="1"/>
    <col min="15656" max="15656" width="14.42578125" style="25" customWidth="1"/>
    <col min="15657" max="15657" width="14.140625" style="25" customWidth="1"/>
    <col min="15658" max="15662" width="18.85546875" style="25" customWidth="1"/>
    <col min="15663" max="15888" width="9.140625" style="25"/>
    <col min="15889" max="15889" width="55" style="25" customWidth="1"/>
    <col min="15890" max="15890" width="4.5703125" style="25" customWidth="1"/>
    <col min="15891" max="15891" width="14.85546875" style="25" customWidth="1"/>
    <col min="15892" max="15892" width="19.85546875" style="25" customWidth="1"/>
    <col min="15893" max="15893" width="14.85546875" style="25" customWidth="1"/>
    <col min="15894" max="15894" width="15.7109375" style="25" customWidth="1"/>
    <col min="15895" max="15895" width="16" style="25" customWidth="1"/>
    <col min="15896" max="15896" width="49.28515625" style="25" customWidth="1"/>
    <col min="15897" max="15897" width="15.28515625" style="25" customWidth="1"/>
    <col min="15898" max="15898" width="21.7109375" style="25" customWidth="1"/>
    <col min="15899" max="15899" width="17.28515625" style="25" customWidth="1"/>
    <col min="15900" max="15900" width="14.140625" style="25" customWidth="1"/>
    <col min="15901" max="15901" width="20.28515625" style="25" customWidth="1"/>
    <col min="15902" max="15902" width="15.85546875" style="25" customWidth="1"/>
    <col min="15903" max="15903" width="19.42578125" style="25" customWidth="1"/>
    <col min="15904" max="15904" width="18.28515625" style="25" customWidth="1"/>
    <col min="15905" max="15905" width="22.7109375" style="25" customWidth="1"/>
    <col min="15906" max="15906" width="17.28515625" style="25" customWidth="1"/>
    <col min="15907" max="15907" width="14.42578125" style="25" bestFit="1" customWidth="1"/>
    <col min="15908" max="15908" width="14.42578125" style="25" customWidth="1"/>
    <col min="15909" max="15909" width="14.140625" style="25" customWidth="1"/>
    <col min="15910" max="15910" width="17.28515625" style="25" customWidth="1"/>
    <col min="15911" max="15911" width="14.42578125" style="25" bestFit="1" customWidth="1"/>
    <col min="15912" max="15912" width="14.42578125" style="25" customWidth="1"/>
    <col min="15913" max="15913" width="14.140625" style="25" customWidth="1"/>
    <col min="15914" max="15918" width="18.85546875" style="25" customWidth="1"/>
    <col min="15919" max="16144" width="9.140625" style="25"/>
    <col min="16145" max="16145" width="55" style="25" customWidth="1"/>
    <col min="16146" max="16146" width="4.5703125" style="25" customWidth="1"/>
    <col min="16147" max="16147" width="14.85546875" style="25" customWidth="1"/>
    <col min="16148" max="16148" width="19.85546875" style="25" customWidth="1"/>
    <col min="16149" max="16149" width="14.85546875" style="25" customWidth="1"/>
    <col min="16150" max="16150" width="15.7109375" style="25" customWidth="1"/>
    <col min="16151" max="16151" width="16" style="25" customWidth="1"/>
    <col min="16152" max="16152" width="49.28515625" style="25" customWidth="1"/>
    <col min="16153" max="16153" width="15.28515625" style="25" customWidth="1"/>
    <col min="16154" max="16154" width="21.7109375" style="25" customWidth="1"/>
    <col min="16155" max="16155" width="17.28515625" style="25" customWidth="1"/>
    <col min="16156" max="16156" width="14.140625" style="25" customWidth="1"/>
    <col min="16157" max="16157" width="20.28515625" style="25" customWidth="1"/>
    <col min="16158" max="16158" width="15.85546875" style="25" customWidth="1"/>
    <col min="16159" max="16159" width="19.42578125" style="25" customWidth="1"/>
    <col min="16160" max="16160" width="18.28515625" style="25" customWidth="1"/>
    <col min="16161" max="16161" width="22.7109375" style="25" customWidth="1"/>
    <col min="16162" max="16162" width="17.28515625" style="25" customWidth="1"/>
    <col min="16163" max="16163" width="14.42578125" style="25" bestFit="1" customWidth="1"/>
    <col min="16164" max="16164" width="14.42578125" style="25" customWidth="1"/>
    <col min="16165" max="16165" width="14.140625" style="25" customWidth="1"/>
    <col min="16166" max="16166" width="17.28515625" style="25" customWidth="1"/>
    <col min="16167" max="16167" width="14.42578125" style="25" bestFit="1" customWidth="1"/>
    <col min="16168" max="16168" width="14.42578125" style="25" customWidth="1"/>
    <col min="16169" max="16169" width="14.140625" style="25" customWidth="1"/>
    <col min="16170" max="16174" width="18.85546875" style="25" customWidth="1"/>
    <col min="16175" max="16384" width="9.140625" style="25"/>
  </cols>
  <sheetData>
    <row r="2" spans="1:8">
      <c r="A2" s="578" t="s">
        <v>0</v>
      </c>
      <c r="B2" s="578"/>
      <c r="C2" s="578"/>
      <c r="D2" s="578"/>
      <c r="E2" s="578"/>
      <c r="F2" s="578"/>
      <c r="G2" s="578"/>
    </row>
    <row r="3" spans="1:8">
      <c r="A3" s="578" t="s">
        <v>1</v>
      </c>
      <c r="B3" s="578"/>
      <c r="C3" s="578"/>
      <c r="D3" s="578"/>
      <c r="E3" s="578"/>
      <c r="F3" s="578"/>
      <c r="G3" s="578"/>
    </row>
    <row r="4" spans="1:8">
      <c r="A4" s="578"/>
      <c r="B4" s="578"/>
      <c r="C4" s="578"/>
      <c r="D4" s="578"/>
      <c r="E4" s="578"/>
      <c r="F4" s="578"/>
      <c r="G4" s="578"/>
    </row>
    <row r="5" spans="1:8">
      <c r="A5" s="1"/>
      <c r="B5" s="1"/>
      <c r="C5" s="1"/>
      <c r="D5" s="1"/>
      <c r="E5" s="1"/>
      <c r="F5" s="1"/>
      <c r="G5" s="1"/>
    </row>
    <row r="6" spans="1:8">
      <c r="A6" s="1"/>
      <c r="B6" s="1"/>
      <c r="C6" s="1"/>
      <c r="D6" s="1"/>
      <c r="E6" s="1"/>
      <c r="F6" s="1"/>
      <c r="G6" s="1"/>
    </row>
    <row r="7" spans="1:8">
      <c r="A7" s="2" t="s">
        <v>2</v>
      </c>
      <c r="B7" s="577" t="s">
        <v>3</v>
      </c>
      <c r="C7" s="577"/>
      <c r="D7" s="577"/>
      <c r="E7" s="577"/>
      <c r="F7" s="577"/>
      <c r="G7" s="577"/>
    </row>
    <row r="8" spans="1:8">
      <c r="A8" s="2"/>
      <c r="B8" s="577"/>
      <c r="C8" s="577"/>
      <c r="D8" s="577"/>
      <c r="E8" s="577"/>
      <c r="F8" s="577"/>
      <c r="G8" s="577"/>
    </row>
    <row r="9" spans="1:8" ht="25.5">
      <c r="A9" s="2" t="s">
        <v>4</v>
      </c>
      <c r="B9" s="577" t="s">
        <v>5</v>
      </c>
      <c r="C9" s="577"/>
      <c r="D9" s="577"/>
      <c r="E9" s="577"/>
      <c r="F9" s="577"/>
      <c r="G9" s="577"/>
    </row>
    <row r="10" spans="1:8">
      <c r="A10" s="2"/>
      <c r="B10" s="577"/>
      <c r="C10" s="577"/>
      <c r="D10" s="577"/>
      <c r="E10" s="577"/>
      <c r="F10" s="577"/>
      <c r="G10" s="577"/>
    </row>
    <row r="11" spans="1:8">
      <c r="A11" s="2" t="s">
        <v>6</v>
      </c>
      <c r="B11" s="577" t="s">
        <v>7</v>
      </c>
      <c r="C11" s="577"/>
      <c r="D11" s="577"/>
      <c r="E11" s="577"/>
      <c r="F11" s="577"/>
      <c r="G11" s="577"/>
    </row>
    <row r="12" spans="1:8">
      <c r="A12" s="2"/>
      <c r="B12" s="577"/>
      <c r="C12" s="577"/>
      <c r="D12" s="577"/>
      <c r="E12" s="577"/>
      <c r="F12" s="577"/>
      <c r="G12" s="577"/>
    </row>
    <row r="13" spans="1:8">
      <c r="A13" s="2" t="s">
        <v>8</v>
      </c>
      <c r="B13" s="577"/>
      <c r="C13" s="577"/>
      <c r="D13" s="577"/>
      <c r="E13" s="577"/>
      <c r="F13" s="577"/>
      <c r="G13" s="577"/>
    </row>
    <row r="14" spans="1:8">
      <c r="A14" s="2" t="s">
        <v>9</v>
      </c>
      <c r="B14" s="577"/>
      <c r="C14" s="577"/>
      <c r="D14" s="577"/>
      <c r="E14" s="577"/>
      <c r="F14" s="577"/>
      <c r="G14" s="577"/>
    </row>
    <row r="15" spans="1:8">
      <c r="A15" s="2"/>
      <c r="B15" s="577"/>
      <c r="C15" s="577"/>
      <c r="D15" s="577"/>
      <c r="E15" s="577"/>
      <c r="F15" s="577"/>
      <c r="G15" s="577"/>
    </row>
    <row r="16" spans="1:8">
      <c r="A16" s="2" t="s">
        <v>10</v>
      </c>
      <c r="B16" s="592" t="s">
        <v>11</v>
      </c>
      <c r="C16" s="592"/>
      <c r="D16" s="592"/>
      <c r="E16" s="592"/>
      <c r="F16" s="592"/>
      <c r="G16" s="592"/>
      <c r="H16" s="592"/>
    </row>
    <row r="17" spans="1:46">
      <c r="A17" s="2" t="s">
        <v>12</v>
      </c>
      <c r="B17" s="592"/>
      <c r="C17" s="592"/>
      <c r="D17" s="592"/>
      <c r="E17" s="592"/>
      <c r="F17" s="592"/>
      <c r="G17" s="592"/>
      <c r="H17" s="592"/>
    </row>
    <row r="18" spans="1:46">
      <c r="A18" s="2" t="s">
        <v>13</v>
      </c>
      <c r="B18" s="577"/>
      <c r="C18" s="577"/>
      <c r="D18" s="577"/>
      <c r="E18" s="577"/>
      <c r="F18" s="577"/>
      <c r="G18" s="577"/>
    </row>
    <row r="19" spans="1:46">
      <c r="A19" s="2"/>
      <c r="B19" s="2"/>
      <c r="C19" s="2"/>
      <c r="D19" s="2"/>
      <c r="E19" s="2"/>
      <c r="F19" s="2"/>
      <c r="G19" s="2"/>
    </row>
    <row r="20" spans="1:46">
      <c r="A20" s="2"/>
      <c r="B20" s="577"/>
      <c r="C20" s="577"/>
      <c r="D20" s="577"/>
      <c r="E20" s="577"/>
      <c r="F20" s="577"/>
      <c r="G20" s="577"/>
    </row>
    <row r="21" spans="1:46">
      <c r="A21" s="2" t="s">
        <v>14</v>
      </c>
      <c r="B21" s="577" t="s">
        <v>15</v>
      </c>
      <c r="C21" s="577"/>
      <c r="D21" s="577"/>
      <c r="E21" s="577"/>
      <c r="F21" s="577"/>
      <c r="G21" s="577"/>
    </row>
    <row r="22" spans="1:46">
      <c r="A22" s="2"/>
      <c r="B22" s="2"/>
      <c r="C22" s="2"/>
      <c r="D22" s="2"/>
      <c r="E22" s="2"/>
      <c r="F22" s="2"/>
      <c r="G22" s="2"/>
    </row>
    <row r="23" spans="1:46">
      <c r="A23" s="2" t="s">
        <v>16</v>
      </c>
      <c r="B23" s="577" t="s">
        <v>17</v>
      </c>
      <c r="C23" s="577"/>
      <c r="D23" s="577"/>
      <c r="E23" s="577"/>
      <c r="F23" s="577"/>
      <c r="G23" s="577"/>
    </row>
    <row r="24" spans="1:46">
      <c r="A24" s="48"/>
      <c r="B24" s="1"/>
      <c r="C24" s="1"/>
      <c r="D24" s="1"/>
      <c r="E24" s="1"/>
      <c r="F24" s="578"/>
      <c r="G24" s="578"/>
    </row>
    <row r="25" spans="1:46">
      <c r="A25" s="579" t="s">
        <v>108</v>
      </c>
      <c r="B25" s="580"/>
      <c r="C25" s="580"/>
      <c r="D25" s="580"/>
      <c r="E25" s="580"/>
      <c r="F25" s="580"/>
      <c r="G25" s="580"/>
      <c r="H25" s="580"/>
    </row>
    <row r="26" spans="1:46">
      <c r="A26" s="49"/>
      <c r="B26" s="50"/>
      <c r="C26" s="50"/>
      <c r="D26" s="50"/>
      <c r="E26" s="50"/>
      <c r="F26" s="51"/>
      <c r="G26" s="52" t="s">
        <v>18</v>
      </c>
    </row>
    <row r="27" spans="1:46">
      <c r="A27" s="581" t="s">
        <v>19</v>
      </c>
      <c r="B27" s="584" t="s">
        <v>20</v>
      </c>
      <c r="C27" s="585" t="s">
        <v>21</v>
      </c>
      <c r="D27" s="586"/>
      <c r="E27" s="586"/>
      <c r="F27" s="586"/>
      <c r="G27" s="586"/>
      <c r="H27" s="587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46">
      <c r="A28" s="582"/>
      <c r="B28" s="584"/>
      <c r="C28" s="584" t="s">
        <v>22</v>
      </c>
      <c r="D28" s="584" t="s">
        <v>23</v>
      </c>
      <c r="E28" s="584"/>
      <c r="F28" s="584"/>
      <c r="G28" s="588" t="s">
        <v>24</v>
      </c>
      <c r="H28" s="589"/>
      <c r="I28" s="53"/>
      <c r="J28" s="54"/>
      <c r="K28" s="54"/>
      <c r="L28" s="595"/>
      <c r="M28" s="595"/>
      <c r="N28" s="54"/>
      <c r="O28" s="54"/>
      <c r="P28" s="595"/>
      <c r="Q28" s="595"/>
      <c r="R28" s="595"/>
      <c r="S28" s="595"/>
      <c r="T28" s="595"/>
      <c r="U28" s="595"/>
      <c r="V28" s="55"/>
      <c r="W28" s="55"/>
      <c r="X28" s="594"/>
      <c r="Y28" s="594"/>
      <c r="Z28" s="55"/>
      <c r="AA28" s="55"/>
      <c r="AB28" s="594"/>
      <c r="AC28" s="594"/>
      <c r="AD28" s="55"/>
      <c r="AE28" s="55"/>
      <c r="AF28" s="594"/>
      <c r="AG28" s="594"/>
      <c r="AH28" s="55"/>
      <c r="AI28" s="55"/>
      <c r="AJ28" s="594"/>
      <c r="AK28" s="594"/>
      <c r="AL28" s="55"/>
      <c r="AM28" s="55"/>
      <c r="AN28" s="56"/>
      <c r="AO28" s="594"/>
      <c r="AP28" s="594"/>
      <c r="AQ28" s="594"/>
      <c r="AR28" s="594"/>
      <c r="AS28" s="42"/>
      <c r="AT28" s="42"/>
    </row>
    <row r="29" spans="1:46">
      <c r="A29" s="582"/>
      <c r="B29" s="584"/>
      <c r="C29" s="584"/>
      <c r="D29" s="584" t="s">
        <v>26</v>
      </c>
      <c r="E29" s="584" t="s">
        <v>27</v>
      </c>
      <c r="F29" s="584"/>
      <c r="G29" s="590"/>
      <c r="H29" s="591"/>
      <c r="I29" s="42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4"/>
      <c r="W29" s="44"/>
      <c r="X29" s="57"/>
      <c r="Y29" s="57"/>
      <c r="Z29" s="44"/>
      <c r="AA29" s="44"/>
      <c r="AB29" s="57"/>
      <c r="AC29" s="57"/>
      <c r="AD29" s="44"/>
      <c r="AE29" s="44"/>
      <c r="AF29" s="57"/>
      <c r="AG29" s="57"/>
      <c r="AH29" s="44"/>
      <c r="AI29" s="44"/>
      <c r="AJ29" s="57"/>
      <c r="AK29" s="57"/>
      <c r="AL29" s="44"/>
      <c r="AM29" s="44"/>
      <c r="AN29" s="57"/>
      <c r="AO29" s="57"/>
      <c r="AP29" s="57"/>
      <c r="AQ29" s="57"/>
      <c r="AR29" s="57"/>
      <c r="AS29" s="42"/>
      <c r="AT29" s="42"/>
    </row>
    <row r="30" spans="1:46">
      <c r="A30" s="583"/>
      <c r="B30" s="584"/>
      <c r="C30" s="584"/>
      <c r="D30" s="584"/>
      <c r="E30" s="58" t="s">
        <v>28</v>
      </c>
      <c r="F30" s="29" t="s">
        <v>29</v>
      </c>
      <c r="G30" s="585" t="s">
        <v>28</v>
      </c>
      <c r="H30" s="587"/>
      <c r="I30" s="59"/>
      <c r="J30" s="84"/>
      <c r="K30" s="84"/>
      <c r="L30" s="229"/>
      <c r="M30" s="229"/>
      <c r="N30" s="229"/>
      <c r="O30" s="84"/>
      <c r="P30" s="61"/>
      <c r="Q30" s="61"/>
      <c r="R30" s="61"/>
      <c r="S30" s="61"/>
      <c r="T30" s="46"/>
      <c r="U30" s="46"/>
      <c r="V30" s="44"/>
      <c r="W30" s="44"/>
      <c r="X30" s="62"/>
      <c r="Y30" s="62"/>
      <c r="Z30" s="44"/>
      <c r="AA30" s="44"/>
      <c r="AB30" s="62"/>
      <c r="AC30" s="62"/>
      <c r="AD30" s="44"/>
      <c r="AE30" s="44"/>
      <c r="AF30" s="62"/>
      <c r="AG30" s="62"/>
      <c r="AH30" s="44"/>
      <c r="AI30" s="44"/>
      <c r="AJ30" s="62"/>
      <c r="AK30" s="62"/>
      <c r="AL30" s="44"/>
      <c r="AM30" s="44"/>
      <c r="AN30" s="62"/>
      <c r="AO30" s="62"/>
      <c r="AP30" s="42"/>
      <c r="AQ30" s="42"/>
      <c r="AR30" s="42"/>
      <c r="AS30" s="45"/>
      <c r="AT30" s="45"/>
    </row>
    <row r="31" spans="1:46">
      <c r="A31" s="63">
        <v>0</v>
      </c>
      <c r="B31" s="30"/>
      <c r="C31" s="30" t="s">
        <v>30</v>
      </c>
      <c r="D31" s="30">
        <v>2</v>
      </c>
      <c r="E31" s="30">
        <v>3</v>
      </c>
      <c r="F31" s="30">
        <v>4</v>
      </c>
      <c r="G31" s="30">
        <v>5</v>
      </c>
      <c r="H31" s="30">
        <v>6</v>
      </c>
      <c r="I31" s="59"/>
      <c r="J31" s="84"/>
      <c r="K31" s="84"/>
      <c r="L31" s="84"/>
      <c r="M31" s="84"/>
      <c r="N31" s="84"/>
      <c r="O31" s="84"/>
      <c r="P31" s="60"/>
      <c r="Q31" s="60"/>
      <c r="R31" s="60"/>
      <c r="S31" s="60"/>
      <c r="T31" s="60"/>
      <c r="U31" s="60"/>
      <c r="V31" s="44"/>
      <c r="W31" s="44"/>
      <c r="X31" s="59"/>
      <c r="Y31" s="42"/>
      <c r="Z31" s="44"/>
      <c r="AA31" s="44"/>
      <c r="AB31" s="59"/>
      <c r="AC31" s="42"/>
      <c r="AD31" s="44"/>
      <c r="AE31" s="44"/>
      <c r="AF31" s="59"/>
      <c r="AG31" s="42"/>
      <c r="AH31" s="44"/>
      <c r="AI31" s="44"/>
      <c r="AJ31" s="59"/>
      <c r="AK31" s="42"/>
      <c r="AL31" s="44"/>
      <c r="AM31" s="44"/>
      <c r="AN31" s="59"/>
      <c r="AO31" s="42"/>
      <c r="AP31" s="45"/>
      <c r="AQ31" s="45"/>
      <c r="AR31" s="45"/>
      <c r="AS31" s="45"/>
      <c r="AT31" s="45"/>
    </row>
    <row r="32" spans="1:46">
      <c r="A32" s="64" t="s">
        <v>31</v>
      </c>
      <c r="B32" s="65" t="s">
        <v>32</v>
      </c>
      <c r="C32" s="66">
        <f>SUM(D32:H32)</f>
        <v>0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45"/>
      <c r="J32" s="230"/>
      <c r="K32" s="230"/>
      <c r="L32" s="230"/>
      <c r="M32" s="230"/>
      <c r="N32" s="231"/>
      <c r="O32" s="230"/>
      <c r="P32" s="42"/>
      <c r="Q32" s="42"/>
      <c r="R32" s="45"/>
      <c r="S32" s="42"/>
      <c r="T32" s="45"/>
      <c r="U32" s="45"/>
      <c r="V32" s="42"/>
      <c r="W32" s="42"/>
      <c r="X32" s="42"/>
      <c r="Y32" s="45"/>
      <c r="Z32" s="42"/>
      <c r="AA32" s="42"/>
      <c r="AB32" s="42"/>
      <c r="AC32" s="45"/>
      <c r="AD32" s="42"/>
      <c r="AE32" s="42"/>
      <c r="AF32" s="42"/>
      <c r="AG32" s="45"/>
      <c r="AH32" s="42"/>
      <c r="AI32" s="42"/>
      <c r="AJ32" s="42"/>
      <c r="AK32" s="45"/>
      <c r="AL32" s="42"/>
      <c r="AM32" s="42"/>
      <c r="AN32" s="42"/>
      <c r="AO32" s="45"/>
      <c r="AP32" s="42"/>
      <c r="AQ32" s="42"/>
      <c r="AR32" s="42"/>
      <c r="AS32" s="42"/>
      <c r="AT32" s="42"/>
    </row>
    <row r="33" spans="1:46">
      <c r="A33" s="68"/>
      <c r="B33" s="69" t="s">
        <v>33</v>
      </c>
      <c r="C33" s="70">
        <f>SUM(D33:H33)</f>
        <v>0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45"/>
      <c r="J33" s="100"/>
      <c r="K33" s="100"/>
      <c r="L33" s="100"/>
      <c r="M33" s="100"/>
      <c r="N33" s="84"/>
      <c r="O33" s="100"/>
      <c r="P33" s="59"/>
      <c r="Q33" s="59"/>
      <c r="R33" s="60"/>
      <c r="S33" s="59"/>
      <c r="T33" s="60"/>
      <c r="U33" s="60"/>
      <c r="V33" s="59"/>
      <c r="W33" s="59"/>
      <c r="X33" s="59"/>
      <c r="Y33" s="45"/>
      <c r="Z33" s="59"/>
      <c r="AA33" s="59"/>
      <c r="AB33" s="59"/>
      <c r="AC33" s="45"/>
      <c r="AD33" s="59"/>
      <c r="AE33" s="59"/>
      <c r="AF33" s="59"/>
      <c r="AG33" s="45"/>
      <c r="AH33" s="59"/>
      <c r="AI33" s="59"/>
      <c r="AJ33" s="59"/>
      <c r="AK33" s="45"/>
      <c r="AL33" s="59"/>
      <c r="AM33" s="59"/>
      <c r="AN33" s="59"/>
      <c r="AO33" s="45"/>
      <c r="AP33" s="42"/>
      <c r="AQ33" s="42"/>
      <c r="AR33" s="42"/>
      <c r="AS33" s="42"/>
      <c r="AT33" s="42"/>
    </row>
    <row r="34" spans="1:46">
      <c r="A34" s="64" t="s">
        <v>34</v>
      </c>
      <c r="B34" s="65" t="s">
        <v>32</v>
      </c>
      <c r="C34" s="66">
        <f t="shared" ref="C34:C49" si="0">SUM(D34:H34)</f>
        <v>0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45"/>
      <c r="J34" s="230"/>
      <c r="K34" s="230"/>
      <c r="L34" s="230"/>
      <c r="M34" s="230"/>
      <c r="N34" s="231"/>
      <c r="O34" s="230"/>
      <c r="P34" s="42"/>
      <c r="Q34" s="42"/>
      <c r="R34" s="45"/>
      <c r="S34" s="42"/>
      <c r="T34" s="45"/>
      <c r="U34" s="45"/>
      <c r="V34" s="42"/>
      <c r="W34" s="42"/>
      <c r="X34" s="42"/>
      <c r="Y34" s="45"/>
      <c r="Z34" s="42"/>
      <c r="AA34" s="42"/>
      <c r="AB34" s="42"/>
      <c r="AC34" s="45"/>
      <c r="AD34" s="42"/>
      <c r="AE34" s="42"/>
      <c r="AF34" s="42"/>
      <c r="AG34" s="45"/>
      <c r="AH34" s="42"/>
      <c r="AI34" s="42"/>
      <c r="AJ34" s="42"/>
      <c r="AK34" s="45"/>
      <c r="AL34" s="42"/>
      <c r="AM34" s="42"/>
      <c r="AN34" s="42"/>
      <c r="AO34" s="45"/>
      <c r="AP34" s="42"/>
      <c r="AQ34" s="42"/>
      <c r="AR34" s="42"/>
      <c r="AS34" s="42"/>
      <c r="AT34" s="42"/>
    </row>
    <row r="35" spans="1:46">
      <c r="A35" s="68"/>
      <c r="B35" s="69" t="s">
        <v>33</v>
      </c>
      <c r="C35" s="70">
        <f t="shared" si="0"/>
        <v>0</v>
      </c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45"/>
      <c r="J35" s="100"/>
      <c r="K35" s="100"/>
      <c r="L35" s="100"/>
      <c r="M35" s="100"/>
      <c r="N35" s="84"/>
      <c r="O35" s="100"/>
      <c r="P35" s="59"/>
      <c r="Q35" s="59"/>
      <c r="R35" s="60"/>
      <c r="S35" s="59"/>
      <c r="T35" s="60"/>
      <c r="U35" s="60"/>
      <c r="V35" s="59"/>
      <c r="W35" s="59"/>
      <c r="X35" s="59"/>
      <c r="Y35" s="45"/>
      <c r="Z35" s="59"/>
      <c r="AA35" s="59"/>
      <c r="AB35" s="59"/>
      <c r="AC35" s="45"/>
      <c r="AD35" s="59"/>
      <c r="AE35" s="59"/>
      <c r="AF35" s="59"/>
      <c r="AG35" s="45"/>
      <c r="AH35" s="59"/>
      <c r="AI35" s="59"/>
      <c r="AJ35" s="59"/>
      <c r="AK35" s="45"/>
      <c r="AL35" s="59"/>
      <c r="AM35" s="59"/>
      <c r="AN35" s="59"/>
      <c r="AO35" s="45"/>
      <c r="AP35" s="42"/>
      <c r="AQ35" s="42"/>
      <c r="AR35" s="42"/>
      <c r="AS35" s="42"/>
      <c r="AT35" s="42"/>
    </row>
    <row r="36" spans="1:46">
      <c r="A36" s="64" t="s">
        <v>35</v>
      </c>
      <c r="B36" s="65" t="s">
        <v>32</v>
      </c>
      <c r="C36" s="66">
        <f t="shared" si="0"/>
        <v>0</v>
      </c>
      <c r="D36" s="67">
        <v>0</v>
      </c>
      <c r="E36" s="67">
        <v>0</v>
      </c>
      <c r="F36" s="67">
        <v>0</v>
      </c>
      <c r="G36" s="67">
        <v>0</v>
      </c>
      <c r="H36" s="67">
        <v>0</v>
      </c>
      <c r="I36" s="45"/>
      <c r="J36" s="602"/>
      <c r="K36" s="602"/>
      <c r="L36" s="602"/>
      <c r="M36" s="602"/>
      <c r="N36" s="602"/>
      <c r="O36" s="602"/>
      <c r="P36" s="603"/>
      <c r="Q36" s="603"/>
      <c r="R36" s="593"/>
      <c r="S36" s="593"/>
      <c r="T36" s="605"/>
      <c r="U36" s="605"/>
      <c r="V36" s="593"/>
      <c r="W36" s="593"/>
      <c r="X36" s="593"/>
      <c r="Y36" s="593"/>
      <c r="Z36" s="593"/>
      <c r="AA36" s="593"/>
      <c r="AB36" s="593"/>
      <c r="AC36" s="593"/>
      <c r="AD36" s="593"/>
      <c r="AE36" s="593"/>
      <c r="AF36" s="593"/>
      <c r="AG36" s="593"/>
      <c r="AH36" s="593"/>
      <c r="AI36" s="593"/>
      <c r="AJ36" s="593"/>
      <c r="AK36" s="593"/>
      <c r="AL36" s="593"/>
      <c r="AM36" s="593"/>
      <c r="AN36" s="593"/>
      <c r="AO36" s="593"/>
      <c r="AP36" s="42"/>
      <c r="AQ36" s="42"/>
      <c r="AR36" s="42"/>
      <c r="AS36" s="42"/>
      <c r="AT36" s="42"/>
    </row>
    <row r="37" spans="1:46">
      <c r="A37" s="68"/>
      <c r="B37" s="69" t="s">
        <v>33</v>
      </c>
      <c r="C37" s="70">
        <f t="shared" si="0"/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45"/>
      <c r="J37" s="86"/>
      <c r="K37" s="86"/>
      <c r="L37" s="86"/>
      <c r="M37" s="86"/>
      <c r="N37" s="86"/>
      <c r="O37" s="86"/>
      <c r="Q37" s="59"/>
      <c r="R37" s="72"/>
      <c r="S37" s="72"/>
      <c r="T37" s="60"/>
      <c r="U37" s="60"/>
      <c r="V37" s="72"/>
      <c r="W37" s="72"/>
      <c r="X37" s="59"/>
      <c r="Y37" s="42"/>
      <c r="Z37" s="72"/>
      <c r="AA37" s="72"/>
      <c r="AB37" s="59"/>
      <c r="AC37" s="42"/>
      <c r="AD37" s="72"/>
      <c r="AE37" s="72"/>
      <c r="AF37" s="59"/>
      <c r="AG37" s="42"/>
      <c r="AH37" s="72"/>
      <c r="AI37" s="72"/>
      <c r="AJ37" s="59"/>
      <c r="AK37" s="42"/>
      <c r="AL37" s="72"/>
      <c r="AM37" s="72"/>
      <c r="AN37" s="59"/>
      <c r="AO37" s="42"/>
      <c r="AP37" s="42"/>
      <c r="AQ37" s="42"/>
      <c r="AR37" s="42"/>
      <c r="AS37" s="42"/>
      <c r="AT37" s="42"/>
    </row>
    <row r="38" spans="1:46">
      <c r="A38" s="64" t="s">
        <v>36</v>
      </c>
      <c r="B38" s="65" t="s">
        <v>32</v>
      </c>
      <c r="C38" s="66">
        <f t="shared" si="0"/>
        <v>3297.2613058000002</v>
      </c>
      <c r="D38" s="67">
        <v>1108.323128</v>
      </c>
      <c r="E38" s="67">
        <v>1607.4846919999998</v>
      </c>
      <c r="F38" s="67">
        <v>55</v>
      </c>
      <c r="G38" s="67">
        <v>516.45348580000007</v>
      </c>
      <c r="H38" s="67">
        <v>10</v>
      </c>
      <c r="I38" s="231"/>
      <c r="J38" s="86"/>
      <c r="K38" s="86"/>
      <c r="L38" s="86"/>
      <c r="M38" s="86"/>
      <c r="N38" s="86"/>
      <c r="O38" s="86"/>
      <c r="Q38" s="60"/>
      <c r="R38" s="60"/>
      <c r="S38" s="60"/>
      <c r="T38" s="60"/>
      <c r="U38" s="60"/>
      <c r="V38" s="59"/>
      <c r="W38" s="59"/>
      <c r="X38" s="59"/>
      <c r="Y38" s="42"/>
      <c r="Z38" s="59"/>
      <c r="AA38" s="59"/>
      <c r="AB38" s="59"/>
      <c r="AC38" s="42"/>
      <c r="AD38" s="59"/>
      <c r="AE38" s="59"/>
      <c r="AF38" s="59"/>
      <c r="AG38" s="42"/>
      <c r="AH38" s="59"/>
      <c r="AI38" s="59"/>
      <c r="AJ38" s="59"/>
      <c r="AK38" s="42"/>
      <c r="AL38" s="59"/>
      <c r="AM38" s="59"/>
      <c r="AN38" s="59"/>
      <c r="AO38" s="42"/>
      <c r="AP38" s="42"/>
      <c r="AQ38" s="42"/>
      <c r="AR38" s="42"/>
      <c r="AS38" s="42"/>
      <c r="AT38" s="42"/>
    </row>
    <row r="39" spans="1:46">
      <c r="A39" s="68"/>
      <c r="B39" s="69" t="s">
        <v>33</v>
      </c>
      <c r="C39" s="70">
        <f t="shared" si="0"/>
        <v>0</v>
      </c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231"/>
      <c r="J39" s="86"/>
      <c r="K39" s="86"/>
      <c r="L39" s="86"/>
      <c r="M39" s="86"/>
      <c r="N39" s="86"/>
      <c r="O39" s="86"/>
      <c r="Q39" s="60"/>
      <c r="R39" s="73"/>
      <c r="S39" s="60"/>
      <c r="T39" s="60"/>
      <c r="U39" s="60"/>
      <c r="V39" s="60"/>
      <c r="W39" s="60"/>
      <c r="X39" s="60"/>
      <c r="Y39" s="45"/>
      <c r="Z39" s="60"/>
      <c r="AA39" s="60"/>
      <c r="AB39" s="60"/>
      <c r="AC39" s="45"/>
      <c r="AD39" s="60"/>
      <c r="AE39" s="60"/>
      <c r="AF39" s="60"/>
      <c r="AG39" s="45"/>
      <c r="AH39" s="60"/>
      <c r="AI39" s="60"/>
      <c r="AJ39" s="60"/>
      <c r="AK39" s="45"/>
      <c r="AL39" s="60"/>
      <c r="AM39" s="60"/>
      <c r="AN39" s="60"/>
      <c r="AO39" s="45"/>
      <c r="AP39" s="42"/>
      <c r="AQ39" s="42"/>
      <c r="AR39" s="42"/>
      <c r="AS39" s="42"/>
      <c r="AT39" s="42"/>
    </row>
    <row r="40" spans="1:46">
      <c r="A40" s="64" t="s">
        <v>37</v>
      </c>
      <c r="B40" s="65" t="s">
        <v>32</v>
      </c>
      <c r="C40" s="66">
        <f t="shared" si="0"/>
        <v>68.424999999999997</v>
      </c>
      <c r="D40" s="74">
        <v>23</v>
      </c>
      <c r="E40" s="74">
        <v>33.5</v>
      </c>
      <c r="F40" s="74">
        <v>1</v>
      </c>
      <c r="G40" s="74">
        <v>10.925000000000001</v>
      </c>
      <c r="H40" s="74">
        <v>0</v>
      </c>
      <c r="I40" s="231"/>
      <c r="J40" s="86"/>
      <c r="K40" s="86"/>
      <c r="L40" s="86"/>
      <c r="M40" s="86"/>
      <c r="N40" s="86"/>
      <c r="O40" s="86"/>
      <c r="Q40" s="60"/>
      <c r="R40" s="60"/>
      <c r="S40" s="60"/>
      <c r="T40" s="60"/>
      <c r="U40" s="60"/>
      <c r="V40" s="59"/>
      <c r="W40" s="59"/>
      <c r="X40" s="59"/>
      <c r="Y40" s="42"/>
      <c r="Z40" s="59"/>
      <c r="AA40" s="59"/>
      <c r="AB40" s="59"/>
      <c r="AC40" s="42"/>
      <c r="AD40" s="59"/>
      <c r="AE40" s="59"/>
      <c r="AF40" s="59"/>
      <c r="AG40" s="42"/>
      <c r="AH40" s="59"/>
      <c r="AI40" s="59"/>
      <c r="AJ40" s="59"/>
      <c r="AK40" s="42"/>
      <c r="AL40" s="59"/>
      <c r="AM40" s="59"/>
      <c r="AN40" s="59"/>
      <c r="AO40" s="42"/>
      <c r="AP40" s="42"/>
      <c r="AQ40" s="42"/>
      <c r="AR40" s="42"/>
      <c r="AS40" s="42"/>
      <c r="AT40" s="42"/>
    </row>
    <row r="41" spans="1:46">
      <c r="A41" s="68"/>
      <c r="B41" s="69" t="s">
        <v>33</v>
      </c>
      <c r="C41" s="70">
        <f t="shared" si="0"/>
        <v>1368.4795223200001</v>
      </c>
      <c r="D41" s="71">
        <v>460.32925120000004</v>
      </c>
      <c r="E41" s="71">
        <v>667.49387679999995</v>
      </c>
      <c r="F41" s="71">
        <v>23</v>
      </c>
      <c r="G41" s="71">
        <v>213.65639432000003</v>
      </c>
      <c r="H41" s="71">
        <v>4</v>
      </c>
      <c r="I41" s="231"/>
      <c r="J41" s="86"/>
      <c r="K41" s="86"/>
      <c r="L41" s="86"/>
      <c r="M41" s="86"/>
      <c r="N41" s="86"/>
      <c r="O41" s="86"/>
      <c r="Q41" s="60"/>
      <c r="R41" s="73"/>
      <c r="S41" s="60"/>
      <c r="T41" s="60"/>
      <c r="U41" s="60"/>
      <c r="V41" s="60"/>
      <c r="W41" s="60"/>
      <c r="X41" s="60"/>
      <c r="Y41" s="45"/>
      <c r="Z41" s="60"/>
      <c r="AA41" s="60"/>
      <c r="AB41" s="60"/>
      <c r="AC41" s="45"/>
      <c r="AD41" s="60"/>
      <c r="AE41" s="60"/>
      <c r="AF41" s="60"/>
      <c r="AG41" s="45"/>
      <c r="AH41" s="60"/>
      <c r="AI41" s="60"/>
      <c r="AJ41" s="60"/>
      <c r="AK41" s="45"/>
      <c r="AL41" s="60"/>
      <c r="AM41" s="60"/>
      <c r="AN41" s="60"/>
      <c r="AO41" s="45"/>
      <c r="AP41" s="42"/>
      <c r="AQ41" s="42"/>
      <c r="AR41" s="42"/>
      <c r="AS41" s="42"/>
      <c r="AT41" s="42"/>
    </row>
    <row r="42" spans="1:46">
      <c r="A42" s="64" t="s">
        <v>38</v>
      </c>
      <c r="B42" s="65" t="s">
        <v>32</v>
      </c>
      <c r="C42" s="66">
        <f t="shared" si="0"/>
        <v>50.575000000000003</v>
      </c>
      <c r="D42" s="74">
        <v>17</v>
      </c>
      <c r="E42" s="74">
        <v>24.5</v>
      </c>
      <c r="F42" s="74">
        <v>1</v>
      </c>
      <c r="G42" s="74">
        <v>7.0749999999999993</v>
      </c>
      <c r="H42" s="74">
        <v>1</v>
      </c>
      <c r="I42" s="231"/>
      <c r="J42" s="86"/>
      <c r="K42" s="86"/>
      <c r="L42" s="86"/>
      <c r="M42" s="86"/>
      <c r="N42" s="86"/>
      <c r="O42" s="86"/>
      <c r="Q42" s="60"/>
      <c r="R42" s="60"/>
      <c r="S42" s="60"/>
      <c r="T42" s="60"/>
      <c r="U42" s="60"/>
      <c r="V42" s="59"/>
      <c r="W42" s="59"/>
      <c r="X42" s="59"/>
      <c r="Y42" s="42"/>
      <c r="Z42" s="59"/>
      <c r="AA42" s="59"/>
      <c r="AB42" s="59"/>
      <c r="AC42" s="42"/>
      <c r="AD42" s="59"/>
      <c r="AE42" s="59"/>
      <c r="AF42" s="59"/>
      <c r="AG42" s="42"/>
      <c r="AH42" s="59"/>
      <c r="AI42" s="59"/>
      <c r="AJ42" s="59"/>
      <c r="AK42" s="42"/>
      <c r="AL42" s="59"/>
      <c r="AM42" s="59"/>
      <c r="AN42" s="59"/>
      <c r="AO42" s="42"/>
      <c r="AP42" s="42"/>
      <c r="AQ42" s="42"/>
      <c r="AR42" s="42"/>
      <c r="AS42" s="42"/>
      <c r="AT42" s="42"/>
    </row>
    <row r="43" spans="1:46">
      <c r="A43" s="68"/>
      <c r="B43" s="69" t="s">
        <v>33</v>
      </c>
      <c r="C43" s="70">
        <f t="shared" si="0"/>
        <v>2047.7817834799998</v>
      </c>
      <c r="D43" s="71">
        <v>687.99387679999995</v>
      </c>
      <c r="E43" s="71">
        <v>997.99081519999982</v>
      </c>
      <c r="F43" s="71">
        <v>34</v>
      </c>
      <c r="G43" s="71">
        <v>320.79709147999995</v>
      </c>
      <c r="H43" s="71">
        <v>7</v>
      </c>
      <c r="I43" s="231"/>
      <c r="J43" s="86"/>
      <c r="K43" s="86"/>
      <c r="L43" s="86"/>
      <c r="M43" s="86"/>
      <c r="N43" s="86"/>
      <c r="O43" s="86"/>
      <c r="Q43" s="60"/>
      <c r="R43" s="60"/>
      <c r="S43" s="60"/>
      <c r="T43" s="60"/>
      <c r="U43" s="60"/>
      <c r="V43" s="60"/>
      <c r="W43" s="60"/>
      <c r="X43" s="60"/>
      <c r="Y43" s="45"/>
      <c r="Z43" s="60"/>
      <c r="AA43" s="60"/>
      <c r="AB43" s="60"/>
      <c r="AC43" s="45"/>
      <c r="AD43" s="60"/>
      <c r="AE43" s="60"/>
      <c r="AF43" s="60"/>
      <c r="AG43" s="45"/>
      <c r="AH43" s="60"/>
      <c r="AI43" s="60"/>
      <c r="AJ43" s="60"/>
      <c r="AK43" s="45"/>
      <c r="AL43" s="60"/>
      <c r="AM43" s="60"/>
      <c r="AN43" s="60"/>
      <c r="AO43" s="45"/>
      <c r="AP43" s="45"/>
      <c r="AQ43" s="45"/>
      <c r="AR43" s="45"/>
      <c r="AS43" s="45"/>
      <c r="AT43" s="45"/>
    </row>
    <row r="44" spans="1:46">
      <c r="A44" s="64" t="s">
        <v>39</v>
      </c>
      <c r="B44" s="65" t="s">
        <v>32</v>
      </c>
      <c r="C44" s="66">
        <f t="shared" si="0"/>
        <v>0</v>
      </c>
      <c r="D44" s="67">
        <v>0</v>
      </c>
      <c r="E44" s="67">
        <v>0</v>
      </c>
      <c r="F44" s="67">
        <v>0</v>
      </c>
      <c r="G44" s="67">
        <v>0</v>
      </c>
      <c r="H44" s="67">
        <v>0</v>
      </c>
      <c r="I44" s="236"/>
      <c r="J44" s="86"/>
      <c r="K44" s="86"/>
      <c r="L44" s="86"/>
      <c r="M44" s="86"/>
      <c r="N44" s="86"/>
      <c r="O44" s="86"/>
      <c r="Q44" s="60"/>
      <c r="R44" s="73"/>
      <c r="S44" s="60"/>
      <c r="T44" s="60"/>
      <c r="U44" s="60"/>
      <c r="V44" s="60"/>
      <c r="W44" s="60"/>
      <c r="X44" s="60"/>
      <c r="Y44" s="45"/>
      <c r="Z44" s="60"/>
      <c r="AA44" s="60"/>
      <c r="AB44" s="60"/>
      <c r="AC44" s="45"/>
      <c r="AD44" s="60"/>
      <c r="AE44" s="60"/>
      <c r="AF44" s="60"/>
      <c r="AG44" s="45"/>
      <c r="AH44" s="60"/>
      <c r="AI44" s="60"/>
      <c r="AJ44" s="60"/>
      <c r="AK44" s="45"/>
      <c r="AL44" s="60"/>
      <c r="AM44" s="60"/>
      <c r="AN44" s="60"/>
      <c r="AO44" s="45"/>
      <c r="AP44" s="45"/>
      <c r="AQ44" s="45"/>
      <c r="AR44" s="45"/>
      <c r="AS44" s="45"/>
      <c r="AT44" s="45"/>
    </row>
    <row r="45" spans="1:46">
      <c r="A45" s="68"/>
      <c r="B45" s="69" t="s">
        <v>33</v>
      </c>
      <c r="C45" s="70">
        <f t="shared" si="0"/>
        <v>0</v>
      </c>
      <c r="D45" s="71">
        <v>0</v>
      </c>
      <c r="E45" s="71">
        <v>0</v>
      </c>
      <c r="F45" s="71">
        <v>0</v>
      </c>
      <c r="G45" s="71">
        <v>0</v>
      </c>
      <c r="H45" s="71">
        <v>0</v>
      </c>
      <c r="I45" s="3"/>
      <c r="J45" s="86"/>
      <c r="K45" s="86"/>
      <c r="L45" s="86"/>
      <c r="M45" s="86"/>
      <c r="N45" s="86"/>
      <c r="O45" s="86"/>
      <c r="Q45" s="60"/>
      <c r="R45" s="73"/>
      <c r="S45" s="60"/>
      <c r="T45" s="60"/>
      <c r="U45" s="60"/>
      <c r="V45" s="60"/>
      <c r="W45" s="60"/>
      <c r="X45" s="60"/>
      <c r="Y45" s="45"/>
      <c r="Z45" s="60"/>
      <c r="AA45" s="60"/>
      <c r="AB45" s="60"/>
      <c r="AC45" s="45"/>
      <c r="AD45" s="60"/>
      <c r="AE45" s="60"/>
      <c r="AF45" s="60"/>
      <c r="AG45" s="45"/>
      <c r="AH45" s="60"/>
      <c r="AI45" s="60"/>
      <c r="AJ45" s="60"/>
      <c r="AK45" s="45"/>
      <c r="AL45" s="60"/>
      <c r="AM45" s="60"/>
      <c r="AN45" s="60"/>
      <c r="AO45" s="45"/>
      <c r="AP45" s="45"/>
      <c r="AQ45" s="45"/>
      <c r="AR45" s="45"/>
      <c r="AS45" s="45"/>
      <c r="AT45" s="45"/>
    </row>
    <row r="46" spans="1:46">
      <c r="A46" s="64" t="s">
        <v>40</v>
      </c>
      <c r="B46" s="65" t="s">
        <v>32</v>
      </c>
      <c r="C46" s="66">
        <f t="shared" si="0"/>
        <v>0</v>
      </c>
      <c r="D46" s="67">
        <v>0</v>
      </c>
      <c r="E46" s="67">
        <v>0</v>
      </c>
      <c r="F46" s="67">
        <v>0</v>
      </c>
      <c r="G46" s="67">
        <v>0</v>
      </c>
      <c r="H46" s="67">
        <v>0</v>
      </c>
      <c r="I46" s="45"/>
      <c r="J46" s="86"/>
      <c r="K46" s="86"/>
      <c r="L46" s="86"/>
      <c r="M46" s="86"/>
      <c r="N46" s="86"/>
      <c r="O46" s="86"/>
      <c r="Q46" s="60"/>
      <c r="R46" s="73"/>
      <c r="S46" s="60"/>
      <c r="T46" s="60"/>
      <c r="U46" s="60"/>
      <c r="V46" s="60"/>
      <c r="W46" s="60"/>
      <c r="X46" s="60"/>
      <c r="Y46" s="45"/>
      <c r="Z46" s="60"/>
      <c r="AA46" s="60"/>
      <c r="AB46" s="60"/>
      <c r="AC46" s="45"/>
      <c r="AD46" s="60"/>
      <c r="AE46" s="60"/>
      <c r="AF46" s="60"/>
      <c r="AG46" s="45"/>
      <c r="AH46" s="60"/>
      <c r="AI46" s="60"/>
      <c r="AJ46" s="60"/>
      <c r="AK46" s="45"/>
      <c r="AL46" s="60"/>
      <c r="AM46" s="60"/>
      <c r="AN46" s="60"/>
      <c r="AO46" s="45"/>
      <c r="AP46" s="45"/>
      <c r="AQ46" s="45"/>
      <c r="AR46" s="45"/>
      <c r="AS46" s="45"/>
      <c r="AT46" s="45"/>
    </row>
    <row r="47" spans="1:46">
      <c r="A47" s="68"/>
      <c r="B47" s="69" t="s">
        <v>33</v>
      </c>
      <c r="C47" s="70">
        <f t="shared" si="0"/>
        <v>0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45"/>
      <c r="J47" s="86"/>
      <c r="K47" s="86"/>
      <c r="L47" s="86"/>
      <c r="M47" s="86"/>
      <c r="N47" s="86"/>
      <c r="O47" s="86"/>
      <c r="Q47" s="60"/>
      <c r="R47" s="73"/>
      <c r="S47" s="60"/>
      <c r="T47" s="60"/>
      <c r="U47" s="60"/>
      <c r="V47" s="60"/>
      <c r="W47" s="60"/>
      <c r="X47" s="60"/>
      <c r="Y47" s="45"/>
      <c r="Z47" s="60"/>
      <c r="AA47" s="60"/>
      <c r="AB47" s="60"/>
      <c r="AC47" s="45"/>
      <c r="AD47" s="60"/>
      <c r="AE47" s="60"/>
      <c r="AF47" s="60"/>
      <c r="AG47" s="45"/>
      <c r="AH47" s="60"/>
      <c r="AI47" s="60"/>
      <c r="AJ47" s="60"/>
      <c r="AK47" s="45"/>
      <c r="AL47" s="60"/>
      <c r="AM47" s="60"/>
      <c r="AN47" s="60"/>
      <c r="AO47" s="45"/>
      <c r="AP47" s="45"/>
      <c r="AQ47" s="45"/>
      <c r="AR47" s="45"/>
      <c r="AS47" s="45"/>
      <c r="AT47" s="45"/>
    </row>
    <row r="48" spans="1:46">
      <c r="A48" s="64" t="s">
        <v>41</v>
      </c>
      <c r="B48" s="65" t="s">
        <v>32</v>
      </c>
      <c r="C48" s="66">
        <f t="shared" si="0"/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45"/>
      <c r="J48" s="232"/>
      <c r="K48" s="84"/>
      <c r="L48" s="84"/>
      <c r="M48" s="84"/>
      <c r="N48" s="233"/>
      <c r="O48" s="84"/>
      <c r="P48" s="60"/>
      <c r="Q48" s="60"/>
      <c r="R48" s="73"/>
      <c r="S48" s="60"/>
      <c r="T48" s="60"/>
      <c r="U48" s="60"/>
      <c r="V48" s="60"/>
      <c r="W48" s="60"/>
      <c r="X48" s="60"/>
      <c r="Y48" s="45"/>
      <c r="Z48" s="60"/>
      <c r="AA48" s="60"/>
      <c r="AB48" s="60"/>
      <c r="AC48" s="45"/>
      <c r="AD48" s="60"/>
      <c r="AE48" s="60"/>
      <c r="AF48" s="60"/>
      <c r="AG48" s="45"/>
      <c r="AH48" s="60"/>
      <c r="AI48" s="60"/>
      <c r="AJ48" s="60"/>
      <c r="AK48" s="45"/>
      <c r="AL48" s="60"/>
      <c r="AM48" s="60"/>
      <c r="AN48" s="60"/>
      <c r="AO48" s="45"/>
      <c r="AP48" s="45"/>
      <c r="AQ48" s="45"/>
      <c r="AR48" s="45"/>
      <c r="AS48" s="45"/>
      <c r="AT48" s="45"/>
    </row>
    <row r="49" spans="1:49">
      <c r="A49" s="68"/>
      <c r="B49" s="69" t="s">
        <v>33</v>
      </c>
      <c r="C49" s="70">
        <f t="shared" si="0"/>
        <v>0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45"/>
      <c r="J49" s="232"/>
      <c r="K49" s="84"/>
      <c r="L49" s="84"/>
      <c r="M49" s="84"/>
      <c r="N49" s="233"/>
      <c r="O49" s="84"/>
      <c r="P49" s="60"/>
      <c r="Q49" s="60"/>
      <c r="R49" s="73"/>
      <c r="S49" s="60"/>
      <c r="T49" s="60"/>
      <c r="U49" s="60"/>
      <c r="V49" s="60"/>
      <c r="W49" s="60"/>
      <c r="X49" s="60"/>
      <c r="Y49" s="45"/>
      <c r="Z49" s="60"/>
      <c r="AA49" s="60"/>
      <c r="AB49" s="60"/>
      <c r="AC49" s="45"/>
      <c r="AD49" s="60"/>
      <c r="AE49" s="60"/>
      <c r="AF49" s="60"/>
      <c r="AG49" s="45"/>
      <c r="AH49" s="60"/>
      <c r="AI49" s="60"/>
      <c r="AJ49" s="60"/>
      <c r="AK49" s="45"/>
      <c r="AL49" s="60"/>
      <c r="AM49" s="60"/>
      <c r="AN49" s="60"/>
      <c r="AO49" s="45"/>
      <c r="AP49" s="45"/>
      <c r="AQ49" s="45"/>
      <c r="AR49" s="45"/>
      <c r="AS49" s="45"/>
      <c r="AT49" s="45"/>
    </row>
    <row r="50" spans="1:49">
      <c r="A50" s="600" t="s">
        <v>22</v>
      </c>
      <c r="B50" s="65" t="s">
        <v>32</v>
      </c>
      <c r="C50" s="76">
        <f>C32+C34+C36+C38+C40+C42+C44+C46+C48</f>
        <v>3416.2613058000002</v>
      </c>
      <c r="D50" s="76">
        <f>D32+D34+D36+D38+D40+D42+D44+D46+D48</f>
        <v>1148.323128</v>
      </c>
      <c r="E50" s="76">
        <f t="shared" ref="E50:H51" si="1">E32+E34+E36+E38+E40+E42+E44+E46+E48</f>
        <v>1665.4846919999998</v>
      </c>
      <c r="F50" s="76">
        <f t="shared" si="1"/>
        <v>57</v>
      </c>
      <c r="G50" s="76">
        <f>G32+G34+G36+G38+G40+G42+G44+G46+G48</f>
        <v>534.45348580000007</v>
      </c>
      <c r="H50" s="76">
        <f t="shared" si="1"/>
        <v>11</v>
      </c>
      <c r="I50" s="45"/>
      <c r="J50" s="232"/>
      <c r="K50" s="84"/>
      <c r="L50" s="84"/>
      <c r="M50" s="84"/>
      <c r="N50" s="233"/>
      <c r="O50" s="84"/>
      <c r="P50" s="60"/>
      <c r="Q50" s="60"/>
      <c r="R50" s="73"/>
      <c r="S50" s="60"/>
      <c r="T50" s="60"/>
      <c r="U50" s="60"/>
      <c r="V50" s="60"/>
      <c r="W50" s="60"/>
      <c r="X50" s="60"/>
      <c r="Y50" s="45"/>
      <c r="Z50" s="60"/>
      <c r="AA50" s="60"/>
      <c r="AB50" s="60"/>
      <c r="AC50" s="45"/>
      <c r="AD50" s="60"/>
      <c r="AE50" s="60"/>
      <c r="AF50" s="60"/>
      <c r="AG50" s="45"/>
      <c r="AH50" s="60"/>
      <c r="AI50" s="60"/>
      <c r="AJ50" s="60"/>
      <c r="AK50" s="45"/>
      <c r="AL50" s="60"/>
      <c r="AM50" s="60"/>
      <c r="AN50" s="60"/>
      <c r="AO50" s="45"/>
      <c r="AP50" s="45"/>
      <c r="AQ50" s="45"/>
      <c r="AR50" s="45"/>
      <c r="AS50" s="45"/>
      <c r="AT50" s="45"/>
    </row>
    <row r="51" spans="1:49">
      <c r="A51" s="600"/>
      <c r="B51" s="69" t="s">
        <v>33</v>
      </c>
      <c r="C51" s="77">
        <f>C33+C35+C37+C39+C41+C43+C45+C47+C49</f>
        <v>3416.2613057999997</v>
      </c>
      <c r="D51" s="77">
        <f t="shared" ref="D51" si="2">D33+D35+D37+D39+D41+D43+D45+D47+D49</f>
        <v>1148.323128</v>
      </c>
      <c r="E51" s="77">
        <f t="shared" si="1"/>
        <v>1665.4846919999998</v>
      </c>
      <c r="F51" s="77">
        <f t="shared" si="1"/>
        <v>57</v>
      </c>
      <c r="G51" s="77">
        <f t="shared" si="1"/>
        <v>534.45348579999995</v>
      </c>
      <c r="H51" s="77">
        <f t="shared" si="1"/>
        <v>11</v>
      </c>
      <c r="I51" s="45"/>
      <c r="J51" s="232"/>
      <c r="K51" s="84"/>
      <c r="L51" s="84"/>
      <c r="M51" s="84"/>
      <c r="N51" s="233"/>
      <c r="O51" s="84"/>
      <c r="P51" s="60"/>
      <c r="Q51" s="60"/>
      <c r="R51" s="73"/>
      <c r="S51" s="60"/>
      <c r="T51" s="60"/>
      <c r="U51" s="60"/>
      <c r="V51" s="60"/>
      <c r="W51" s="60"/>
      <c r="X51" s="60"/>
      <c r="Y51" s="45"/>
      <c r="Z51" s="60"/>
      <c r="AA51" s="60"/>
      <c r="AB51" s="60"/>
      <c r="AC51" s="45"/>
      <c r="AD51" s="60"/>
      <c r="AE51" s="60"/>
      <c r="AF51" s="60"/>
      <c r="AG51" s="45"/>
      <c r="AH51" s="60"/>
      <c r="AI51" s="60"/>
      <c r="AJ51" s="60"/>
      <c r="AK51" s="45"/>
      <c r="AL51" s="60"/>
      <c r="AM51" s="60"/>
      <c r="AN51" s="60"/>
      <c r="AO51" s="45"/>
      <c r="AP51" s="45"/>
      <c r="AQ51" s="45"/>
      <c r="AR51" s="45"/>
      <c r="AS51" s="45"/>
      <c r="AT51" s="45"/>
    </row>
    <row r="52" spans="1:49">
      <c r="A52" s="78"/>
      <c r="B52" s="79"/>
      <c r="C52" s="4"/>
      <c r="D52" s="4"/>
      <c r="E52" s="4"/>
      <c r="F52" s="4"/>
      <c r="G52" s="4"/>
      <c r="H52" s="80"/>
      <c r="I52" s="81"/>
      <c r="J52" s="232"/>
      <c r="K52" s="232"/>
      <c r="L52" s="232"/>
      <c r="M52" s="232"/>
      <c r="N52" s="232"/>
      <c r="O52" s="232"/>
      <c r="P52" s="75"/>
      <c r="Q52" s="75"/>
      <c r="R52" s="75"/>
      <c r="S52" s="75"/>
      <c r="T52" s="60"/>
      <c r="U52" s="60"/>
      <c r="V52" s="60"/>
      <c r="W52" s="60"/>
      <c r="X52" s="60"/>
      <c r="Y52" s="45"/>
      <c r="Z52" s="60"/>
      <c r="AA52" s="60"/>
      <c r="AB52" s="60"/>
      <c r="AC52" s="45"/>
      <c r="AD52" s="60"/>
      <c r="AE52" s="60"/>
      <c r="AF52" s="60"/>
      <c r="AG52" s="45"/>
      <c r="AH52" s="60"/>
      <c r="AI52" s="60"/>
      <c r="AJ52" s="60"/>
      <c r="AK52" s="45"/>
      <c r="AL52" s="60"/>
      <c r="AM52" s="60"/>
      <c r="AN52" s="60"/>
      <c r="AO52" s="45"/>
      <c r="AP52" s="45"/>
      <c r="AQ52" s="45"/>
      <c r="AR52" s="45"/>
      <c r="AS52" s="45"/>
      <c r="AT52" s="45"/>
    </row>
    <row r="53" spans="1:49">
      <c r="A53" s="78"/>
      <c r="B53" s="79"/>
      <c r="C53" s="82"/>
      <c r="D53" s="4"/>
      <c r="E53" s="4"/>
      <c r="F53" s="4"/>
      <c r="G53" s="4"/>
      <c r="H53" s="80"/>
      <c r="I53" s="83"/>
      <c r="J53" s="232"/>
      <c r="K53" s="84"/>
      <c r="L53" s="84"/>
      <c r="M53" s="84"/>
      <c r="N53" s="84"/>
      <c r="O53" s="84"/>
      <c r="P53" s="60"/>
      <c r="Q53" s="60"/>
      <c r="R53" s="60"/>
      <c r="S53" s="60"/>
      <c r="T53" s="60"/>
      <c r="U53" s="60"/>
      <c r="V53" s="60"/>
      <c r="W53" s="60"/>
      <c r="X53" s="84"/>
      <c r="Y53" s="45"/>
      <c r="Z53" s="60"/>
      <c r="AA53" s="60"/>
      <c r="AB53" s="84"/>
      <c r="AC53" s="45"/>
      <c r="AD53" s="60"/>
      <c r="AE53" s="60"/>
      <c r="AF53" s="84"/>
      <c r="AG53" s="45"/>
      <c r="AH53" s="60"/>
      <c r="AI53" s="60"/>
      <c r="AJ53" s="84"/>
      <c r="AK53" s="45"/>
      <c r="AL53" s="60"/>
      <c r="AM53" s="60"/>
      <c r="AN53" s="84"/>
      <c r="AO53" s="45"/>
      <c r="AP53" s="45"/>
      <c r="AQ53" s="45"/>
      <c r="AR53" s="45"/>
      <c r="AS53" s="45"/>
      <c r="AT53" s="45"/>
    </row>
    <row r="54" spans="1:49">
      <c r="A54" s="78"/>
      <c r="B54" s="79"/>
      <c r="C54" s="82"/>
      <c r="D54" s="4"/>
      <c r="E54" s="4"/>
      <c r="F54" s="4"/>
      <c r="G54" s="4"/>
      <c r="H54" s="80"/>
      <c r="I54" s="83"/>
      <c r="J54" s="232"/>
      <c r="K54" s="84"/>
      <c r="L54" s="84"/>
      <c r="M54" s="84"/>
      <c r="N54" s="84"/>
      <c r="O54" s="84"/>
      <c r="P54" s="60"/>
      <c r="Q54" s="60"/>
      <c r="R54" s="60"/>
      <c r="S54" s="60"/>
      <c r="T54" s="60"/>
      <c r="U54" s="60"/>
      <c r="V54" s="60"/>
      <c r="W54" s="60"/>
      <c r="X54" s="60"/>
      <c r="Y54" s="45"/>
      <c r="Z54" s="60"/>
      <c r="AA54" s="60"/>
      <c r="AB54" s="60"/>
      <c r="AC54" s="45"/>
      <c r="AD54" s="60"/>
      <c r="AE54" s="60"/>
      <c r="AF54" s="60"/>
      <c r="AG54" s="45"/>
      <c r="AH54" s="60"/>
      <c r="AI54" s="60"/>
      <c r="AJ54" s="60"/>
      <c r="AK54" s="45"/>
      <c r="AL54" s="60"/>
      <c r="AM54" s="60"/>
      <c r="AN54" s="60"/>
      <c r="AO54" s="45"/>
      <c r="AP54" s="45"/>
      <c r="AQ54" s="45"/>
      <c r="AR54" s="45"/>
      <c r="AS54" s="45"/>
      <c r="AT54" s="45"/>
    </row>
    <row r="55" spans="1:49" s="86" customFormat="1">
      <c r="A55" s="85" t="s">
        <v>42</v>
      </c>
      <c r="B55" s="79"/>
      <c r="C55" s="4"/>
      <c r="D55" s="4"/>
      <c r="E55" s="4"/>
      <c r="F55" s="4"/>
      <c r="G55" s="4"/>
      <c r="H55" s="80"/>
      <c r="I55" s="83"/>
      <c r="J55" s="232"/>
      <c r="K55" s="84"/>
      <c r="L55" s="84"/>
      <c r="M55" s="84"/>
      <c r="N55" s="84"/>
      <c r="O55" s="84"/>
      <c r="P55" s="60"/>
      <c r="Q55" s="60"/>
      <c r="R55" s="60"/>
      <c r="S55" s="60"/>
      <c r="T55" s="60"/>
      <c r="U55" s="60"/>
      <c r="V55" s="60"/>
      <c r="W55" s="60"/>
      <c r="X55" s="60"/>
      <c r="Y55" s="45"/>
      <c r="Z55" s="60"/>
      <c r="AA55" s="60"/>
      <c r="AB55" s="60"/>
      <c r="AC55" s="45"/>
      <c r="AD55" s="60"/>
      <c r="AE55" s="60"/>
      <c r="AF55" s="60"/>
      <c r="AG55" s="45"/>
      <c r="AH55" s="60"/>
      <c r="AI55" s="60"/>
      <c r="AJ55" s="60"/>
      <c r="AK55" s="45"/>
      <c r="AL55" s="60"/>
      <c r="AM55" s="60"/>
      <c r="AN55" s="60"/>
      <c r="AO55" s="45"/>
      <c r="AP55" s="45"/>
      <c r="AQ55" s="45"/>
      <c r="AR55" s="45"/>
      <c r="AS55" s="45"/>
      <c r="AT55" s="45"/>
    </row>
    <row r="56" spans="1:49">
      <c r="A56" s="601" t="s">
        <v>109</v>
      </c>
      <c r="B56" s="601"/>
      <c r="C56" s="601"/>
      <c r="D56" s="601"/>
      <c r="E56" s="601"/>
      <c r="F56" s="601"/>
      <c r="G56" s="601"/>
      <c r="H56" s="87"/>
      <c r="I56" s="88"/>
      <c r="J56" s="232"/>
      <c r="K56" s="84"/>
      <c r="L56" s="84"/>
      <c r="M56" s="84"/>
      <c r="N56" s="234"/>
      <c r="O56" s="84"/>
      <c r="P56" s="60"/>
      <c r="Q56" s="60"/>
      <c r="R56" s="89"/>
      <c r="S56" s="89"/>
      <c r="T56" s="89"/>
      <c r="U56" s="89"/>
      <c r="V56" s="60"/>
      <c r="W56" s="60"/>
      <c r="X56" s="60"/>
      <c r="Y56" s="45"/>
      <c r="Z56" s="60"/>
      <c r="AA56" s="60"/>
      <c r="AB56" s="60"/>
      <c r="AC56" s="45"/>
      <c r="AD56" s="60"/>
      <c r="AE56" s="60"/>
      <c r="AF56" s="60"/>
      <c r="AG56" s="45"/>
      <c r="AH56" s="60"/>
      <c r="AI56" s="60"/>
      <c r="AJ56" s="60"/>
      <c r="AK56" s="45"/>
      <c r="AL56" s="60"/>
      <c r="AM56" s="60"/>
      <c r="AN56" s="60"/>
      <c r="AO56" s="45"/>
      <c r="AP56" s="45"/>
      <c r="AQ56" s="45"/>
      <c r="AR56" s="45"/>
      <c r="AS56" s="45"/>
      <c r="AT56" s="45"/>
    </row>
    <row r="57" spans="1:49">
      <c r="A57" s="78"/>
      <c r="B57" s="79"/>
      <c r="C57" s="4"/>
      <c r="D57" s="4"/>
      <c r="E57" s="4"/>
      <c r="F57" s="4"/>
      <c r="G57" s="4"/>
      <c r="H57" s="80"/>
      <c r="I57" s="59"/>
      <c r="J57" s="100"/>
      <c r="K57" s="100"/>
      <c r="L57" s="100"/>
      <c r="M57" s="100"/>
      <c r="N57" s="84"/>
      <c r="O57" s="100"/>
      <c r="P57" s="59"/>
      <c r="Q57" s="59"/>
      <c r="R57" s="60"/>
      <c r="S57" s="59"/>
      <c r="T57" s="45"/>
      <c r="U57" s="45"/>
      <c r="V57" s="60"/>
      <c r="W57" s="60"/>
      <c r="X57" s="60"/>
      <c r="Y57" s="45"/>
      <c r="Z57" s="60"/>
      <c r="AA57" s="60"/>
      <c r="AB57" s="60"/>
      <c r="AC57" s="45"/>
      <c r="AD57" s="60"/>
      <c r="AE57" s="60"/>
      <c r="AF57" s="60"/>
      <c r="AG57" s="45"/>
      <c r="AH57" s="60"/>
      <c r="AI57" s="60"/>
      <c r="AJ57" s="60"/>
      <c r="AK57" s="45"/>
      <c r="AL57" s="60"/>
      <c r="AM57" s="60"/>
      <c r="AN57" s="60"/>
      <c r="AO57" s="45"/>
      <c r="AP57" s="45"/>
      <c r="AQ57" s="45"/>
      <c r="AR57" s="45"/>
      <c r="AS57" s="45"/>
      <c r="AT57" s="45"/>
    </row>
    <row r="58" spans="1:49">
      <c r="A58" s="85" t="s">
        <v>44</v>
      </c>
      <c r="B58" s="79"/>
      <c r="C58" s="4"/>
      <c r="D58" s="4"/>
      <c r="E58" s="4"/>
      <c r="F58" s="4"/>
      <c r="G58" s="4"/>
      <c r="H58" s="80"/>
      <c r="I58" s="59"/>
      <c r="J58" s="602"/>
      <c r="K58" s="602"/>
      <c r="L58" s="602"/>
      <c r="M58" s="602"/>
      <c r="N58" s="602"/>
      <c r="O58" s="602"/>
      <c r="P58" s="603"/>
      <c r="Q58" s="603"/>
      <c r="R58" s="593"/>
      <c r="S58" s="593"/>
      <c r="T58" s="604"/>
      <c r="U58" s="604"/>
      <c r="V58" s="60"/>
      <c r="W58" s="60"/>
      <c r="X58" s="60"/>
      <c r="Y58" s="45"/>
      <c r="Z58" s="60"/>
      <c r="AA58" s="60"/>
      <c r="AB58" s="60"/>
      <c r="AC58" s="45"/>
      <c r="AD58" s="60"/>
      <c r="AE58" s="60"/>
      <c r="AF58" s="60"/>
      <c r="AG58" s="45"/>
      <c r="AH58" s="60"/>
      <c r="AI58" s="60"/>
      <c r="AJ58" s="60"/>
      <c r="AK58" s="45"/>
      <c r="AL58" s="60"/>
      <c r="AM58" s="60"/>
      <c r="AN58" s="60"/>
      <c r="AO58" s="45"/>
      <c r="AP58" s="45"/>
      <c r="AQ58" s="45"/>
      <c r="AR58" s="45"/>
      <c r="AS58" s="45"/>
      <c r="AT58" s="45"/>
    </row>
    <row r="59" spans="1:49">
      <c r="A59" s="596" t="s">
        <v>45</v>
      </c>
      <c r="B59" s="596"/>
      <c r="C59" s="596"/>
      <c r="D59" s="596"/>
      <c r="E59" s="596"/>
      <c r="F59" s="596"/>
      <c r="G59" s="596"/>
      <c r="H59" s="80"/>
      <c r="I59" s="59"/>
      <c r="J59" s="100"/>
      <c r="K59" s="100"/>
      <c r="L59" s="100"/>
      <c r="M59" s="100"/>
      <c r="N59" s="235"/>
      <c r="O59" s="100"/>
      <c r="P59" s="59"/>
      <c r="Q59" s="59"/>
      <c r="R59" s="72"/>
      <c r="S59" s="72"/>
      <c r="T59" s="72"/>
      <c r="U59" s="72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45"/>
      <c r="AT59" s="45"/>
    </row>
    <row r="60" spans="1:49">
      <c r="A60" s="78"/>
      <c r="B60" s="79"/>
      <c r="C60" s="4"/>
      <c r="D60" s="80"/>
      <c r="E60" s="80"/>
      <c r="F60" s="80"/>
      <c r="G60" s="80"/>
      <c r="H60" s="80"/>
      <c r="I60" s="59"/>
      <c r="J60" s="84"/>
      <c r="K60" s="84"/>
      <c r="L60" s="84"/>
      <c r="M60" s="84"/>
      <c r="N60" s="84"/>
      <c r="O60" s="84"/>
      <c r="P60" s="60"/>
      <c r="Q60" s="60"/>
      <c r="R60" s="60"/>
      <c r="S60" s="60"/>
      <c r="T60" s="89"/>
      <c r="U60" s="89"/>
      <c r="V60" s="60"/>
      <c r="W60" s="60"/>
      <c r="X60" s="60"/>
      <c r="Y60" s="45"/>
      <c r="Z60" s="60"/>
      <c r="AA60" s="60"/>
      <c r="AB60" s="60"/>
      <c r="AC60" s="45"/>
      <c r="AD60" s="60"/>
      <c r="AE60" s="60"/>
      <c r="AF60" s="60"/>
      <c r="AG60" s="45"/>
      <c r="AH60" s="60"/>
      <c r="AI60" s="60"/>
      <c r="AJ60" s="60"/>
      <c r="AK60" s="45"/>
      <c r="AL60" s="60"/>
      <c r="AM60" s="60"/>
      <c r="AN60" s="60"/>
      <c r="AO60" s="45"/>
    </row>
    <row r="61" spans="1:49">
      <c r="A61" s="5"/>
      <c r="B61" s="5"/>
      <c r="C61" s="5"/>
      <c r="D61" s="597" t="s">
        <v>47</v>
      </c>
      <c r="E61" s="597"/>
      <c r="F61" s="597"/>
      <c r="G61" s="597"/>
      <c r="H61" s="80"/>
      <c r="I61" s="59"/>
      <c r="J61" s="84"/>
      <c r="K61" s="84"/>
      <c r="L61" s="84"/>
      <c r="M61" s="84"/>
      <c r="N61" s="84"/>
      <c r="O61" s="84"/>
      <c r="P61" s="60"/>
      <c r="Q61" s="60"/>
      <c r="R61" s="60"/>
      <c r="S61" s="60"/>
      <c r="T61" s="91"/>
      <c r="U61" s="89"/>
      <c r="V61" s="60"/>
      <c r="W61" s="60"/>
      <c r="X61" s="60"/>
      <c r="Y61" s="45"/>
      <c r="Z61" s="60"/>
      <c r="AA61" s="60"/>
      <c r="AB61" s="60"/>
      <c r="AC61" s="45"/>
      <c r="AD61" s="60"/>
      <c r="AE61" s="60"/>
      <c r="AF61" s="60"/>
      <c r="AG61" s="45"/>
      <c r="AH61" s="60"/>
      <c r="AI61" s="60"/>
      <c r="AJ61" s="60"/>
      <c r="AK61" s="45"/>
      <c r="AL61" s="60"/>
      <c r="AM61" s="60"/>
      <c r="AN61" s="60"/>
      <c r="AO61" s="45"/>
    </row>
    <row r="62" spans="1:49">
      <c r="A62" s="92"/>
      <c r="B62" s="6"/>
      <c r="C62" s="6"/>
      <c r="D62" s="597" t="s">
        <v>49</v>
      </c>
      <c r="E62" s="597"/>
      <c r="F62" s="597"/>
      <c r="G62" s="597"/>
      <c r="H62" s="33"/>
      <c r="I62" s="59"/>
      <c r="J62" s="84"/>
      <c r="K62" s="84"/>
      <c r="L62" s="84"/>
      <c r="M62" s="84"/>
      <c r="N62" s="84"/>
      <c r="O62" s="84"/>
      <c r="P62" s="60"/>
      <c r="Q62" s="60"/>
      <c r="R62" s="60"/>
      <c r="S62" s="60"/>
      <c r="T62" s="91"/>
      <c r="U62" s="89"/>
      <c r="V62" s="93"/>
      <c r="W62" s="45"/>
      <c r="X62" s="60"/>
      <c r="Y62" s="45"/>
      <c r="Z62" s="93"/>
      <c r="AA62" s="45"/>
      <c r="AB62" s="60"/>
      <c r="AC62" s="45"/>
      <c r="AD62" s="93"/>
      <c r="AE62" s="45"/>
      <c r="AF62" s="60"/>
      <c r="AG62" s="45"/>
      <c r="AH62" s="93"/>
      <c r="AI62" s="45"/>
      <c r="AJ62" s="60"/>
      <c r="AK62" s="45"/>
      <c r="AL62" s="93"/>
      <c r="AM62" s="45"/>
      <c r="AN62" s="60"/>
      <c r="AO62" s="45"/>
      <c r="AP62" s="42"/>
      <c r="AQ62" s="42"/>
      <c r="AR62" s="42"/>
      <c r="AS62" s="42"/>
      <c r="AT62" s="42"/>
      <c r="AU62" s="42"/>
      <c r="AV62" s="42"/>
      <c r="AW62" s="42"/>
    </row>
    <row r="63" spans="1:49">
      <c r="A63" s="598"/>
      <c r="B63" s="598"/>
      <c r="C63" s="7"/>
      <c r="D63" s="597" t="s">
        <v>50</v>
      </c>
      <c r="E63" s="597"/>
      <c r="F63" s="597"/>
      <c r="G63" s="597"/>
      <c r="I63" s="59"/>
      <c r="J63" s="84"/>
      <c r="K63" s="84"/>
      <c r="L63" s="84"/>
      <c r="M63" s="84"/>
      <c r="N63" s="84"/>
      <c r="O63" s="84"/>
      <c r="P63" s="60"/>
      <c r="Q63" s="60"/>
      <c r="R63" s="60"/>
      <c r="S63" s="60"/>
      <c r="T63" s="91"/>
      <c r="U63" s="89"/>
      <c r="V63" s="599"/>
      <c r="W63" s="599"/>
      <c r="X63" s="606"/>
      <c r="Y63" s="606"/>
      <c r="Z63" s="599"/>
      <c r="AA63" s="599"/>
      <c r="AB63" s="606"/>
      <c r="AC63" s="606"/>
      <c r="AD63" s="599"/>
      <c r="AE63" s="599"/>
      <c r="AF63" s="606"/>
      <c r="AG63" s="606"/>
      <c r="AH63" s="599"/>
      <c r="AI63" s="599"/>
      <c r="AJ63" s="606"/>
      <c r="AK63" s="606"/>
      <c r="AL63" s="599"/>
      <c r="AM63" s="599"/>
      <c r="AN63" s="94"/>
      <c r="AO63" s="607"/>
      <c r="AP63" s="607"/>
      <c r="AQ63" s="607"/>
      <c r="AR63" s="607"/>
      <c r="AS63" s="42"/>
      <c r="AT63" s="42"/>
      <c r="AU63" s="42"/>
      <c r="AV63" s="42"/>
      <c r="AW63" s="42"/>
    </row>
    <row r="64" spans="1:49">
      <c r="A64" s="608"/>
      <c r="B64" s="608"/>
      <c r="C64" s="7"/>
      <c r="D64" s="597" t="s">
        <v>51</v>
      </c>
      <c r="E64" s="597"/>
      <c r="F64" s="597"/>
      <c r="G64" s="597"/>
      <c r="I64" s="59"/>
      <c r="J64" s="84"/>
      <c r="K64" s="84"/>
      <c r="L64" s="84"/>
      <c r="M64" s="84"/>
      <c r="N64" s="84"/>
      <c r="O64" s="84"/>
      <c r="P64" s="60"/>
      <c r="Q64" s="60"/>
      <c r="R64" s="60"/>
      <c r="S64" s="60"/>
      <c r="T64" s="91"/>
      <c r="U64" s="89"/>
      <c r="V64" s="42"/>
      <c r="W64" s="42"/>
      <c r="X64" s="60"/>
      <c r="Y64" s="45"/>
      <c r="Z64" s="42"/>
      <c r="AA64" s="42"/>
      <c r="AB64" s="60"/>
      <c r="AC64" s="45"/>
      <c r="AD64" s="42"/>
      <c r="AE64" s="42"/>
      <c r="AF64" s="60"/>
      <c r="AG64" s="45"/>
      <c r="AH64" s="42"/>
      <c r="AI64" s="42"/>
      <c r="AJ64" s="60"/>
      <c r="AK64" s="45"/>
      <c r="AL64" s="42"/>
      <c r="AM64" s="42"/>
      <c r="AN64" s="60"/>
      <c r="AO64" s="45"/>
      <c r="AP64" s="42"/>
      <c r="AQ64" s="42"/>
      <c r="AR64" s="42"/>
      <c r="AS64" s="42"/>
      <c r="AT64" s="42"/>
      <c r="AU64" s="42"/>
      <c r="AV64" s="42"/>
      <c r="AW64" s="42"/>
    </row>
    <row r="65" spans="1:49">
      <c r="A65" s="95"/>
      <c r="B65" s="7"/>
      <c r="C65" s="7"/>
      <c r="D65" s="597"/>
      <c r="E65" s="597"/>
      <c r="F65" s="597"/>
      <c r="G65" s="597"/>
      <c r="I65" s="59"/>
      <c r="J65" s="84"/>
      <c r="K65" s="84"/>
      <c r="L65" s="84"/>
      <c r="M65" s="84"/>
      <c r="N65" s="84"/>
      <c r="O65" s="84"/>
      <c r="P65" s="60"/>
      <c r="Q65" s="60"/>
      <c r="R65" s="60"/>
      <c r="S65" s="60"/>
      <c r="T65" s="91"/>
      <c r="U65" s="89"/>
      <c r="V65" s="45"/>
      <c r="W65" s="45"/>
      <c r="X65" s="42"/>
      <c r="Y65" s="96"/>
      <c r="Z65" s="45"/>
      <c r="AA65" s="45"/>
      <c r="AB65" s="42"/>
      <c r="AC65" s="96"/>
      <c r="AD65" s="45"/>
      <c r="AE65" s="45"/>
      <c r="AF65" s="42"/>
      <c r="AG65" s="96"/>
      <c r="AH65" s="45"/>
      <c r="AI65" s="45"/>
      <c r="AJ65" s="42"/>
      <c r="AK65" s="96"/>
      <c r="AL65" s="45"/>
      <c r="AM65" s="45"/>
      <c r="AN65" s="42"/>
      <c r="AO65" s="96"/>
      <c r="AP65" s="45"/>
      <c r="AQ65" s="45"/>
      <c r="AR65" s="45"/>
      <c r="AS65" s="45"/>
      <c r="AT65" s="45"/>
      <c r="AU65" s="42"/>
      <c r="AV65" s="42"/>
      <c r="AW65" s="42"/>
    </row>
    <row r="66" spans="1:49">
      <c r="A66" s="97"/>
      <c r="B66" s="7"/>
      <c r="C66" s="7"/>
      <c r="D66" s="98"/>
      <c r="E66" s="98"/>
      <c r="F66" s="98"/>
      <c r="G66" s="98"/>
      <c r="I66" s="59"/>
      <c r="J66" s="84"/>
      <c r="K66" s="84"/>
      <c r="L66" s="84"/>
      <c r="M66" s="84"/>
      <c r="N66" s="84"/>
      <c r="O66" s="84"/>
      <c r="P66" s="60"/>
      <c r="Q66" s="60"/>
      <c r="R66" s="60"/>
      <c r="S66" s="60"/>
      <c r="T66" s="91"/>
      <c r="U66" s="89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2"/>
      <c r="AV66" s="42"/>
      <c r="AW66" s="42"/>
    </row>
    <row r="67" spans="1:49">
      <c r="A67" s="99"/>
      <c r="B67" s="7"/>
      <c r="C67" s="7"/>
      <c r="D67" s="98"/>
      <c r="E67" s="98"/>
      <c r="F67" s="98"/>
      <c r="G67" s="98"/>
      <c r="I67" s="59"/>
      <c r="J67" s="84"/>
      <c r="K67" s="60"/>
      <c r="L67" s="60"/>
      <c r="M67" s="60"/>
      <c r="N67" s="60"/>
      <c r="O67" s="60"/>
      <c r="P67" s="60"/>
      <c r="Q67" s="60"/>
      <c r="R67" s="60"/>
      <c r="S67" s="60"/>
      <c r="T67" s="91"/>
      <c r="U67" s="89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2"/>
      <c r="AV67" s="42"/>
      <c r="AW67" s="42"/>
    </row>
    <row r="68" spans="1:49">
      <c r="A68" s="598" t="s">
        <v>55</v>
      </c>
      <c r="B68" s="598"/>
      <c r="C68" s="7"/>
      <c r="D68" s="98"/>
      <c r="E68" s="98"/>
      <c r="F68" s="98"/>
      <c r="G68" s="98"/>
      <c r="I68" s="100"/>
      <c r="J68" s="84"/>
      <c r="K68" s="60"/>
      <c r="L68" s="60"/>
      <c r="M68" s="60"/>
      <c r="N68" s="60"/>
      <c r="O68" s="60"/>
      <c r="P68" s="60"/>
      <c r="Q68" s="60"/>
      <c r="R68" s="60"/>
      <c r="S68" s="60"/>
      <c r="T68" s="91"/>
      <c r="U68" s="89"/>
      <c r="V68" s="45"/>
      <c r="W68" s="45"/>
      <c r="X68" s="101"/>
      <c r="Y68" s="102"/>
      <c r="Z68" s="45"/>
      <c r="AA68" s="45"/>
      <c r="AB68" s="101"/>
      <c r="AC68" s="102"/>
      <c r="AD68" s="45"/>
      <c r="AE68" s="45"/>
      <c r="AF68" s="101"/>
      <c r="AG68" s="102"/>
      <c r="AH68" s="45"/>
      <c r="AI68" s="45"/>
      <c r="AJ68" s="101"/>
      <c r="AK68" s="102"/>
      <c r="AL68" s="45"/>
      <c r="AM68" s="45"/>
      <c r="AN68" s="101"/>
      <c r="AO68" s="102"/>
      <c r="AP68" s="45"/>
      <c r="AQ68" s="42"/>
      <c r="AR68" s="45"/>
      <c r="AS68" s="45"/>
      <c r="AT68" s="45"/>
      <c r="AU68" s="42"/>
      <c r="AV68" s="42"/>
      <c r="AW68" s="42"/>
    </row>
    <row r="69" spans="1:49" s="26" customFormat="1">
      <c r="A69" s="608" t="s">
        <v>57</v>
      </c>
      <c r="B69" s="608"/>
      <c r="C69" s="7"/>
      <c r="D69" s="98"/>
      <c r="E69" s="98"/>
      <c r="F69" s="98"/>
      <c r="G69" s="98"/>
      <c r="H69" s="25"/>
      <c r="I69" s="59"/>
      <c r="J69" s="84"/>
      <c r="K69" s="60"/>
      <c r="L69" s="60"/>
      <c r="M69" s="60"/>
      <c r="N69" s="60"/>
      <c r="O69" s="60"/>
      <c r="P69" s="60"/>
      <c r="Q69" s="60"/>
      <c r="R69" s="60"/>
      <c r="S69" s="60"/>
      <c r="T69" s="91"/>
      <c r="U69" s="89"/>
      <c r="V69" s="42"/>
      <c r="W69" s="42"/>
      <c r="X69" s="103"/>
      <c r="Y69" s="103"/>
      <c r="Z69" s="42"/>
      <c r="AA69" s="42"/>
      <c r="AB69" s="103"/>
      <c r="AC69" s="103"/>
      <c r="AD69" s="42"/>
      <c r="AE69" s="42"/>
      <c r="AF69" s="103"/>
      <c r="AG69" s="103"/>
      <c r="AH69" s="42"/>
      <c r="AI69" s="42"/>
      <c r="AJ69" s="103"/>
      <c r="AK69" s="103"/>
      <c r="AL69" s="42"/>
      <c r="AM69" s="42"/>
      <c r="AN69" s="103"/>
      <c r="AO69" s="103"/>
      <c r="AP69" s="42"/>
      <c r="AQ69" s="42"/>
      <c r="AR69" s="42"/>
      <c r="AS69" s="45"/>
      <c r="AT69" s="45"/>
      <c r="AU69" s="43"/>
      <c r="AV69" s="43"/>
      <c r="AW69" s="43"/>
    </row>
    <row r="70" spans="1:49">
      <c r="A70" s="610" t="s">
        <v>58</v>
      </c>
      <c r="B70" s="610"/>
      <c r="C70" s="7"/>
      <c r="D70" s="98"/>
      <c r="E70" s="98"/>
      <c r="F70" s="98"/>
      <c r="G70" s="98"/>
      <c r="I70" s="59"/>
      <c r="J70" s="84"/>
      <c r="K70" s="60"/>
      <c r="L70" s="60"/>
      <c r="M70" s="60"/>
      <c r="N70" s="60"/>
      <c r="O70" s="60"/>
      <c r="P70" s="60"/>
      <c r="Q70" s="60"/>
      <c r="R70" s="60"/>
      <c r="S70" s="60"/>
      <c r="T70" s="91"/>
      <c r="U70" s="89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2"/>
      <c r="AV70" s="42"/>
      <c r="AW70" s="42"/>
    </row>
    <row r="71" spans="1:49">
      <c r="A71" s="95"/>
      <c r="B71" s="7"/>
      <c r="C71" s="7"/>
      <c r="D71" s="98"/>
      <c r="E71" s="98"/>
      <c r="F71" s="98"/>
      <c r="G71" s="98"/>
      <c r="I71" s="59"/>
      <c r="J71" s="84"/>
      <c r="K71" s="60"/>
      <c r="L71" s="60"/>
      <c r="M71" s="60"/>
      <c r="N71" s="60"/>
      <c r="O71" s="60"/>
      <c r="P71" s="60"/>
      <c r="Q71" s="60"/>
      <c r="R71" s="60"/>
      <c r="S71" s="60"/>
      <c r="T71" s="91"/>
      <c r="U71" s="89"/>
      <c r="V71" s="104"/>
      <c r="W71" s="105"/>
      <c r="X71" s="103"/>
      <c r="Y71" s="103"/>
      <c r="Z71" s="104"/>
      <c r="AA71" s="105"/>
      <c r="AB71" s="103"/>
      <c r="AC71" s="103"/>
      <c r="AD71" s="104"/>
      <c r="AE71" s="105"/>
      <c r="AF71" s="103"/>
      <c r="AG71" s="103"/>
      <c r="AH71" s="104"/>
      <c r="AI71" s="105"/>
      <c r="AJ71" s="103"/>
      <c r="AK71" s="103"/>
      <c r="AL71" s="104"/>
      <c r="AM71" s="105"/>
      <c r="AN71" s="103"/>
      <c r="AO71" s="103"/>
      <c r="AP71" s="42"/>
      <c r="AQ71" s="42"/>
      <c r="AR71" s="42"/>
      <c r="AS71" s="42"/>
      <c r="AT71" s="42"/>
      <c r="AU71" s="42"/>
      <c r="AV71" s="42"/>
      <c r="AW71" s="42"/>
    </row>
    <row r="72" spans="1:49">
      <c r="A72" s="106"/>
      <c r="B72" s="107"/>
      <c r="C72" s="8"/>
      <c r="D72" s="108"/>
      <c r="E72" s="109"/>
      <c r="F72" s="109"/>
      <c r="G72" s="107"/>
      <c r="H72" s="109"/>
      <c r="I72" s="81"/>
      <c r="J72" s="232"/>
      <c r="K72" s="75"/>
      <c r="L72" s="75"/>
      <c r="M72" s="75"/>
      <c r="N72" s="75"/>
      <c r="O72" s="75"/>
      <c r="P72" s="75"/>
      <c r="Q72" s="75"/>
      <c r="R72" s="75"/>
      <c r="S72" s="75"/>
      <c r="T72" s="91"/>
      <c r="U72" s="89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</row>
    <row r="73" spans="1:49">
      <c r="A73" s="611" t="s">
        <v>59</v>
      </c>
      <c r="B73" s="611"/>
      <c r="C73" s="611"/>
      <c r="D73" s="611"/>
      <c r="E73" s="611"/>
      <c r="F73" s="109"/>
      <c r="G73" s="107"/>
      <c r="H73" s="109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</row>
    <row r="74" spans="1:49">
      <c r="A74" s="9" t="s">
        <v>61</v>
      </c>
      <c r="B74" s="9"/>
      <c r="C74" s="110"/>
      <c r="D74" s="110"/>
      <c r="E74" s="110"/>
      <c r="F74" s="109"/>
      <c r="G74" s="107"/>
      <c r="H74" s="109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</row>
    <row r="75" spans="1:49">
      <c r="A75" s="9" t="s">
        <v>63</v>
      </c>
      <c r="B75" s="110"/>
      <c r="C75" s="110"/>
      <c r="D75" s="110"/>
      <c r="E75" s="110"/>
      <c r="F75" s="109"/>
      <c r="G75" s="107"/>
      <c r="H75" s="109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</row>
    <row r="76" spans="1:49">
      <c r="A76" s="111"/>
      <c r="B76" s="107"/>
      <c r="C76" s="8"/>
      <c r="D76" s="108"/>
      <c r="E76" s="109"/>
      <c r="F76" s="109"/>
      <c r="G76" s="107"/>
      <c r="H76" s="109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</row>
    <row r="77" spans="1:49">
      <c r="A77" s="12"/>
      <c r="B77" s="10"/>
      <c r="C77" s="10"/>
      <c r="D77" s="112"/>
      <c r="E77" s="1"/>
      <c r="F77" s="1"/>
      <c r="I77" s="42"/>
      <c r="J77" s="607"/>
      <c r="K77" s="607"/>
      <c r="L77" s="607"/>
      <c r="M77" s="607"/>
      <c r="N77" s="607"/>
      <c r="O77" s="607"/>
      <c r="P77" s="607"/>
      <c r="Q77" s="607"/>
      <c r="R77" s="607"/>
      <c r="S77" s="607"/>
      <c r="T77" s="42"/>
      <c r="U77" s="42"/>
    </row>
    <row r="78" spans="1:49">
      <c r="C78" s="7"/>
      <c r="D78" s="7"/>
      <c r="E78" s="7"/>
      <c r="F78" s="7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</row>
    <row r="79" spans="1:49">
      <c r="A79" s="577" t="s">
        <v>66</v>
      </c>
      <c r="B79" s="577"/>
      <c r="C79" s="7"/>
      <c r="D79" s="7"/>
      <c r="E79" s="7"/>
      <c r="F79" s="7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</row>
    <row r="80" spans="1:49">
      <c r="A80" s="48" t="s">
        <v>67</v>
      </c>
      <c r="C80" s="7"/>
      <c r="D80" s="7"/>
      <c r="E80" s="7"/>
      <c r="F80" s="7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</row>
    <row r="81" spans="1:21">
      <c r="A81" s="48" t="s">
        <v>68</v>
      </c>
      <c r="C81" s="7"/>
      <c r="D81" s="7"/>
      <c r="E81" s="7"/>
      <c r="F81" s="7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</row>
    <row r="82" spans="1:21">
      <c r="A82" s="48"/>
      <c r="C82" s="7"/>
      <c r="D82" s="7"/>
      <c r="E82" s="7"/>
      <c r="F82" s="7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</row>
    <row r="83" spans="1:21">
      <c r="A83" s="48"/>
      <c r="C83" s="7"/>
      <c r="D83" s="7"/>
      <c r="E83" s="7"/>
      <c r="F83" s="7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</row>
    <row r="84" spans="1:21" s="113" customFormat="1" ht="27" customHeight="1">
      <c r="A84" s="609" t="s">
        <v>69</v>
      </c>
      <c r="B84" s="609"/>
      <c r="C84" s="609"/>
      <c r="D84" s="609"/>
      <c r="E84" s="609"/>
      <c r="F84" s="609"/>
      <c r="G84" s="609"/>
      <c r="H84" s="609"/>
    </row>
    <row r="85" spans="1:21">
      <c r="C85" s="7"/>
      <c r="D85" s="7"/>
      <c r="E85" s="7"/>
      <c r="F85" s="7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</row>
    <row r="86" spans="1:21" s="113" customFormat="1" ht="18">
      <c r="B86" s="114"/>
      <c r="C86" s="114"/>
      <c r="D86" s="114"/>
      <c r="E86" s="114"/>
      <c r="F86" s="114"/>
      <c r="G86" s="115"/>
      <c r="H86" s="116" t="s">
        <v>110</v>
      </c>
      <c r="I86" s="114"/>
      <c r="J86" s="114"/>
    </row>
    <row r="87" spans="1:21">
      <c r="A87" s="15" t="s">
        <v>70</v>
      </c>
      <c r="B87" s="15"/>
      <c r="C87" s="592" t="s">
        <v>11</v>
      </c>
      <c r="D87" s="592"/>
      <c r="E87" s="592"/>
      <c r="F87" s="592"/>
      <c r="G87" s="592"/>
      <c r="H87" s="59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</row>
    <row r="88" spans="1:21">
      <c r="A88" s="13"/>
      <c r="B88" s="13"/>
      <c r="C88" s="592"/>
      <c r="D88" s="592"/>
      <c r="E88" s="592"/>
      <c r="F88" s="592"/>
      <c r="G88" s="592"/>
      <c r="H88" s="59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</row>
    <row r="89" spans="1:21">
      <c r="A89" s="577"/>
      <c r="B89" s="577"/>
      <c r="C89" s="13"/>
      <c r="D89" s="13"/>
      <c r="E89" s="15"/>
      <c r="F89" s="15"/>
      <c r="G89" s="15"/>
      <c r="H89" s="15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</row>
    <row r="90" spans="1:21">
      <c r="A90" s="619" t="s">
        <v>71</v>
      </c>
      <c r="B90" s="619"/>
      <c r="C90" s="619"/>
      <c r="D90" s="619"/>
      <c r="E90" s="619"/>
      <c r="F90" s="619"/>
      <c r="G90" s="15"/>
      <c r="H90" s="15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</row>
    <row r="91" spans="1:21">
      <c r="A91" s="620"/>
      <c r="B91" s="620"/>
      <c r="C91" s="620"/>
      <c r="D91" s="620"/>
      <c r="E91" s="620"/>
      <c r="F91" s="13"/>
      <c r="G91" s="13"/>
      <c r="H91" s="13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</row>
    <row r="92" spans="1:21">
      <c r="A92" s="15" t="s">
        <v>72</v>
      </c>
      <c r="B92" s="15"/>
      <c r="C92" s="14" t="s">
        <v>15</v>
      </c>
      <c r="D92" s="15"/>
      <c r="G92" s="23"/>
      <c r="H92" s="14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</row>
    <row r="93" spans="1:21">
      <c r="A93" s="13"/>
      <c r="B93" s="13"/>
      <c r="C93" s="15"/>
      <c r="D93" s="13"/>
      <c r="F93" s="14"/>
      <c r="G93" s="23"/>
      <c r="H93" s="14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</row>
    <row r="94" spans="1:21">
      <c r="A94" s="117" t="s">
        <v>73</v>
      </c>
      <c r="B94" s="117"/>
      <c r="C94" s="14" t="s">
        <v>17</v>
      </c>
      <c r="D94" s="117"/>
      <c r="F94" s="14"/>
      <c r="G94" s="23"/>
      <c r="H94" s="14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</row>
    <row r="95" spans="1:21">
      <c r="A95" s="2"/>
      <c r="B95" s="577"/>
      <c r="C95" s="577"/>
      <c r="D95" s="577"/>
      <c r="E95" s="577"/>
      <c r="F95" s="577"/>
      <c r="G95" s="577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</row>
    <row r="96" spans="1:21">
      <c r="A96" s="48"/>
      <c r="B96" s="1"/>
      <c r="C96" s="1"/>
      <c r="D96" s="1"/>
      <c r="E96" s="1"/>
      <c r="F96" s="578"/>
      <c r="G96" s="578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</row>
    <row r="97" spans="1:21">
      <c r="A97" s="48"/>
      <c r="B97" s="1"/>
      <c r="C97" s="1"/>
      <c r="D97" s="1"/>
      <c r="E97" s="1"/>
      <c r="F97" s="1"/>
      <c r="G97" s="1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</row>
    <row r="98" spans="1:21">
      <c r="A98" s="48"/>
      <c r="B98" s="1"/>
      <c r="C98" s="1"/>
      <c r="D98" s="1"/>
      <c r="E98" s="118"/>
      <c r="F98" s="1"/>
      <c r="G98" s="1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</row>
    <row r="99" spans="1:21">
      <c r="A99" s="48"/>
      <c r="B99" s="1"/>
      <c r="C99" s="1"/>
      <c r="D99" s="1"/>
      <c r="E99" s="1"/>
      <c r="F99" s="119"/>
      <c r="G99" s="1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</row>
    <row r="100" spans="1:21">
      <c r="A100" s="49"/>
      <c r="B100" s="50"/>
      <c r="C100" s="50"/>
      <c r="D100" s="120"/>
      <c r="E100" s="120"/>
      <c r="F100" s="121"/>
      <c r="G100" s="121"/>
      <c r="I100" s="42" t="s">
        <v>18</v>
      </c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</row>
    <row r="101" spans="1:21">
      <c r="A101" s="615" t="s">
        <v>19</v>
      </c>
      <c r="B101" s="616"/>
      <c r="C101" s="623" t="s">
        <v>74</v>
      </c>
      <c r="D101" s="626" t="s">
        <v>75</v>
      </c>
      <c r="E101" s="626"/>
      <c r="F101" s="626"/>
      <c r="G101" s="626"/>
      <c r="H101" s="626"/>
      <c r="I101" s="626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2" spans="1:21">
      <c r="A102" s="621"/>
      <c r="B102" s="622"/>
      <c r="C102" s="624"/>
      <c r="D102" s="612" t="s">
        <v>22</v>
      </c>
      <c r="E102" s="612" t="s">
        <v>76</v>
      </c>
      <c r="F102" s="612"/>
      <c r="G102" s="612"/>
      <c r="H102" s="612" t="s">
        <v>77</v>
      </c>
      <c r="I102" s="61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</row>
    <row r="103" spans="1:21">
      <c r="A103" s="621"/>
      <c r="B103" s="622"/>
      <c r="C103" s="624"/>
      <c r="D103" s="612"/>
      <c r="E103" s="612" t="s">
        <v>26</v>
      </c>
      <c r="F103" s="612" t="s">
        <v>78</v>
      </c>
      <c r="G103" s="612"/>
      <c r="H103" s="612"/>
      <c r="I103" s="61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</row>
    <row r="104" spans="1:21">
      <c r="A104" s="617"/>
      <c r="B104" s="618"/>
      <c r="C104" s="625"/>
      <c r="D104" s="612"/>
      <c r="E104" s="612"/>
      <c r="F104" s="122" t="s">
        <v>79</v>
      </c>
      <c r="G104" s="122" t="s">
        <v>80</v>
      </c>
      <c r="H104" s="612" t="s">
        <v>28</v>
      </c>
      <c r="I104" s="61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</row>
    <row r="105" spans="1:21" s="124" customFormat="1" ht="11.25">
      <c r="A105" s="613" t="s">
        <v>81</v>
      </c>
      <c r="B105" s="614"/>
      <c r="C105" s="16"/>
      <c r="D105" s="16" t="s">
        <v>82</v>
      </c>
      <c r="E105" s="16">
        <v>2</v>
      </c>
      <c r="F105" s="16">
        <v>3</v>
      </c>
      <c r="G105" s="16">
        <v>4</v>
      </c>
      <c r="H105" s="16">
        <v>5</v>
      </c>
      <c r="I105" s="16">
        <v>6</v>
      </c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</row>
    <row r="106" spans="1:21">
      <c r="A106" s="615" t="s">
        <v>83</v>
      </c>
      <c r="B106" s="616"/>
      <c r="C106" s="17" t="s">
        <v>32</v>
      </c>
      <c r="D106" s="125">
        <f>E106+F106+G106+H106+I106</f>
        <v>3416.2613058000002</v>
      </c>
      <c r="E106" s="125">
        <f>E108+E110</f>
        <v>1148.323128</v>
      </c>
      <c r="F106" s="125">
        <f t="shared" ref="F106:I107" si="3">F108+F110</f>
        <v>1665.4846919999998</v>
      </c>
      <c r="G106" s="125">
        <f t="shared" si="3"/>
        <v>57</v>
      </c>
      <c r="H106" s="125">
        <f t="shared" si="3"/>
        <v>534.45348580000007</v>
      </c>
      <c r="I106" s="125">
        <f t="shared" si="3"/>
        <v>11</v>
      </c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</row>
    <row r="107" spans="1:21">
      <c r="A107" s="617"/>
      <c r="B107" s="618"/>
      <c r="C107" s="18" t="s">
        <v>33</v>
      </c>
      <c r="D107" s="126">
        <f>E107+F107+G107+H107+I107</f>
        <v>3416.2613057999997</v>
      </c>
      <c r="E107" s="126">
        <f>E109+E111</f>
        <v>1148.323128</v>
      </c>
      <c r="F107" s="126">
        <f t="shared" si="3"/>
        <v>1665.4846919999998</v>
      </c>
      <c r="G107" s="126">
        <f t="shared" si="3"/>
        <v>57</v>
      </c>
      <c r="H107" s="126">
        <f t="shared" si="3"/>
        <v>534.45348579999995</v>
      </c>
      <c r="I107" s="126">
        <f t="shared" si="3"/>
        <v>11</v>
      </c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</row>
    <row r="108" spans="1:21">
      <c r="A108" s="615" t="s">
        <v>84</v>
      </c>
      <c r="B108" s="616"/>
      <c r="C108" s="17" t="s">
        <v>32</v>
      </c>
      <c r="D108" s="125">
        <f t="shared" ref="D108:D111" si="4">E108+F108+G108+H108+I108</f>
        <v>119</v>
      </c>
      <c r="E108" s="127">
        <v>40</v>
      </c>
      <c r="F108" s="127">
        <v>58</v>
      </c>
      <c r="G108" s="127">
        <v>2</v>
      </c>
      <c r="H108" s="127">
        <v>18</v>
      </c>
      <c r="I108" s="127">
        <v>1</v>
      </c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</row>
    <row r="109" spans="1:21">
      <c r="A109" s="617"/>
      <c r="B109" s="618"/>
      <c r="C109" s="18" t="s">
        <v>33</v>
      </c>
      <c r="D109" s="126">
        <f t="shared" si="4"/>
        <v>3416.2613057999997</v>
      </c>
      <c r="E109" s="128">
        <f>D41+D43+D45+D47</f>
        <v>1148.323128</v>
      </c>
      <c r="F109" s="128">
        <f t="shared" ref="F109:I109" si="5">E41+E43+E45+E47</f>
        <v>1665.4846919999998</v>
      </c>
      <c r="G109" s="128">
        <f t="shared" si="5"/>
        <v>57</v>
      </c>
      <c r="H109" s="128">
        <f t="shared" si="5"/>
        <v>534.45348579999995</v>
      </c>
      <c r="I109" s="128">
        <f t="shared" si="5"/>
        <v>11</v>
      </c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</row>
    <row r="110" spans="1:21" s="113" customFormat="1">
      <c r="A110" s="627" t="s">
        <v>85</v>
      </c>
      <c r="B110" s="628"/>
      <c r="C110" s="17" t="s">
        <v>32</v>
      </c>
      <c r="D110" s="125">
        <f t="shared" si="4"/>
        <v>3297.2613058000002</v>
      </c>
      <c r="E110" s="127">
        <v>1108.323128</v>
      </c>
      <c r="F110" s="127">
        <v>1607.4846919999998</v>
      </c>
      <c r="G110" s="127">
        <v>55</v>
      </c>
      <c r="H110" s="127">
        <v>516.45348580000007</v>
      </c>
      <c r="I110" s="127">
        <v>10</v>
      </c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</row>
    <row r="111" spans="1:21" s="113" customFormat="1">
      <c r="A111" s="629"/>
      <c r="B111" s="630"/>
      <c r="C111" s="18" t="s">
        <v>33</v>
      </c>
      <c r="D111" s="126">
        <f t="shared" si="4"/>
        <v>0</v>
      </c>
      <c r="E111" s="128">
        <f>D33+D35+D37+D39</f>
        <v>0</v>
      </c>
      <c r="F111" s="128">
        <f t="shared" ref="F111:I111" si="6">E33+E35+E37+E39</f>
        <v>0</v>
      </c>
      <c r="G111" s="128">
        <f t="shared" si="6"/>
        <v>0</v>
      </c>
      <c r="H111" s="128">
        <f t="shared" si="6"/>
        <v>0</v>
      </c>
      <c r="I111" s="128">
        <f t="shared" si="6"/>
        <v>0</v>
      </c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</row>
    <row r="112" spans="1:21">
      <c r="A112" s="23"/>
      <c r="B112" s="23"/>
      <c r="C112" s="23"/>
      <c r="D112" s="23"/>
      <c r="E112" s="23"/>
      <c r="F112" s="23"/>
      <c r="G112" s="23"/>
      <c r="H112" s="23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</row>
    <row r="113" spans="1:57" ht="25.5" customHeight="1">
      <c r="A113" s="631" t="s">
        <v>86</v>
      </c>
      <c r="B113" s="631"/>
      <c r="C113" s="631"/>
      <c r="D113" s="631"/>
      <c r="E113" s="631"/>
      <c r="F113" s="631"/>
      <c r="G113" s="631"/>
      <c r="H113" s="631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</row>
    <row r="114" spans="1:57" ht="25.5" customHeight="1">
      <c r="A114" s="130"/>
      <c r="B114" s="130"/>
      <c r="C114" s="130"/>
      <c r="D114" s="130"/>
      <c r="E114" s="130"/>
      <c r="F114" s="130"/>
      <c r="G114" s="130"/>
      <c r="H114" s="130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</row>
    <row r="115" spans="1:57">
      <c r="A115" s="20"/>
      <c r="B115" s="20"/>
      <c r="C115" s="20"/>
      <c r="D115" s="20"/>
      <c r="E115" s="131"/>
      <c r="F115" s="597"/>
      <c r="G115" s="597"/>
      <c r="H115" s="597"/>
      <c r="I115" s="597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</row>
    <row r="116" spans="1:57">
      <c r="A116" s="23"/>
      <c r="B116" s="132"/>
      <c r="C116" s="22"/>
      <c r="D116" s="22"/>
      <c r="E116" s="22"/>
      <c r="F116" s="597"/>
      <c r="G116" s="597"/>
      <c r="H116" s="597"/>
      <c r="I116" s="597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</row>
    <row r="117" spans="1:57">
      <c r="A117" s="23"/>
      <c r="B117" s="22"/>
      <c r="C117" s="22"/>
      <c r="D117" s="22"/>
      <c r="E117" s="22"/>
      <c r="F117" s="597"/>
      <c r="G117" s="597"/>
      <c r="H117" s="597"/>
      <c r="I117" s="597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</row>
    <row r="118" spans="1:57">
      <c r="A118" s="133" t="s">
        <v>55</v>
      </c>
      <c r="B118" s="23"/>
      <c r="C118" s="23"/>
      <c r="D118" s="23"/>
      <c r="E118" s="23"/>
      <c r="F118" s="597"/>
      <c r="G118" s="597"/>
      <c r="H118" s="597"/>
      <c r="I118" s="597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</row>
    <row r="119" spans="1:57">
      <c r="A119" s="133" t="s">
        <v>57</v>
      </c>
      <c r="B119" s="23"/>
      <c r="C119" s="23"/>
      <c r="D119" s="23"/>
      <c r="E119" s="23"/>
      <c r="F119" s="23"/>
      <c r="G119" s="23"/>
      <c r="H119" s="23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</row>
    <row r="120" spans="1:57">
      <c r="A120" s="134" t="s">
        <v>58</v>
      </c>
      <c r="B120" s="135"/>
      <c r="F120" s="23"/>
      <c r="G120" s="23"/>
      <c r="H120" s="23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</row>
    <row r="121" spans="1:57">
      <c r="A121" s="23"/>
      <c r="F121" s="19"/>
      <c r="G121" s="23"/>
      <c r="H121" s="23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</row>
    <row r="122" spans="1:57">
      <c r="A122" s="23"/>
      <c r="B122" s="136"/>
      <c r="C122" s="136"/>
      <c r="D122" s="136"/>
      <c r="E122" s="136"/>
      <c r="F122" s="23"/>
      <c r="G122" s="23"/>
      <c r="H122" s="23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</row>
    <row r="123" spans="1:57">
      <c r="A123" s="611" t="s">
        <v>59</v>
      </c>
      <c r="B123" s="611"/>
      <c r="C123" s="611"/>
      <c r="D123" s="611"/>
      <c r="E123" s="611"/>
      <c r="F123" s="23"/>
      <c r="G123" s="23"/>
      <c r="H123" s="23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</row>
    <row r="124" spans="1:57">
      <c r="A124" s="9" t="s">
        <v>61</v>
      </c>
      <c r="B124" s="9"/>
      <c r="C124" s="110"/>
      <c r="D124" s="110"/>
      <c r="E124" s="110"/>
      <c r="F124" s="23"/>
      <c r="G124" s="23"/>
      <c r="H124" s="23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</row>
    <row r="125" spans="1:57">
      <c r="A125" s="9" t="s">
        <v>63</v>
      </c>
      <c r="B125" s="110"/>
      <c r="C125" s="110"/>
      <c r="D125" s="110"/>
      <c r="E125" s="110"/>
      <c r="F125" s="23"/>
      <c r="G125" s="23"/>
      <c r="H125" s="23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</row>
    <row r="126" spans="1:57">
      <c r="A126" s="23"/>
      <c r="F126" s="23"/>
      <c r="G126" s="23"/>
      <c r="H126" s="23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</row>
    <row r="127" spans="1:57">
      <c r="A127" s="23"/>
      <c r="B127" s="15"/>
      <c r="C127" s="15"/>
      <c r="D127" s="15"/>
      <c r="E127" s="15"/>
      <c r="F127" s="23"/>
      <c r="G127" s="23"/>
      <c r="H127" s="23"/>
      <c r="I127" s="42"/>
      <c r="J127" s="42"/>
      <c r="K127" s="42"/>
      <c r="L127" s="137"/>
      <c r="M127" s="137"/>
      <c r="N127" s="42"/>
      <c r="O127" s="42"/>
      <c r="P127" s="137"/>
      <c r="Q127" s="137"/>
      <c r="R127" s="42"/>
      <c r="S127" s="42"/>
      <c r="T127" s="137"/>
      <c r="U127" s="137"/>
      <c r="V127" s="42"/>
      <c r="W127" s="42"/>
      <c r="X127" s="137"/>
      <c r="Y127" s="137"/>
      <c r="Z127" s="42"/>
      <c r="AA127" s="42"/>
      <c r="AB127" s="137"/>
      <c r="AC127" s="137"/>
      <c r="AD127" s="42"/>
      <c r="AE127" s="42"/>
      <c r="AF127" s="137"/>
      <c r="AG127" s="137"/>
      <c r="AH127" s="42"/>
      <c r="AI127" s="42"/>
      <c r="AJ127" s="137"/>
      <c r="AK127" s="137"/>
      <c r="AL127" s="42"/>
      <c r="AM127" s="42"/>
      <c r="AN127" s="137"/>
      <c r="AO127" s="137"/>
      <c r="AP127" s="42"/>
      <c r="AQ127" s="42"/>
      <c r="AR127" s="137"/>
      <c r="AS127" s="137"/>
      <c r="AT127" s="42"/>
      <c r="AU127" s="42"/>
      <c r="AV127" s="137"/>
      <c r="AW127" s="137"/>
      <c r="AX127" s="42"/>
      <c r="AY127" s="42"/>
      <c r="AZ127" s="137"/>
      <c r="BA127" s="137"/>
      <c r="BB127" s="42"/>
      <c r="BC127" s="42"/>
      <c r="BD127" s="42"/>
      <c r="BE127" s="42"/>
    </row>
    <row r="128" spans="1:57">
      <c r="A128" s="23"/>
      <c r="B128" s="15"/>
      <c r="C128" s="15"/>
      <c r="D128" s="15"/>
      <c r="E128" s="15"/>
      <c r="F128" s="23"/>
      <c r="G128" s="23"/>
      <c r="H128" s="23"/>
      <c r="I128" s="42"/>
      <c r="J128" s="42"/>
      <c r="K128" s="42"/>
      <c r="L128" s="137"/>
      <c r="M128" s="137"/>
      <c r="N128" s="42"/>
      <c r="O128" s="42"/>
      <c r="P128" s="137"/>
      <c r="Q128" s="137"/>
      <c r="R128" s="42"/>
      <c r="S128" s="42"/>
      <c r="T128" s="137"/>
      <c r="U128" s="137"/>
      <c r="V128" s="42"/>
      <c r="W128" s="42"/>
      <c r="X128" s="137"/>
      <c r="Y128" s="137"/>
      <c r="Z128" s="42"/>
      <c r="AA128" s="42"/>
      <c r="AB128" s="137"/>
      <c r="AC128" s="137"/>
      <c r="AD128" s="42"/>
      <c r="AE128" s="42"/>
      <c r="AF128" s="137"/>
      <c r="AG128" s="137"/>
      <c r="AH128" s="42"/>
      <c r="AI128" s="42"/>
      <c r="AJ128" s="137"/>
      <c r="AK128" s="137"/>
      <c r="AL128" s="42"/>
      <c r="AM128" s="42"/>
      <c r="AN128" s="137"/>
      <c r="AO128" s="137"/>
      <c r="AP128" s="42"/>
      <c r="AQ128" s="42"/>
      <c r="AR128" s="137"/>
      <c r="AS128" s="137"/>
      <c r="AT128" s="42"/>
      <c r="AU128" s="42"/>
      <c r="AV128" s="137"/>
      <c r="AW128" s="137"/>
      <c r="AX128" s="42"/>
      <c r="AY128" s="42"/>
      <c r="AZ128" s="137"/>
      <c r="BA128" s="137"/>
      <c r="BB128" s="42"/>
      <c r="BC128" s="42"/>
      <c r="BD128" s="42"/>
      <c r="BE128" s="42"/>
    </row>
    <row r="129" spans="1:57">
      <c r="A129" s="23"/>
      <c r="F129" s="23"/>
      <c r="G129" s="23"/>
      <c r="H129" s="23"/>
      <c r="I129" s="42"/>
      <c r="J129" s="42"/>
      <c r="K129" s="42"/>
      <c r="L129" s="137"/>
      <c r="M129" s="137"/>
      <c r="N129" s="42"/>
      <c r="O129" s="42"/>
      <c r="P129" s="137"/>
      <c r="Q129" s="137"/>
      <c r="R129" s="42"/>
      <c r="S129" s="42"/>
      <c r="T129" s="137"/>
      <c r="U129" s="137"/>
      <c r="V129" s="42"/>
      <c r="W129" s="42"/>
      <c r="X129" s="137"/>
      <c r="Y129" s="137"/>
      <c r="Z129" s="42"/>
      <c r="AA129" s="42"/>
      <c r="AB129" s="137"/>
      <c r="AC129" s="137"/>
      <c r="AD129" s="42"/>
      <c r="AE129" s="42"/>
      <c r="AF129" s="137"/>
      <c r="AG129" s="137"/>
      <c r="AH129" s="42"/>
      <c r="AI129" s="42"/>
      <c r="AJ129" s="137"/>
      <c r="AK129" s="137"/>
      <c r="AL129" s="42"/>
      <c r="AM129" s="42"/>
      <c r="AN129" s="137"/>
      <c r="AO129" s="137"/>
      <c r="AP129" s="42"/>
      <c r="AQ129" s="42"/>
      <c r="AR129" s="137"/>
      <c r="AS129" s="137"/>
      <c r="AT129" s="42"/>
      <c r="AU129" s="42"/>
      <c r="AV129" s="137"/>
      <c r="AW129" s="137"/>
      <c r="AX129" s="42"/>
      <c r="AY129" s="42"/>
      <c r="AZ129" s="137"/>
      <c r="BA129" s="137"/>
      <c r="BB129" s="42"/>
      <c r="BC129" s="42"/>
      <c r="BD129" s="42"/>
      <c r="BE129" s="42"/>
    </row>
    <row r="130" spans="1:57">
      <c r="A130" s="23"/>
      <c r="F130" s="23"/>
      <c r="G130" s="23"/>
      <c r="H130" s="23"/>
      <c r="I130" s="42"/>
      <c r="J130" s="42"/>
      <c r="K130" s="42"/>
      <c r="L130" s="137"/>
      <c r="M130" s="137"/>
      <c r="N130" s="42"/>
      <c r="O130" s="42"/>
      <c r="P130" s="137"/>
      <c r="Q130" s="137"/>
      <c r="R130" s="42"/>
      <c r="S130" s="42"/>
      <c r="T130" s="137"/>
      <c r="U130" s="137"/>
      <c r="V130" s="42"/>
      <c r="W130" s="42"/>
      <c r="X130" s="137"/>
      <c r="Y130" s="137"/>
      <c r="Z130" s="42"/>
      <c r="AA130" s="42"/>
      <c r="AB130" s="137"/>
      <c r="AC130" s="137"/>
      <c r="AD130" s="42"/>
      <c r="AE130" s="42"/>
      <c r="AF130" s="137"/>
      <c r="AG130" s="137"/>
      <c r="AH130" s="42"/>
      <c r="AI130" s="42"/>
      <c r="AJ130" s="137"/>
      <c r="AK130" s="137"/>
      <c r="AL130" s="42"/>
      <c r="AM130" s="42"/>
      <c r="AN130" s="137"/>
      <c r="AO130" s="137"/>
      <c r="AP130" s="42"/>
      <c r="AQ130" s="42"/>
      <c r="AR130" s="137"/>
      <c r="AS130" s="137"/>
      <c r="AT130" s="42"/>
      <c r="AU130" s="42"/>
      <c r="AV130" s="137"/>
      <c r="AW130" s="137"/>
      <c r="AX130" s="42"/>
      <c r="AY130" s="42"/>
      <c r="AZ130" s="137"/>
      <c r="BA130" s="137"/>
      <c r="BB130" s="138"/>
      <c r="BC130" s="138"/>
      <c r="BD130" s="42"/>
      <c r="BE130" s="42"/>
    </row>
    <row r="131" spans="1:57">
      <c r="A131" s="23"/>
      <c r="F131" s="23"/>
      <c r="G131" s="23"/>
      <c r="H131" s="23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</row>
    <row r="132" spans="1:57">
      <c r="A132" s="23"/>
      <c r="B132" s="139"/>
      <c r="C132" s="27"/>
      <c r="D132" s="27"/>
      <c r="E132" s="23"/>
      <c r="F132" s="23"/>
      <c r="G132" s="23"/>
      <c r="H132" s="23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</row>
    <row r="133" spans="1:57">
      <c r="A133" s="23"/>
      <c r="B133" s="139"/>
      <c r="C133" s="28"/>
      <c r="D133" s="28"/>
      <c r="E133" s="23"/>
      <c r="F133" s="23"/>
      <c r="G133" s="23"/>
      <c r="H133" s="23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</row>
    <row r="134" spans="1:57">
      <c r="A134" s="23"/>
      <c r="F134" s="23"/>
      <c r="G134" s="23"/>
      <c r="H134" s="23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</row>
    <row r="135" spans="1:57">
      <c r="A135" s="23"/>
      <c r="F135" s="24"/>
      <c r="G135" s="23"/>
      <c r="H135" s="23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</row>
    <row r="136" spans="1:57">
      <c r="A136" s="23"/>
      <c r="F136" s="23"/>
      <c r="G136" s="23"/>
      <c r="H136" s="23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</row>
    <row r="137" spans="1:57">
      <c r="A137" s="23"/>
      <c r="B137" s="15"/>
      <c r="C137" s="15"/>
      <c r="D137" s="15"/>
      <c r="E137" s="15"/>
      <c r="F137" s="23"/>
      <c r="G137" s="23"/>
      <c r="H137" s="23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</row>
    <row r="138" spans="1:57">
      <c r="A138" s="23"/>
      <c r="B138" s="619"/>
      <c r="C138" s="619"/>
      <c r="D138" s="619"/>
      <c r="E138" s="619"/>
      <c r="F138" s="23"/>
      <c r="G138" s="23"/>
      <c r="H138" s="23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</row>
    <row r="139" spans="1:57">
      <c r="A139" s="23"/>
      <c r="B139" s="13"/>
      <c r="C139" s="13"/>
      <c r="D139" s="13"/>
      <c r="E139" s="23"/>
      <c r="F139" s="23"/>
      <c r="G139" s="23"/>
      <c r="H139" s="23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</row>
    <row r="140" spans="1:57">
      <c r="C140" s="13"/>
      <c r="D140" s="13"/>
      <c r="E140" s="632"/>
      <c r="F140" s="632"/>
      <c r="G140" s="23"/>
      <c r="H140" s="23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</row>
    <row r="141" spans="1:57">
      <c r="F141" s="21"/>
      <c r="G141" s="23"/>
      <c r="H141" s="23"/>
      <c r="I141" s="42"/>
      <c r="J141" s="42"/>
      <c r="K141" s="42"/>
      <c r="L141" s="42"/>
      <c r="M141" s="45"/>
      <c r="N141" s="42"/>
      <c r="O141" s="42"/>
      <c r="P141" s="42"/>
      <c r="Q141" s="45"/>
      <c r="R141" s="42"/>
      <c r="S141" s="42"/>
      <c r="T141" s="42"/>
      <c r="U141" s="45"/>
      <c r="V141" s="42"/>
      <c r="W141" s="42"/>
      <c r="X141" s="42"/>
      <c r="Y141" s="45"/>
      <c r="Z141" s="42"/>
      <c r="AA141" s="42"/>
      <c r="AB141" s="42"/>
      <c r="AC141" s="45"/>
      <c r="AD141" s="42"/>
      <c r="AE141" s="42"/>
      <c r="AF141" s="42"/>
      <c r="AG141" s="45"/>
      <c r="AH141" s="42"/>
      <c r="AI141" s="42"/>
      <c r="AJ141" s="42"/>
      <c r="AK141" s="45"/>
      <c r="AL141" s="42"/>
      <c r="AM141" s="42"/>
      <c r="AN141" s="42"/>
      <c r="AO141" s="45"/>
      <c r="AP141" s="42"/>
      <c r="AQ141" s="42"/>
      <c r="AR141" s="42"/>
      <c r="AS141" s="45"/>
      <c r="AT141" s="42"/>
      <c r="AU141" s="42"/>
      <c r="AV141" s="42"/>
      <c r="AW141" s="45"/>
      <c r="AX141" s="42"/>
      <c r="AY141" s="42"/>
      <c r="AZ141" s="42"/>
      <c r="BA141" s="45"/>
      <c r="BB141" s="42"/>
      <c r="BC141" s="42"/>
      <c r="BD141" s="42"/>
      <c r="BE141" s="42"/>
    </row>
    <row r="142" spans="1:57">
      <c r="B142" s="140"/>
      <c r="F142" s="23"/>
      <c r="G142" s="23"/>
      <c r="H142" s="23"/>
      <c r="I142" s="42"/>
      <c r="J142" s="42"/>
      <c r="K142" s="42"/>
      <c r="L142" s="42"/>
      <c r="M142" s="45"/>
      <c r="N142" s="42"/>
      <c r="O142" s="42"/>
      <c r="P142" s="42"/>
      <c r="Q142" s="45"/>
      <c r="R142" s="42"/>
      <c r="S142" s="42"/>
      <c r="T142" s="42"/>
      <c r="U142" s="45"/>
      <c r="V142" s="42"/>
      <c r="W142" s="42"/>
      <c r="X142" s="42"/>
      <c r="Y142" s="45"/>
      <c r="Z142" s="42"/>
      <c r="AA142" s="42"/>
      <c r="AB142" s="42"/>
      <c r="AC142" s="45"/>
      <c r="AD142" s="42"/>
      <c r="AE142" s="42"/>
      <c r="AF142" s="42"/>
      <c r="AG142" s="45"/>
      <c r="AH142" s="42"/>
      <c r="AI142" s="42"/>
      <c r="AJ142" s="42"/>
      <c r="AK142" s="45"/>
      <c r="AL142" s="42"/>
      <c r="AM142" s="42"/>
      <c r="AN142" s="42"/>
      <c r="AO142" s="45"/>
      <c r="AP142" s="42"/>
      <c r="AQ142" s="42"/>
      <c r="AR142" s="42"/>
      <c r="AS142" s="45"/>
      <c r="AT142" s="42"/>
      <c r="AU142" s="42"/>
      <c r="AV142" s="42"/>
      <c r="AW142" s="45"/>
      <c r="AX142" s="42"/>
      <c r="AY142" s="42"/>
      <c r="AZ142" s="42"/>
      <c r="BA142" s="45"/>
      <c r="BB142" s="42"/>
      <c r="BC142" s="42"/>
      <c r="BD142" s="42"/>
      <c r="BE142" s="42"/>
    </row>
    <row r="143" spans="1:57">
      <c r="B143" s="140"/>
      <c r="C143" s="23"/>
      <c r="D143" s="23"/>
      <c r="E143" s="23"/>
      <c r="F143" s="23"/>
      <c r="G143" s="23"/>
      <c r="H143" s="23"/>
      <c r="M143" s="40"/>
      <c r="Q143" s="40"/>
      <c r="U143" s="40"/>
      <c r="Y143" s="40"/>
      <c r="AC143" s="40"/>
      <c r="AG143" s="40"/>
      <c r="AK143" s="40"/>
      <c r="AO143" s="40"/>
      <c r="AS143" s="40"/>
      <c r="AW143" s="40"/>
      <c r="BA143" s="40"/>
    </row>
    <row r="144" spans="1:57">
      <c r="A144" s="23"/>
      <c r="B144" s="140"/>
      <c r="C144" s="24"/>
      <c r="D144" s="24"/>
      <c r="E144" s="23"/>
      <c r="F144" s="23"/>
      <c r="G144" s="23"/>
      <c r="H144" s="23"/>
      <c r="AO144" s="40"/>
      <c r="AS144" s="40"/>
      <c r="AW144" s="40"/>
      <c r="BA144" s="40"/>
    </row>
    <row r="145" spans="1:28">
      <c r="A145" s="23"/>
      <c r="B145" s="633"/>
      <c r="C145" s="633"/>
      <c r="D145" s="633"/>
      <c r="F145" s="23"/>
      <c r="G145" s="23"/>
      <c r="H145" s="23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</row>
    <row r="146" spans="1:28">
      <c r="A146" s="23"/>
      <c r="F146" s="24"/>
      <c r="G146" s="23"/>
      <c r="H146" s="23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</row>
    <row r="147" spans="1:28">
      <c r="A147" s="23"/>
      <c r="F147" s="23"/>
      <c r="G147" s="23"/>
      <c r="H147" s="23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</row>
    <row r="148" spans="1:28">
      <c r="B148" s="140"/>
      <c r="F148" s="23"/>
      <c r="G148" s="23"/>
      <c r="H148" s="23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</row>
    <row r="149" spans="1:28">
      <c r="B149" s="140"/>
      <c r="C149" s="23"/>
      <c r="D149" s="23"/>
      <c r="E149" s="23"/>
      <c r="F149" s="23"/>
      <c r="G149" s="23"/>
      <c r="H149" s="23"/>
    </row>
    <row r="150" spans="1:28">
      <c r="A150" s="23"/>
      <c r="B150" s="140"/>
      <c r="C150" s="24"/>
      <c r="D150" s="24"/>
      <c r="E150" s="23"/>
      <c r="F150" s="23"/>
      <c r="G150" s="23"/>
      <c r="H150" s="23"/>
    </row>
    <row r="151" spans="1:28">
      <c r="A151" s="23"/>
      <c r="B151" s="23"/>
      <c r="C151" s="23"/>
      <c r="D151" s="23"/>
      <c r="E151" s="23"/>
      <c r="F151" s="23"/>
      <c r="G151" s="23"/>
      <c r="H151" s="23"/>
    </row>
    <row r="154" spans="1:28">
      <c r="AB154" s="40"/>
    </row>
    <row r="155" spans="1:28">
      <c r="D155" s="33">
        <f>D172+D174</f>
        <v>40</v>
      </c>
      <c r="E155" s="33">
        <f t="shared" ref="E155:H155" si="7">E172+E174</f>
        <v>58</v>
      </c>
      <c r="F155" s="33">
        <f t="shared" si="7"/>
        <v>2</v>
      </c>
      <c r="G155" s="33">
        <f t="shared" si="7"/>
        <v>18</v>
      </c>
      <c r="H155" s="33">
        <f t="shared" si="7"/>
        <v>1</v>
      </c>
    </row>
    <row r="156" spans="1:28">
      <c r="C156" s="641"/>
      <c r="D156" s="641"/>
      <c r="E156" s="641"/>
    </row>
    <row r="157" spans="1:28">
      <c r="A157" s="581" t="s">
        <v>19</v>
      </c>
      <c r="B157" s="584" t="s">
        <v>20</v>
      </c>
      <c r="C157" s="584" t="s">
        <v>21</v>
      </c>
      <c r="D157" s="584"/>
      <c r="E157" s="584"/>
      <c r="F157" s="584"/>
      <c r="G157" s="584"/>
      <c r="I157" s="642"/>
      <c r="J157" s="141"/>
    </row>
    <row r="158" spans="1:28">
      <c r="A158" s="582"/>
      <c r="B158" s="584"/>
      <c r="C158" s="584" t="s">
        <v>22</v>
      </c>
      <c r="D158" s="584" t="s">
        <v>23</v>
      </c>
      <c r="E158" s="584"/>
      <c r="F158" s="584"/>
      <c r="G158" s="588" t="s">
        <v>24</v>
      </c>
      <c r="H158" s="589"/>
      <c r="I158" s="642"/>
      <c r="J158" s="141"/>
    </row>
    <row r="159" spans="1:28">
      <c r="A159" s="582"/>
      <c r="B159" s="584"/>
      <c r="C159" s="584"/>
      <c r="D159" s="584" t="s">
        <v>26</v>
      </c>
      <c r="E159" s="584" t="s">
        <v>27</v>
      </c>
      <c r="F159" s="584"/>
      <c r="G159" s="590"/>
      <c r="H159" s="591"/>
      <c r="I159" s="642"/>
      <c r="J159" s="141"/>
    </row>
    <row r="160" spans="1:28">
      <c r="A160" s="583"/>
      <c r="B160" s="584"/>
      <c r="C160" s="584"/>
      <c r="D160" s="584"/>
      <c r="E160" s="58" t="s">
        <v>28</v>
      </c>
      <c r="F160" s="29" t="s">
        <v>29</v>
      </c>
      <c r="G160" s="29" t="s">
        <v>28</v>
      </c>
      <c r="H160" s="29" t="s">
        <v>28</v>
      </c>
      <c r="I160" s="642"/>
      <c r="J160" s="141"/>
    </row>
    <row r="161" spans="1:15">
      <c r="A161" s="63">
        <v>0</v>
      </c>
      <c r="B161" s="30"/>
      <c r="C161" s="30" t="s">
        <v>30</v>
      </c>
      <c r="D161" s="30">
        <v>2</v>
      </c>
      <c r="E161" s="30">
        <v>3</v>
      </c>
      <c r="F161" s="30">
        <v>4</v>
      </c>
      <c r="G161" s="30">
        <v>5</v>
      </c>
      <c r="H161" s="30">
        <v>6</v>
      </c>
      <c r="I161" s="142"/>
      <c r="J161" s="120"/>
    </row>
    <row r="162" spans="1:15" s="113" customFormat="1">
      <c r="A162" s="143" t="s">
        <v>91</v>
      </c>
      <c r="B162" s="144" t="s">
        <v>32</v>
      </c>
      <c r="C162" s="31">
        <f>SUM(D162:H162)</f>
        <v>0</v>
      </c>
      <c r="D162" s="145">
        <f>L203</f>
        <v>0</v>
      </c>
      <c r="E162" s="145">
        <f>L204</f>
        <v>0</v>
      </c>
      <c r="F162" s="145">
        <v>0</v>
      </c>
      <c r="G162" s="145">
        <f>L205</f>
        <v>0</v>
      </c>
      <c r="H162" s="145">
        <f>M205</f>
        <v>0</v>
      </c>
      <c r="I162" s="146"/>
      <c r="J162" s="147"/>
    </row>
    <row r="163" spans="1:15" s="113" customFormat="1">
      <c r="A163" s="148"/>
      <c r="B163" s="149" t="s">
        <v>33</v>
      </c>
      <c r="C163" s="31">
        <f t="shared" ref="C163:C179" si="8">SUM(D163:H163)</f>
        <v>0</v>
      </c>
      <c r="D163" s="150">
        <f>R201</f>
        <v>0</v>
      </c>
      <c r="E163" s="150">
        <v>0</v>
      </c>
      <c r="F163" s="150">
        <v>0</v>
      </c>
      <c r="G163" s="150"/>
      <c r="H163" s="150"/>
      <c r="I163" s="146"/>
      <c r="J163" s="147"/>
    </row>
    <row r="164" spans="1:15" s="113" customFormat="1">
      <c r="A164" s="151" t="s">
        <v>31</v>
      </c>
      <c r="B164" s="152" t="s">
        <v>32</v>
      </c>
      <c r="C164" s="31">
        <f t="shared" si="8"/>
        <v>0</v>
      </c>
      <c r="D164" s="153">
        <f>P203</f>
        <v>0</v>
      </c>
      <c r="E164" s="153">
        <f>P204</f>
        <v>0</v>
      </c>
      <c r="F164" s="153">
        <v>0</v>
      </c>
      <c r="G164" s="153">
        <f>P205</f>
        <v>0</v>
      </c>
      <c r="H164" s="153">
        <f>Q205</f>
        <v>0</v>
      </c>
      <c r="I164" s="146"/>
      <c r="J164" s="147"/>
    </row>
    <row r="165" spans="1:15" s="113" customFormat="1">
      <c r="A165" s="154"/>
      <c r="B165" s="155" t="s">
        <v>33</v>
      </c>
      <c r="C165" s="31">
        <f t="shared" si="8"/>
        <v>0</v>
      </c>
      <c r="D165" s="156">
        <f>R203</f>
        <v>0</v>
      </c>
      <c r="E165" s="156">
        <f>R204</f>
        <v>0</v>
      </c>
      <c r="F165" s="156">
        <v>0</v>
      </c>
      <c r="G165" s="156">
        <f>R205</f>
        <v>0</v>
      </c>
      <c r="H165" s="156">
        <f>S205</f>
        <v>0</v>
      </c>
      <c r="I165" s="146"/>
      <c r="J165" s="147"/>
    </row>
    <row r="166" spans="1:15" s="113" customFormat="1" ht="13.5" thickBot="1">
      <c r="A166" s="151" t="s">
        <v>34</v>
      </c>
      <c r="B166" s="152" t="s">
        <v>32</v>
      </c>
      <c r="C166" s="31">
        <f t="shared" si="8"/>
        <v>0</v>
      </c>
      <c r="D166" s="153">
        <f>T203</f>
        <v>0</v>
      </c>
      <c r="E166" s="153">
        <f>T204</f>
        <v>0</v>
      </c>
      <c r="F166" s="153">
        <v>0</v>
      </c>
      <c r="G166" s="153">
        <f>S205</f>
        <v>0</v>
      </c>
      <c r="H166" s="153">
        <f>T205</f>
        <v>0</v>
      </c>
      <c r="I166" s="146"/>
      <c r="J166" s="147"/>
    </row>
    <row r="167" spans="1:15" s="113" customFormat="1">
      <c r="A167" s="154"/>
      <c r="B167" s="155" t="s">
        <v>33</v>
      </c>
      <c r="C167" s="31">
        <f t="shared" si="8"/>
        <v>0</v>
      </c>
      <c r="D167" s="156">
        <f>V203</f>
        <v>0</v>
      </c>
      <c r="E167" s="156">
        <f>V204</f>
        <v>0</v>
      </c>
      <c r="F167" s="156">
        <v>0</v>
      </c>
      <c r="G167" s="156">
        <f>V205</f>
        <v>0</v>
      </c>
      <c r="H167" s="156">
        <f>W205</f>
        <v>0</v>
      </c>
      <c r="I167" s="634">
        <v>0.6</v>
      </c>
      <c r="J167" s="635"/>
      <c r="K167" s="636" t="s">
        <v>45</v>
      </c>
      <c r="L167" s="637"/>
      <c r="M167" s="638"/>
      <c r="N167" s="639"/>
    </row>
    <row r="168" spans="1:15" s="113" customFormat="1" ht="13.5" thickBot="1">
      <c r="A168" s="151" t="s">
        <v>35</v>
      </c>
      <c r="B168" s="152" t="s">
        <v>32</v>
      </c>
      <c r="C168" s="31">
        <f t="shared" si="8"/>
        <v>0</v>
      </c>
      <c r="D168" s="153">
        <f>X203</f>
        <v>0</v>
      </c>
      <c r="E168" s="153">
        <f>X204</f>
        <v>0</v>
      </c>
      <c r="F168" s="153">
        <v>0</v>
      </c>
      <c r="G168" s="153">
        <f>X205</f>
        <v>0</v>
      </c>
      <c r="H168" s="153">
        <f>Y205</f>
        <v>0</v>
      </c>
      <c r="I168" s="157">
        <v>3</v>
      </c>
      <c r="J168" s="158">
        <v>4</v>
      </c>
      <c r="K168" s="158">
        <v>6</v>
      </c>
      <c r="L168" s="158">
        <v>5</v>
      </c>
      <c r="M168" s="159" t="s">
        <v>111</v>
      </c>
      <c r="N168" s="160" t="s">
        <v>112</v>
      </c>
    </row>
    <row r="169" spans="1:15" s="113" customFormat="1" ht="15.75" thickBot="1">
      <c r="A169" s="154"/>
      <c r="B169" s="155" t="s">
        <v>33</v>
      </c>
      <c r="C169" s="31">
        <f t="shared" si="8"/>
        <v>0</v>
      </c>
      <c r="D169" s="156">
        <f>Z203</f>
        <v>0</v>
      </c>
      <c r="E169" s="156">
        <f>Z204</f>
        <v>0</v>
      </c>
      <c r="F169" s="156">
        <v>0</v>
      </c>
      <c r="G169" s="156">
        <f>Z205</f>
        <v>0</v>
      </c>
      <c r="H169" s="161">
        <f>Y206</f>
        <v>0</v>
      </c>
      <c r="I169" s="162">
        <v>0.57999999999999996</v>
      </c>
      <c r="J169" s="163">
        <v>0.02</v>
      </c>
      <c r="K169" s="163" t="s">
        <v>113</v>
      </c>
      <c r="L169" s="164" t="s">
        <v>114</v>
      </c>
      <c r="M169" s="164"/>
      <c r="N169" s="165"/>
    </row>
    <row r="170" spans="1:15" s="113" customFormat="1" ht="15">
      <c r="A170" s="151" t="s">
        <v>115</v>
      </c>
      <c r="B170" s="152" t="s">
        <v>32</v>
      </c>
      <c r="C170" s="31">
        <f t="shared" si="8"/>
        <v>3297.2613058000002</v>
      </c>
      <c r="D170" s="153">
        <f>AB203</f>
        <v>1108.323128</v>
      </c>
      <c r="E170" s="166">
        <f>AB204-55</f>
        <v>1607.4846919999998</v>
      </c>
      <c r="F170" s="166">
        <v>55</v>
      </c>
      <c r="G170" s="166">
        <f>AB205-11+1</f>
        <v>516.45348580000007</v>
      </c>
      <c r="H170" s="167">
        <v>10</v>
      </c>
      <c r="I170" s="168">
        <v>1607.0685355999999</v>
      </c>
      <c r="J170" s="169">
        <v>55.416156399999998</v>
      </c>
      <c r="K170" s="170">
        <v>10.529069716000002</v>
      </c>
      <c r="L170" s="170">
        <v>515.92441608400009</v>
      </c>
      <c r="M170" s="171">
        <f>K170+L170</f>
        <v>526.45348580000007</v>
      </c>
      <c r="N170" s="172">
        <f>I170+J170</f>
        <v>1662.484692</v>
      </c>
      <c r="O170" s="59"/>
    </row>
    <row r="171" spans="1:15" s="113" customFormat="1" ht="15">
      <c r="A171" s="173"/>
      <c r="B171" s="155" t="s">
        <v>33</v>
      </c>
      <c r="C171" s="31">
        <f t="shared" si="8"/>
        <v>0</v>
      </c>
      <c r="D171" s="156">
        <f>AD203</f>
        <v>0</v>
      </c>
      <c r="E171" s="174">
        <f>AD204</f>
        <v>0</v>
      </c>
      <c r="F171" s="174">
        <v>0</v>
      </c>
      <c r="G171" s="174">
        <f>AD205</f>
        <v>0</v>
      </c>
      <c r="H171" s="175">
        <v>0</v>
      </c>
      <c r="I171" s="168">
        <v>0</v>
      </c>
      <c r="J171" s="169">
        <v>0</v>
      </c>
      <c r="K171" s="170">
        <v>0</v>
      </c>
      <c r="L171" s="170">
        <v>0</v>
      </c>
      <c r="M171" s="36">
        <f t="shared" ref="M171:M179" si="9">K171+L171</f>
        <v>0</v>
      </c>
      <c r="N171" s="176">
        <f t="shared" ref="N171:N179" si="10">I171+J171</f>
        <v>0</v>
      </c>
      <c r="O171" s="60"/>
    </row>
    <row r="172" spans="1:15" s="113" customFormat="1" ht="15">
      <c r="A172" s="151" t="s">
        <v>116</v>
      </c>
      <c r="B172" s="152" t="s">
        <v>32</v>
      </c>
      <c r="C172" s="31">
        <f t="shared" si="8"/>
        <v>68.424999999999997</v>
      </c>
      <c r="D172" s="153">
        <f>AF203</f>
        <v>23</v>
      </c>
      <c r="E172" s="166">
        <f>AF204-1</f>
        <v>33.5</v>
      </c>
      <c r="F172" s="166">
        <v>1</v>
      </c>
      <c r="G172" s="166">
        <f>AF205-1+1</f>
        <v>10.925000000000001</v>
      </c>
      <c r="H172" s="167">
        <v>0</v>
      </c>
      <c r="I172" s="168">
        <v>33.349999999999994</v>
      </c>
      <c r="J172" s="169">
        <v>1.1500000000000001</v>
      </c>
      <c r="K172" s="170">
        <v>0.21850000000000003</v>
      </c>
      <c r="L172" s="170">
        <v>10.7065</v>
      </c>
      <c r="M172" s="36">
        <f t="shared" si="9"/>
        <v>10.925000000000001</v>
      </c>
      <c r="N172" s="176">
        <f t="shared" si="10"/>
        <v>34.499999999999993</v>
      </c>
      <c r="O172" s="60"/>
    </row>
    <row r="173" spans="1:15" s="113" customFormat="1" ht="15">
      <c r="A173" s="173"/>
      <c r="B173" s="155" t="s">
        <v>33</v>
      </c>
      <c r="C173" s="31">
        <f t="shared" si="8"/>
        <v>1368.4795223200001</v>
      </c>
      <c r="D173" s="156">
        <f>AH203</f>
        <v>460.32925120000004</v>
      </c>
      <c r="E173" s="174">
        <f>AH204-23</f>
        <v>667.49387679999995</v>
      </c>
      <c r="F173" s="174">
        <v>23</v>
      </c>
      <c r="G173" s="174">
        <f>AH205-4-1</f>
        <v>213.65639432000003</v>
      </c>
      <c r="H173" s="175">
        <v>4</v>
      </c>
      <c r="I173" s="168">
        <v>667.47741423999992</v>
      </c>
      <c r="J173" s="169">
        <v>23.016462560000001</v>
      </c>
      <c r="K173" s="170">
        <v>4.3731278864000007</v>
      </c>
      <c r="L173" s="170">
        <v>214.28326643360003</v>
      </c>
      <c r="M173" s="36">
        <f t="shared" si="9"/>
        <v>218.65639432000003</v>
      </c>
      <c r="N173" s="176">
        <f t="shared" si="10"/>
        <v>690.49387679999995</v>
      </c>
      <c r="O173" s="60"/>
    </row>
    <row r="174" spans="1:15" s="113" customFormat="1" ht="15">
      <c r="A174" s="151" t="s">
        <v>38</v>
      </c>
      <c r="B174" s="152" t="s">
        <v>32</v>
      </c>
      <c r="C174" s="31">
        <f t="shared" si="8"/>
        <v>50.575000000000003</v>
      </c>
      <c r="D174" s="153">
        <f>AJ203</f>
        <v>17</v>
      </c>
      <c r="E174" s="166">
        <f>AJ204-1</f>
        <v>24.5</v>
      </c>
      <c r="F174" s="166">
        <v>1</v>
      </c>
      <c r="G174" s="166">
        <f>AJ205-1</f>
        <v>7.0749999999999993</v>
      </c>
      <c r="H174" s="167">
        <v>1</v>
      </c>
      <c r="I174" s="168">
        <v>24.65</v>
      </c>
      <c r="J174" s="169">
        <v>0.85</v>
      </c>
      <c r="K174" s="170">
        <v>0.16149999999999998</v>
      </c>
      <c r="L174" s="170">
        <v>7.9134999999999991</v>
      </c>
      <c r="M174" s="36">
        <f t="shared" si="9"/>
        <v>8.0749999999999993</v>
      </c>
      <c r="N174" s="176">
        <f t="shared" si="10"/>
        <v>25.5</v>
      </c>
      <c r="O174" s="60"/>
    </row>
    <row r="175" spans="1:15" s="113" customFormat="1" ht="15">
      <c r="A175" s="173"/>
      <c r="B175" s="155" t="s">
        <v>33</v>
      </c>
      <c r="C175" s="31">
        <f t="shared" si="8"/>
        <v>2047.7817834799998</v>
      </c>
      <c r="D175" s="156">
        <f>AL203</f>
        <v>687.99387679999995</v>
      </c>
      <c r="E175" s="174">
        <f>AL204-34</f>
        <v>997.99081519999982</v>
      </c>
      <c r="F175" s="174">
        <v>34</v>
      </c>
      <c r="G175" s="174">
        <f>AL205-7-1+1+1</f>
        <v>320.79709147999995</v>
      </c>
      <c r="H175" s="175">
        <v>7</v>
      </c>
      <c r="I175" s="168">
        <v>997.59112135999976</v>
      </c>
      <c r="J175" s="169">
        <v>34.399693839999998</v>
      </c>
      <c r="K175" s="170">
        <v>6.5359418295999987</v>
      </c>
      <c r="L175" s="170">
        <v>320.26114965039994</v>
      </c>
      <c r="M175" s="36">
        <f t="shared" si="9"/>
        <v>326.79709147999995</v>
      </c>
      <c r="N175" s="176">
        <f t="shared" si="10"/>
        <v>1031.9908151999998</v>
      </c>
      <c r="O175" s="60"/>
    </row>
    <row r="176" spans="1:15" s="113" customFormat="1" ht="15">
      <c r="A176" s="151" t="s">
        <v>39</v>
      </c>
      <c r="B176" s="152" t="s">
        <v>32</v>
      </c>
      <c r="C176" s="31">
        <f t="shared" si="8"/>
        <v>0</v>
      </c>
      <c r="D176" s="153">
        <f>AN203</f>
        <v>0</v>
      </c>
      <c r="E176" s="166">
        <f>AN204</f>
        <v>0</v>
      </c>
      <c r="F176" s="166">
        <v>0</v>
      </c>
      <c r="G176" s="166">
        <f>AN205</f>
        <v>0</v>
      </c>
      <c r="H176" s="167"/>
      <c r="I176" s="177">
        <f t="shared" ref="I176:I179" si="11">E176*0.58</f>
        <v>0</v>
      </c>
      <c r="J176" s="178">
        <f t="shared" ref="J176:J179" si="12">E176*0.02</f>
        <v>0</v>
      </c>
      <c r="K176" s="171">
        <f t="shared" ref="K176:K179" si="13">G176*0.02</f>
        <v>0</v>
      </c>
      <c r="L176" s="171">
        <f t="shared" ref="L176:L179" si="14">G176*0.98</f>
        <v>0</v>
      </c>
      <c r="M176" s="36">
        <f t="shared" si="9"/>
        <v>0</v>
      </c>
      <c r="N176" s="176">
        <f t="shared" si="10"/>
        <v>0</v>
      </c>
      <c r="O176" s="60"/>
    </row>
    <row r="177" spans="1:55" s="113" customFormat="1" ht="15">
      <c r="A177" s="173"/>
      <c r="B177" s="155" t="s">
        <v>33</v>
      </c>
      <c r="C177" s="31">
        <f t="shared" si="8"/>
        <v>0</v>
      </c>
      <c r="D177" s="156">
        <f>AP203</f>
        <v>0</v>
      </c>
      <c r="E177" s="174">
        <f>AP204</f>
        <v>0</v>
      </c>
      <c r="F177" s="174">
        <v>0</v>
      </c>
      <c r="G177" s="174">
        <f>AP205</f>
        <v>0</v>
      </c>
      <c r="H177" s="175"/>
      <c r="I177" s="177">
        <f t="shared" si="11"/>
        <v>0</v>
      </c>
      <c r="J177" s="178">
        <f t="shared" si="12"/>
        <v>0</v>
      </c>
      <c r="K177" s="171">
        <f t="shared" si="13"/>
        <v>0</v>
      </c>
      <c r="L177" s="171">
        <f t="shared" si="14"/>
        <v>0</v>
      </c>
      <c r="M177" s="36">
        <f t="shared" si="9"/>
        <v>0</v>
      </c>
      <c r="N177" s="176">
        <f t="shared" si="10"/>
        <v>0</v>
      </c>
      <c r="O177" s="60"/>
    </row>
    <row r="178" spans="1:55" ht="15">
      <c r="A178" s="179" t="s">
        <v>41</v>
      </c>
      <c r="B178" s="180" t="s">
        <v>32</v>
      </c>
      <c r="C178" s="31">
        <f t="shared" si="8"/>
        <v>0</v>
      </c>
      <c r="D178" s="153">
        <v>0</v>
      </c>
      <c r="E178" s="166">
        <v>0</v>
      </c>
      <c r="F178" s="166">
        <v>0</v>
      </c>
      <c r="G178" s="166">
        <v>0</v>
      </c>
      <c r="H178" s="167"/>
      <c r="I178" s="177">
        <f t="shared" si="11"/>
        <v>0</v>
      </c>
      <c r="J178" s="178">
        <f t="shared" si="12"/>
        <v>0</v>
      </c>
      <c r="K178" s="171">
        <f t="shared" si="13"/>
        <v>0</v>
      </c>
      <c r="L178" s="171">
        <f t="shared" si="14"/>
        <v>0</v>
      </c>
      <c r="M178" s="36">
        <f t="shared" si="9"/>
        <v>0</v>
      </c>
      <c r="N178" s="176">
        <f t="shared" si="10"/>
        <v>0</v>
      </c>
      <c r="O178" s="60"/>
    </row>
    <row r="179" spans="1:55" ht="15.75" thickBot="1">
      <c r="A179" s="181"/>
      <c r="B179" s="30" t="s">
        <v>33</v>
      </c>
      <c r="C179" s="31">
        <f t="shared" si="8"/>
        <v>0</v>
      </c>
      <c r="D179" s="156">
        <v>0</v>
      </c>
      <c r="E179" s="174">
        <v>0</v>
      </c>
      <c r="F179" s="174">
        <v>0</v>
      </c>
      <c r="G179" s="174">
        <v>0</v>
      </c>
      <c r="H179" s="175"/>
      <c r="I179" s="177">
        <f t="shared" si="11"/>
        <v>0</v>
      </c>
      <c r="J179" s="178">
        <f t="shared" si="12"/>
        <v>0</v>
      </c>
      <c r="K179" s="171">
        <f t="shared" si="13"/>
        <v>0</v>
      </c>
      <c r="L179" s="171">
        <f t="shared" si="14"/>
        <v>0</v>
      </c>
      <c r="M179" s="182">
        <f t="shared" si="9"/>
        <v>0</v>
      </c>
      <c r="N179" s="183">
        <f t="shared" si="10"/>
        <v>0</v>
      </c>
      <c r="O179" s="90"/>
    </row>
    <row r="180" spans="1:55" ht="15">
      <c r="A180" s="581" t="s">
        <v>22</v>
      </c>
      <c r="B180" s="180" t="s">
        <v>32</v>
      </c>
      <c r="C180" s="32">
        <f>C162+C164+C166+C168+C170+C172+C174+C176+C178</f>
        <v>3416.2613058000002</v>
      </c>
      <c r="D180" s="32">
        <f t="shared" ref="D180:H181" si="15">D162+D164+D166+D168+D170+D172+D174+D176+D178</f>
        <v>1148.323128</v>
      </c>
      <c r="E180" s="32">
        <f t="shared" si="15"/>
        <v>1665.4846919999998</v>
      </c>
      <c r="F180" s="32">
        <f t="shared" si="15"/>
        <v>57</v>
      </c>
      <c r="G180" s="32">
        <f t="shared" si="15"/>
        <v>534.45348580000007</v>
      </c>
      <c r="H180" s="184">
        <f t="shared" si="15"/>
        <v>11</v>
      </c>
      <c r="I180" s="185">
        <f>I170+I172+I174+I176+I178</f>
        <v>1665.0685355999999</v>
      </c>
      <c r="J180" s="186">
        <f t="shared" ref="J180:N181" si="16">J170+J172+J174+J176+J178</f>
        <v>57.416156399999998</v>
      </c>
      <c r="K180" s="186">
        <f t="shared" si="16"/>
        <v>10.909069716000003</v>
      </c>
      <c r="L180" s="186">
        <f t="shared" si="16"/>
        <v>534.54441608400009</v>
      </c>
      <c r="M180" s="186">
        <f t="shared" si="16"/>
        <v>545.45348580000007</v>
      </c>
      <c r="N180" s="187">
        <f t="shared" si="16"/>
        <v>1722.484692</v>
      </c>
      <c r="O180" s="90"/>
    </row>
    <row r="181" spans="1:55" ht="15.75" thickBot="1">
      <c r="A181" s="583"/>
      <c r="B181" s="30" t="s">
        <v>33</v>
      </c>
      <c r="C181" s="32">
        <f>C163+C165+C167+C169+C171+C173+C175+C177+C179</f>
        <v>3416.2613057999997</v>
      </c>
      <c r="D181" s="32">
        <f t="shared" si="15"/>
        <v>1148.323128</v>
      </c>
      <c r="E181" s="32">
        <f t="shared" si="15"/>
        <v>1665.4846919999998</v>
      </c>
      <c r="F181" s="32">
        <f t="shared" si="15"/>
        <v>57</v>
      </c>
      <c r="G181" s="32">
        <f t="shared" si="15"/>
        <v>534.45348579999995</v>
      </c>
      <c r="H181" s="184">
        <f t="shared" si="15"/>
        <v>11</v>
      </c>
      <c r="I181" s="188">
        <f>I171+I173+I175+I177+I179</f>
        <v>1665.0685355999997</v>
      </c>
      <c r="J181" s="189">
        <f t="shared" si="16"/>
        <v>57.416156399999998</v>
      </c>
      <c r="K181" s="189">
        <f t="shared" si="16"/>
        <v>10.909069715999999</v>
      </c>
      <c r="L181" s="189">
        <f t="shared" si="16"/>
        <v>534.54441608399998</v>
      </c>
      <c r="M181" s="189">
        <f t="shared" si="16"/>
        <v>545.45348579999995</v>
      </c>
      <c r="N181" s="190">
        <f t="shared" si="16"/>
        <v>1722.4846919999998</v>
      </c>
    </row>
    <row r="182" spans="1:55">
      <c r="C182" s="191">
        <f>C184-C180</f>
        <v>4.1999992390628904E-6</v>
      </c>
      <c r="D182" s="191">
        <f t="shared" ref="D182:G182" si="17">D184-D180</f>
        <v>0</v>
      </c>
      <c r="E182" s="191">
        <f t="shared" si="17"/>
        <v>57</v>
      </c>
      <c r="F182" s="191">
        <f t="shared" si="17"/>
        <v>-57</v>
      </c>
      <c r="G182" s="191">
        <f t="shared" si="17"/>
        <v>11.000004199999921</v>
      </c>
    </row>
    <row r="183" spans="1:55">
      <c r="C183" s="191">
        <f>C184-C181</f>
        <v>4.1999996938102413E-6</v>
      </c>
      <c r="D183" s="191">
        <f t="shared" ref="D183:G183" si="18">D184-D181</f>
        <v>0</v>
      </c>
      <c r="E183" s="191">
        <f t="shared" si="18"/>
        <v>57</v>
      </c>
      <c r="F183" s="191">
        <f t="shared" si="18"/>
        <v>-57</v>
      </c>
      <c r="G183" s="191">
        <f t="shared" si="18"/>
        <v>11.000004200000035</v>
      </c>
    </row>
    <row r="184" spans="1:55">
      <c r="C184" s="192">
        <f>F204/1000</f>
        <v>3416.2613099999994</v>
      </c>
      <c r="D184" s="192">
        <f>C204*40%/1000</f>
        <v>1148.323128</v>
      </c>
      <c r="E184" s="192">
        <f>C204*60%/1000</f>
        <v>1722.4846919999998</v>
      </c>
      <c r="F184" s="192"/>
      <c r="G184" s="192">
        <f>E204/1000</f>
        <v>545.45348999999999</v>
      </c>
    </row>
    <row r="185" spans="1:55">
      <c r="C185" s="192"/>
      <c r="D185" s="192"/>
      <c r="E185" s="192"/>
      <c r="F185" s="192"/>
      <c r="G185" s="192"/>
    </row>
    <row r="186" spans="1:55">
      <c r="C186" s="192"/>
      <c r="D186" s="192"/>
      <c r="E186" s="192"/>
      <c r="F186" s="192"/>
      <c r="G186" s="192"/>
    </row>
    <row r="187" spans="1:55">
      <c r="D187" s="193">
        <v>0.4</v>
      </c>
      <c r="E187" s="193">
        <v>0.6</v>
      </c>
    </row>
    <row r="188" spans="1:55">
      <c r="D188" s="41">
        <v>1148323.1299999999</v>
      </c>
      <c r="E188" s="41">
        <v>1722484.69</v>
      </c>
      <c r="G188" s="41"/>
    </row>
    <row r="189" spans="1:55">
      <c r="D189" s="45"/>
      <c r="E189" s="45"/>
      <c r="AA189" s="194"/>
    </row>
    <row r="190" spans="1:55">
      <c r="D190" s="45"/>
      <c r="E190" s="45"/>
    </row>
    <row r="191" spans="1:55">
      <c r="G191" s="640" t="s">
        <v>95</v>
      </c>
      <c r="H191" s="640"/>
      <c r="I191" s="640"/>
      <c r="J191" s="640"/>
      <c r="K191" s="640">
        <v>2020</v>
      </c>
      <c r="L191" s="640"/>
      <c r="M191" s="640"/>
      <c r="N191" s="640"/>
      <c r="O191" s="640">
        <v>2021</v>
      </c>
      <c r="P191" s="640"/>
      <c r="Q191" s="640"/>
      <c r="R191" s="640"/>
      <c r="S191" s="640">
        <v>2022</v>
      </c>
      <c r="T191" s="640"/>
      <c r="U191" s="640"/>
      <c r="V191" s="640"/>
      <c r="W191" s="640">
        <v>2023</v>
      </c>
      <c r="X191" s="640"/>
      <c r="Y191" s="640"/>
      <c r="Z191" s="640"/>
      <c r="AA191" s="640">
        <v>2024</v>
      </c>
      <c r="AB191" s="640"/>
      <c r="AC191" s="640"/>
      <c r="AD191" s="640"/>
      <c r="AE191" s="640">
        <v>2025</v>
      </c>
      <c r="AF191" s="640"/>
      <c r="AG191" s="640"/>
      <c r="AH191" s="640"/>
      <c r="AI191" s="640">
        <v>2026</v>
      </c>
      <c r="AJ191" s="640"/>
      <c r="AK191" s="640"/>
      <c r="AL191" s="640"/>
      <c r="AM191" s="640">
        <v>2027</v>
      </c>
      <c r="AN191" s="640"/>
      <c r="AO191" s="640"/>
      <c r="AP191" s="640"/>
      <c r="AQ191" s="643" t="s">
        <v>96</v>
      </c>
      <c r="AR191" s="640"/>
      <c r="AS191" s="640"/>
      <c r="AT191" s="640"/>
      <c r="AU191" s="644" t="s">
        <v>97</v>
      </c>
      <c r="AV191" s="644"/>
      <c r="AW191" s="644"/>
      <c r="AX191" s="644"/>
      <c r="AY191" s="195"/>
      <c r="AZ191" s="195"/>
      <c r="BA191" s="195"/>
      <c r="BB191" s="195"/>
      <c r="BC191" s="195"/>
    </row>
    <row r="192" spans="1:55">
      <c r="C192" s="34" t="s">
        <v>98</v>
      </c>
      <c r="D192" s="34" t="s">
        <v>99</v>
      </c>
      <c r="E192" s="196" t="s">
        <v>100</v>
      </c>
      <c r="F192" s="197" t="s">
        <v>22</v>
      </c>
      <c r="G192" s="198" t="s">
        <v>101</v>
      </c>
      <c r="H192" s="198" t="s">
        <v>101</v>
      </c>
      <c r="I192" s="198" t="s">
        <v>102</v>
      </c>
      <c r="J192" s="198" t="s">
        <v>102</v>
      </c>
      <c r="K192" s="199" t="s">
        <v>101</v>
      </c>
      <c r="L192" s="199" t="s">
        <v>101</v>
      </c>
      <c r="M192" s="198" t="s">
        <v>102</v>
      </c>
      <c r="N192" s="198" t="s">
        <v>102</v>
      </c>
      <c r="O192" s="199" t="s">
        <v>101</v>
      </c>
      <c r="P192" s="199" t="s">
        <v>101</v>
      </c>
      <c r="Q192" s="198" t="s">
        <v>102</v>
      </c>
      <c r="R192" s="198" t="s">
        <v>102</v>
      </c>
      <c r="S192" s="199" t="s">
        <v>101</v>
      </c>
      <c r="T192" s="199" t="s">
        <v>101</v>
      </c>
      <c r="U192" s="198" t="s">
        <v>102</v>
      </c>
      <c r="V192" s="198" t="s">
        <v>102</v>
      </c>
      <c r="W192" s="199" t="s">
        <v>101</v>
      </c>
      <c r="X192" s="199" t="s">
        <v>101</v>
      </c>
      <c r="Y192" s="198" t="s">
        <v>102</v>
      </c>
      <c r="Z192" s="198" t="s">
        <v>102</v>
      </c>
      <c r="AA192" s="199" t="s">
        <v>101</v>
      </c>
      <c r="AB192" s="199" t="s">
        <v>101</v>
      </c>
      <c r="AC192" s="198" t="s">
        <v>102</v>
      </c>
      <c r="AD192" s="198" t="s">
        <v>102</v>
      </c>
      <c r="AE192" s="199" t="s">
        <v>101</v>
      </c>
      <c r="AF192" s="199" t="s">
        <v>101</v>
      </c>
      <c r="AG192" s="198" t="s">
        <v>102</v>
      </c>
      <c r="AH192" s="198" t="s">
        <v>102</v>
      </c>
      <c r="AI192" s="199" t="s">
        <v>101</v>
      </c>
      <c r="AJ192" s="199" t="s">
        <v>101</v>
      </c>
      <c r="AK192" s="198" t="s">
        <v>102</v>
      </c>
      <c r="AL192" s="198" t="s">
        <v>102</v>
      </c>
      <c r="AM192" s="199" t="s">
        <v>101</v>
      </c>
      <c r="AN192" s="199" t="s">
        <v>101</v>
      </c>
      <c r="AO192" s="198" t="s">
        <v>102</v>
      </c>
      <c r="AP192" s="198" t="s">
        <v>102</v>
      </c>
      <c r="AQ192" s="199" t="s">
        <v>101</v>
      </c>
      <c r="AR192" s="199" t="s">
        <v>101</v>
      </c>
      <c r="AS192" s="198" t="s">
        <v>102</v>
      </c>
      <c r="AT192" s="198" t="s">
        <v>102</v>
      </c>
      <c r="AU192" s="199" t="s">
        <v>101</v>
      </c>
      <c r="AV192" s="199" t="s">
        <v>101</v>
      </c>
      <c r="AW192" s="198" t="s">
        <v>102</v>
      </c>
      <c r="AX192" s="198" t="s">
        <v>102</v>
      </c>
      <c r="AY192" s="198" t="s">
        <v>103</v>
      </c>
      <c r="AZ192" s="198" t="s">
        <v>103</v>
      </c>
      <c r="BA192" s="198" t="s">
        <v>104</v>
      </c>
      <c r="BB192" s="198" t="s">
        <v>104</v>
      </c>
      <c r="BC192" s="195"/>
    </row>
    <row r="193" spans="1:55" ht="38.25">
      <c r="F193" s="139"/>
      <c r="G193" s="200" t="s">
        <v>105</v>
      </c>
      <c r="H193" s="200" t="s">
        <v>106</v>
      </c>
      <c r="I193" s="200" t="s">
        <v>105</v>
      </c>
      <c r="J193" s="200" t="s">
        <v>106</v>
      </c>
      <c r="K193" s="201" t="s">
        <v>105</v>
      </c>
      <c r="L193" s="202" t="s">
        <v>106</v>
      </c>
      <c r="M193" s="200" t="s">
        <v>105</v>
      </c>
      <c r="N193" s="203" t="s">
        <v>106</v>
      </c>
      <c r="O193" s="201" t="s">
        <v>105</v>
      </c>
      <c r="P193" s="202" t="s">
        <v>106</v>
      </c>
      <c r="Q193" s="200" t="s">
        <v>105</v>
      </c>
      <c r="R193" s="203" t="s">
        <v>106</v>
      </c>
      <c r="S193" s="201" t="s">
        <v>105</v>
      </c>
      <c r="T193" s="202" t="s">
        <v>106</v>
      </c>
      <c r="U193" s="200" t="s">
        <v>105</v>
      </c>
      <c r="V193" s="203" t="s">
        <v>106</v>
      </c>
      <c r="W193" s="201" t="s">
        <v>105</v>
      </c>
      <c r="X193" s="202" t="s">
        <v>106</v>
      </c>
      <c r="Y193" s="200" t="s">
        <v>105</v>
      </c>
      <c r="Z193" s="203" t="s">
        <v>106</v>
      </c>
      <c r="AA193" s="201" t="s">
        <v>105</v>
      </c>
      <c r="AB193" s="202" t="s">
        <v>106</v>
      </c>
      <c r="AC193" s="200" t="s">
        <v>105</v>
      </c>
      <c r="AD193" s="203" t="s">
        <v>106</v>
      </c>
      <c r="AE193" s="201" t="s">
        <v>105</v>
      </c>
      <c r="AF193" s="202" t="s">
        <v>106</v>
      </c>
      <c r="AG193" s="200" t="s">
        <v>105</v>
      </c>
      <c r="AH193" s="203" t="s">
        <v>106</v>
      </c>
      <c r="AI193" s="201" t="s">
        <v>105</v>
      </c>
      <c r="AJ193" s="202" t="s">
        <v>106</v>
      </c>
      <c r="AK193" s="200" t="s">
        <v>105</v>
      </c>
      <c r="AL193" s="203" t="s">
        <v>106</v>
      </c>
      <c r="AM193" s="201" t="s">
        <v>105</v>
      </c>
      <c r="AN193" s="202" t="s">
        <v>106</v>
      </c>
      <c r="AO193" s="200" t="s">
        <v>105</v>
      </c>
      <c r="AP193" s="203" t="s">
        <v>106</v>
      </c>
      <c r="AQ193" s="201" t="s">
        <v>105</v>
      </c>
      <c r="AR193" s="202" t="s">
        <v>106</v>
      </c>
      <c r="AS193" s="200" t="s">
        <v>105</v>
      </c>
      <c r="AT193" s="203" t="s">
        <v>106</v>
      </c>
      <c r="AU193" s="201" t="s">
        <v>105</v>
      </c>
      <c r="AV193" s="202" t="s">
        <v>106</v>
      </c>
      <c r="AW193" s="200" t="s">
        <v>105</v>
      </c>
      <c r="AX193" s="203" t="s">
        <v>106</v>
      </c>
      <c r="AY193" s="204" t="s">
        <v>105</v>
      </c>
      <c r="AZ193" s="205" t="s">
        <v>106</v>
      </c>
      <c r="BA193" s="200" t="s">
        <v>105</v>
      </c>
      <c r="BB193" s="203" t="s">
        <v>106</v>
      </c>
      <c r="BC193" s="195"/>
    </row>
    <row r="194" spans="1:55" s="212" customFormat="1" ht="15">
      <c r="A194" s="35" t="s">
        <v>117</v>
      </c>
      <c r="B194" s="206"/>
      <c r="C194" s="38">
        <v>2770807.82</v>
      </c>
      <c r="D194" s="207"/>
      <c r="E194" s="207">
        <f>C194*0.19</f>
        <v>526453.48580000002</v>
      </c>
      <c r="F194" s="208">
        <f>C194+D194+E194</f>
        <v>3297261.3057999997</v>
      </c>
      <c r="G194" s="209">
        <f t="shared" ref="G194:J201" si="19">K194+O194+S194+W194+AA194+AE194+AI194+AM194+AQ194+AU194</f>
        <v>2770807.82</v>
      </c>
      <c r="H194" s="209">
        <f t="shared" si="19"/>
        <v>526453.48580000002</v>
      </c>
      <c r="I194" s="209">
        <f t="shared" si="19"/>
        <v>2770807.82</v>
      </c>
      <c r="J194" s="209">
        <f t="shared" si="19"/>
        <v>526453.48579999991</v>
      </c>
      <c r="K194" s="38"/>
      <c r="L194" s="209"/>
      <c r="M194" s="38"/>
      <c r="N194" s="38"/>
      <c r="O194" s="38"/>
      <c r="P194" s="209"/>
      <c r="Q194" s="38"/>
      <c r="R194" s="38"/>
      <c r="S194" s="38"/>
      <c r="T194" s="38"/>
      <c r="U194" s="38"/>
      <c r="V194" s="38"/>
      <c r="W194" s="38"/>
      <c r="X194" s="207"/>
      <c r="Y194" s="38"/>
      <c r="Z194" s="38"/>
      <c r="AA194" s="210">
        <v>2770807.82</v>
      </c>
      <c r="AB194" s="210">
        <f>AA194*0.19</f>
        <v>526453.48580000002</v>
      </c>
      <c r="AC194" s="38"/>
      <c r="AD194" s="209"/>
      <c r="AE194" s="38"/>
      <c r="AF194" s="209"/>
      <c r="AG194" s="38">
        <f>AA194*0.4</f>
        <v>1108323.128</v>
      </c>
      <c r="AH194" s="38">
        <f>AG194*0.19</f>
        <v>210581.39432000002</v>
      </c>
      <c r="AI194" s="38"/>
      <c r="AJ194" s="209"/>
      <c r="AK194" s="38">
        <f>AA194*0.6</f>
        <v>1662484.6919999998</v>
      </c>
      <c r="AL194" s="38">
        <f>AK194*0.19</f>
        <v>315872.09147999994</v>
      </c>
      <c r="AM194" s="38"/>
      <c r="AN194" s="209"/>
      <c r="AO194" s="38"/>
      <c r="AP194" s="209"/>
      <c r="AQ194" s="38"/>
      <c r="AR194" s="209"/>
      <c r="AS194" s="38"/>
      <c r="AT194" s="209"/>
      <c r="AU194" s="38"/>
      <c r="AV194" s="209">
        <f t="shared" ref="AV194:AV195" si="20">AU194*0.19</f>
        <v>0</v>
      </c>
      <c r="AW194" s="38"/>
      <c r="AX194" s="209">
        <f t="shared" ref="AX194:AX195" si="21">AW194*0.19</f>
        <v>0</v>
      </c>
      <c r="AY194" s="207">
        <f>C194-G194</f>
        <v>0</v>
      </c>
      <c r="AZ194" s="38">
        <f>D194+E194-H194</f>
        <v>0</v>
      </c>
      <c r="BA194" s="38">
        <f>C194-I194</f>
        <v>0</v>
      </c>
      <c r="BB194" s="38">
        <f>D194+E194-J194</f>
        <v>0</v>
      </c>
      <c r="BC194" s="211"/>
    </row>
    <row r="195" spans="1:55" s="211" customFormat="1" ht="15">
      <c r="A195" s="37" t="s">
        <v>118</v>
      </c>
      <c r="B195" s="213"/>
      <c r="C195" s="38">
        <v>85000</v>
      </c>
      <c r="D195" s="214"/>
      <c r="E195" s="207">
        <f>C195*0.19</f>
        <v>16150</v>
      </c>
      <c r="F195" s="208">
        <f t="shared" ref="F195:F201" si="22">C195+D195+E195</f>
        <v>101150</v>
      </c>
      <c r="G195" s="209">
        <f t="shared" si="19"/>
        <v>85000</v>
      </c>
      <c r="H195" s="209">
        <f t="shared" si="19"/>
        <v>16150</v>
      </c>
      <c r="I195" s="209">
        <f t="shared" si="19"/>
        <v>85000</v>
      </c>
      <c r="J195" s="209">
        <f t="shared" si="19"/>
        <v>16150</v>
      </c>
      <c r="K195" s="209"/>
      <c r="L195" s="38"/>
      <c r="M195" s="215"/>
      <c r="N195" s="38"/>
      <c r="O195" s="209"/>
      <c r="P195" s="38"/>
      <c r="Q195" s="215"/>
      <c r="R195" s="38"/>
      <c r="S195" s="216"/>
      <c r="T195" s="38"/>
      <c r="U195" s="215"/>
      <c r="V195" s="38"/>
      <c r="W195" s="38"/>
      <c r="X195" s="38"/>
      <c r="Y195" s="38"/>
      <c r="Z195" s="38"/>
      <c r="AA195" s="217"/>
      <c r="AB195" s="217"/>
      <c r="AC195" s="216"/>
      <c r="AD195" s="216"/>
      <c r="AE195" s="217">
        <f>AG195</f>
        <v>42500</v>
      </c>
      <c r="AF195" s="217">
        <f>AH195</f>
        <v>8075</v>
      </c>
      <c r="AG195" s="216">
        <f>C195*0.5</f>
        <v>42500</v>
      </c>
      <c r="AH195" s="216">
        <f>AG195*0.19</f>
        <v>8075</v>
      </c>
      <c r="AI195" s="217">
        <f>AK195</f>
        <v>42500</v>
      </c>
      <c r="AJ195" s="217">
        <f>AL195</f>
        <v>8075</v>
      </c>
      <c r="AK195" s="216">
        <f>C195*0.5</f>
        <v>42500</v>
      </c>
      <c r="AL195" s="216">
        <f>AK195*0.19</f>
        <v>8075</v>
      </c>
      <c r="AM195" s="209"/>
      <c r="AN195" s="209"/>
      <c r="AO195" s="209"/>
      <c r="AP195" s="209"/>
      <c r="AQ195" s="209"/>
      <c r="AR195" s="209"/>
      <c r="AS195" s="209"/>
      <c r="AT195" s="209"/>
      <c r="AU195" s="209"/>
      <c r="AV195" s="209">
        <f t="shared" si="20"/>
        <v>0</v>
      </c>
      <c r="AW195" s="209"/>
      <c r="AX195" s="209">
        <f t="shared" si="21"/>
        <v>0</v>
      </c>
      <c r="AY195" s="38">
        <f t="shared" ref="AY195:AY201" si="23">C195-G195</f>
        <v>0</v>
      </c>
      <c r="AZ195" s="38">
        <f t="shared" ref="AZ195:AZ201" si="24">D195+E195-H195</f>
        <v>0</v>
      </c>
      <c r="BA195" s="38">
        <f t="shared" ref="BA195:BA201" si="25">C195-I195</f>
        <v>0</v>
      </c>
      <c r="BB195" s="38">
        <f t="shared" ref="BB195:BB201" si="26">D195+E195-J195</f>
        <v>0</v>
      </c>
    </row>
    <row r="196" spans="1:55" s="211" customFormat="1" ht="15">
      <c r="A196" s="37" t="s">
        <v>119</v>
      </c>
      <c r="B196" s="213"/>
      <c r="C196" s="38">
        <v>15000</v>
      </c>
      <c r="D196" s="38"/>
      <c r="E196" s="207">
        <f>C196*0.19</f>
        <v>2850</v>
      </c>
      <c r="F196" s="208">
        <f t="shared" si="22"/>
        <v>17850</v>
      </c>
      <c r="G196" s="209">
        <f t="shared" si="19"/>
        <v>15000</v>
      </c>
      <c r="H196" s="209">
        <f t="shared" si="19"/>
        <v>2850</v>
      </c>
      <c r="I196" s="209">
        <f t="shared" si="19"/>
        <v>15000</v>
      </c>
      <c r="J196" s="209">
        <f t="shared" si="19"/>
        <v>2850</v>
      </c>
      <c r="K196" s="38"/>
      <c r="L196" s="209"/>
      <c r="M196" s="215"/>
      <c r="N196" s="38"/>
      <c r="O196" s="209"/>
      <c r="P196" s="38"/>
      <c r="Q196" s="215"/>
      <c r="R196" s="38"/>
      <c r="S196" s="216"/>
      <c r="T196" s="38"/>
      <c r="U196" s="215"/>
      <c r="V196" s="38"/>
      <c r="W196" s="38"/>
      <c r="X196" s="38"/>
      <c r="Y196" s="38"/>
      <c r="Z196" s="38"/>
      <c r="AA196" s="38"/>
      <c r="AB196" s="209"/>
      <c r="AC196" s="38"/>
      <c r="AD196" s="209"/>
      <c r="AE196" s="217">
        <v>15000</v>
      </c>
      <c r="AF196" s="217">
        <f>AE196*0.19</f>
        <v>2850</v>
      </c>
      <c r="AG196" s="38"/>
      <c r="AH196" s="216"/>
      <c r="AI196" s="38"/>
      <c r="AJ196" s="209"/>
      <c r="AK196" s="38">
        <v>15000</v>
      </c>
      <c r="AL196" s="209">
        <v>2850</v>
      </c>
      <c r="AM196" s="38"/>
      <c r="AN196" s="209"/>
      <c r="AO196" s="38"/>
      <c r="AP196" s="209"/>
      <c r="AQ196" s="38"/>
      <c r="AR196" s="209"/>
      <c r="AS196" s="38"/>
      <c r="AT196" s="209"/>
      <c r="AU196" s="38"/>
      <c r="AV196" s="209">
        <f>AU196*0.19</f>
        <v>0</v>
      </c>
      <c r="AW196" s="38"/>
      <c r="AX196" s="209">
        <f>AW196*0.19</f>
        <v>0</v>
      </c>
      <c r="AY196" s="38">
        <f t="shared" si="23"/>
        <v>0</v>
      </c>
      <c r="AZ196" s="38">
        <f t="shared" si="24"/>
        <v>0</v>
      </c>
      <c r="BA196" s="38">
        <f t="shared" si="25"/>
        <v>0</v>
      </c>
      <c r="BB196" s="38">
        <f t="shared" si="26"/>
        <v>0</v>
      </c>
    </row>
    <row r="197" spans="1:55" s="211" customFormat="1">
      <c r="A197" s="213"/>
      <c r="B197" s="213"/>
      <c r="C197" s="38"/>
      <c r="D197" s="38"/>
      <c r="E197" s="38"/>
      <c r="F197" s="208">
        <f t="shared" si="22"/>
        <v>0</v>
      </c>
      <c r="G197" s="209">
        <f t="shared" si="19"/>
        <v>0</v>
      </c>
      <c r="H197" s="209">
        <f t="shared" si="19"/>
        <v>0</v>
      </c>
      <c r="I197" s="209">
        <f t="shared" si="19"/>
        <v>0</v>
      </c>
      <c r="J197" s="209">
        <f t="shared" si="19"/>
        <v>0</v>
      </c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>
        <f t="shared" si="23"/>
        <v>0</v>
      </c>
      <c r="AZ197" s="38">
        <f t="shared" si="24"/>
        <v>0</v>
      </c>
      <c r="BA197" s="38">
        <f t="shared" si="25"/>
        <v>0</v>
      </c>
      <c r="BB197" s="38">
        <f t="shared" si="26"/>
        <v>0</v>
      </c>
    </row>
    <row r="198" spans="1:55" s="211" customFormat="1">
      <c r="A198" s="154"/>
      <c r="B198" s="213"/>
      <c r="C198" s="38"/>
      <c r="D198" s="38"/>
      <c r="E198" s="38"/>
      <c r="F198" s="208">
        <f t="shared" si="22"/>
        <v>0</v>
      </c>
      <c r="G198" s="209">
        <f t="shared" si="19"/>
        <v>0</v>
      </c>
      <c r="H198" s="209">
        <f t="shared" si="19"/>
        <v>0</v>
      </c>
      <c r="I198" s="209">
        <f t="shared" si="19"/>
        <v>0</v>
      </c>
      <c r="J198" s="209">
        <f t="shared" si="19"/>
        <v>0</v>
      </c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>
        <f t="shared" si="23"/>
        <v>0</v>
      </c>
      <c r="AZ198" s="38">
        <f t="shared" si="24"/>
        <v>0</v>
      </c>
      <c r="BA198" s="38">
        <f t="shared" si="25"/>
        <v>0</v>
      </c>
      <c r="BB198" s="38">
        <f t="shared" si="26"/>
        <v>0</v>
      </c>
    </row>
    <row r="199" spans="1:55" s="212" customFormat="1" ht="15">
      <c r="A199" s="35"/>
      <c r="B199" s="206"/>
      <c r="C199" s="38"/>
      <c r="D199" s="207"/>
      <c r="E199" s="207"/>
      <c r="F199" s="208">
        <f t="shared" si="22"/>
        <v>0</v>
      </c>
      <c r="G199" s="209">
        <f t="shared" si="19"/>
        <v>0</v>
      </c>
      <c r="H199" s="209">
        <f t="shared" si="19"/>
        <v>0</v>
      </c>
      <c r="I199" s="209">
        <f t="shared" si="19"/>
        <v>0</v>
      </c>
      <c r="J199" s="209">
        <f t="shared" si="19"/>
        <v>0</v>
      </c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207"/>
      <c r="Y199" s="38"/>
      <c r="Z199" s="207"/>
      <c r="AA199" s="38"/>
      <c r="AB199" s="207"/>
      <c r="AC199" s="38"/>
      <c r="AD199" s="207"/>
      <c r="AE199" s="38"/>
      <c r="AF199" s="207"/>
      <c r="AG199" s="38"/>
      <c r="AH199" s="207"/>
      <c r="AI199" s="38"/>
      <c r="AJ199" s="38"/>
      <c r="AK199" s="38"/>
      <c r="AL199" s="207"/>
      <c r="AM199" s="38"/>
      <c r="AN199" s="207"/>
      <c r="AO199" s="38"/>
      <c r="AP199" s="207"/>
      <c r="AQ199" s="38"/>
      <c r="AR199" s="207"/>
      <c r="AS199" s="38"/>
      <c r="AT199" s="207"/>
      <c r="AU199" s="38"/>
      <c r="AV199" s="207"/>
      <c r="AW199" s="38"/>
      <c r="AX199" s="207"/>
      <c r="AY199" s="38">
        <f t="shared" si="23"/>
        <v>0</v>
      </c>
      <c r="AZ199" s="38">
        <f t="shared" si="24"/>
        <v>0</v>
      </c>
      <c r="BA199" s="38">
        <f t="shared" si="25"/>
        <v>0</v>
      </c>
      <c r="BB199" s="38">
        <f t="shared" si="26"/>
        <v>0</v>
      </c>
      <c r="BC199" s="211"/>
    </row>
    <row r="200" spans="1:55" s="211" customFormat="1">
      <c r="A200" s="213"/>
      <c r="B200" s="213"/>
      <c r="C200" s="38"/>
      <c r="D200" s="38"/>
      <c r="E200" s="38"/>
      <c r="F200" s="208">
        <f t="shared" si="22"/>
        <v>0</v>
      </c>
      <c r="G200" s="209">
        <f t="shared" si="19"/>
        <v>0</v>
      </c>
      <c r="H200" s="209">
        <f t="shared" si="19"/>
        <v>0</v>
      </c>
      <c r="I200" s="209">
        <f t="shared" si="19"/>
        <v>0</v>
      </c>
      <c r="J200" s="209">
        <f t="shared" si="19"/>
        <v>0</v>
      </c>
      <c r="K200" s="38"/>
      <c r="L200" s="209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>
        <f t="shared" ref="AV200:AV201" si="27">AU200*0.19</f>
        <v>0</v>
      </c>
      <c r="AW200" s="38"/>
      <c r="AX200" s="38">
        <f t="shared" ref="AX200:AX201" si="28">AW200*0.19</f>
        <v>0</v>
      </c>
      <c r="AY200" s="38">
        <f t="shared" si="23"/>
        <v>0</v>
      </c>
      <c r="AZ200" s="38">
        <f t="shared" si="24"/>
        <v>0</v>
      </c>
      <c r="BA200" s="38">
        <f t="shared" si="25"/>
        <v>0</v>
      </c>
      <c r="BB200" s="38">
        <f t="shared" si="26"/>
        <v>0</v>
      </c>
    </row>
    <row r="201" spans="1:55" s="211" customFormat="1">
      <c r="A201" s="213"/>
      <c r="B201" s="213"/>
      <c r="C201" s="38"/>
      <c r="D201" s="38"/>
      <c r="E201" s="38"/>
      <c r="F201" s="208">
        <f t="shared" si="22"/>
        <v>0</v>
      </c>
      <c r="G201" s="209">
        <f t="shared" si="19"/>
        <v>0</v>
      </c>
      <c r="H201" s="209">
        <f t="shared" si="19"/>
        <v>0</v>
      </c>
      <c r="I201" s="209">
        <f t="shared" si="19"/>
        <v>0</v>
      </c>
      <c r="J201" s="209">
        <f t="shared" si="19"/>
        <v>0</v>
      </c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>
        <f t="shared" si="27"/>
        <v>0</v>
      </c>
      <c r="AW201" s="38"/>
      <c r="AX201" s="38">
        <f t="shared" si="28"/>
        <v>0</v>
      </c>
      <c r="AY201" s="38">
        <f t="shared" si="23"/>
        <v>0</v>
      </c>
      <c r="AZ201" s="38">
        <f t="shared" si="24"/>
        <v>0</v>
      </c>
      <c r="BA201" s="38">
        <f t="shared" si="25"/>
        <v>0</v>
      </c>
      <c r="BB201" s="38">
        <f t="shared" si="26"/>
        <v>0</v>
      </c>
    </row>
    <row r="202" spans="1:55" s="11" customFormat="1">
      <c r="A202" s="218" t="s">
        <v>107</v>
      </c>
      <c r="B202" s="219"/>
      <c r="C202" s="39">
        <f>SUM(C194:C201)</f>
        <v>2870807.82</v>
      </c>
      <c r="D202" s="39">
        <f t="shared" ref="D202:BB202" si="29">SUM(D194:D201)</f>
        <v>0</v>
      </c>
      <c r="E202" s="39">
        <f t="shared" si="29"/>
        <v>545453.48580000002</v>
      </c>
      <c r="F202" s="39">
        <f t="shared" si="29"/>
        <v>3416261.3057999997</v>
      </c>
      <c r="G202" s="39">
        <f t="shared" si="29"/>
        <v>2870807.82</v>
      </c>
      <c r="H202" s="39">
        <f t="shared" si="29"/>
        <v>545453.48580000002</v>
      </c>
      <c r="I202" s="39">
        <f t="shared" si="29"/>
        <v>2870807.82</v>
      </c>
      <c r="J202" s="39">
        <f t="shared" si="29"/>
        <v>545453.48579999991</v>
      </c>
      <c r="K202" s="39">
        <f t="shared" si="29"/>
        <v>0</v>
      </c>
      <c r="L202" s="39">
        <f t="shared" si="29"/>
        <v>0</v>
      </c>
      <c r="M202" s="39">
        <f t="shared" si="29"/>
        <v>0</v>
      </c>
      <c r="N202" s="39">
        <f t="shared" si="29"/>
        <v>0</v>
      </c>
      <c r="O202" s="39">
        <f t="shared" si="29"/>
        <v>0</v>
      </c>
      <c r="P202" s="39">
        <f t="shared" si="29"/>
        <v>0</v>
      </c>
      <c r="Q202" s="39">
        <f t="shared" si="29"/>
        <v>0</v>
      </c>
      <c r="R202" s="39">
        <f t="shared" si="29"/>
        <v>0</v>
      </c>
      <c r="S202" s="39">
        <f t="shared" si="29"/>
        <v>0</v>
      </c>
      <c r="T202" s="39">
        <f t="shared" si="29"/>
        <v>0</v>
      </c>
      <c r="U202" s="39">
        <f t="shared" si="29"/>
        <v>0</v>
      </c>
      <c r="V202" s="39">
        <f t="shared" si="29"/>
        <v>0</v>
      </c>
      <c r="W202" s="39">
        <f t="shared" si="29"/>
        <v>0</v>
      </c>
      <c r="X202" s="39">
        <f t="shared" si="29"/>
        <v>0</v>
      </c>
      <c r="Y202" s="39">
        <f t="shared" si="29"/>
        <v>0</v>
      </c>
      <c r="Z202" s="39">
        <f t="shared" si="29"/>
        <v>0</v>
      </c>
      <c r="AA202" s="39">
        <f t="shared" si="29"/>
        <v>2770807.82</v>
      </c>
      <c r="AB202" s="39">
        <f t="shared" si="29"/>
        <v>526453.48580000002</v>
      </c>
      <c r="AC202" s="39">
        <f t="shared" si="29"/>
        <v>0</v>
      </c>
      <c r="AD202" s="39">
        <f t="shared" si="29"/>
        <v>0</v>
      </c>
      <c r="AE202" s="39">
        <f t="shared" si="29"/>
        <v>57500</v>
      </c>
      <c r="AF202" s="39">
        <f t="shared" si="29"/>
        <v>10925</v>
      </c>
      <c r="AG202" s="39">
        <f t="shared" si="29"/>
        <v>1150823.128</v>
      </c>
      <c r="AH202" s="39">
        <f t="shared" si="29"/>
        <v>218656.39432000002</v>
      </c>
      <c r="AI202" s="39">
        <f t="shared" si="29"/>
        <v>42500</v>
      </c>
      <c r="AJ202" s="39">
        <f t="shared" si="29"/>
        <v>8075</v>
      </c>
      <c r="AK202" s="39">
        <f t="shared" si="29"/>
        <v>1719984.6919999998</v>
      </c>
      <c r="AL202" s="39">
        <f t="shared" si="29"/>
        <v>326797.09147999994</v>
      </c>
      <c r="AM202" s="39">
        <f t="shared" si="29"/>
        <v>0</v>
      </c>
      <c r="AN202" s="39">
        <f t="shared" si="29"/>
        <v>0</v>
      </c>
      <c r="AO202" s="39">
        <f t="shared" si="29"/>
        <v>0</v>
      </c>
      <c r="AP202" s="39">
        <f t="shared" si="29"/>
        <v>0</v>
      </c>
      <c r="AQ202" s="39">
        <f t="shared" si="29"/>
        <v>0</v>
      </c>
      <c r="AR202" s="39">
        <f t="shared" si="29"/>
        <v>0</v>
      </c>
      <c r="AS202" s="39">
        <f t="shared" si="29"/>
        <v>0</v>
      </c>
      <c r="AT202" s="39">
        <f t="shared" si="29"/>
        <v>0</v>
      </c>
      <c r="AU202" s="39">
        <f t="shared" si="29"/>
        <v>0</v>
      </c>
      <c r="AV202" s="39">
        <f t="shared" si="29"/>
        <v>0</v>
      </c>
      <c r="AW202" s="39">
        <f t="shared" si="29"/>
        <v>0</v>
      </c>
      <c r="AX202" s="39">
        <f t="shared" si="29"/>
        <v>0</v>
      </c>
      <c r="AY202" s="39">
        <f t="shared" si="29"/>
        <v>0</v>
      </c>
      <c r="AZ202" s="39">
        <f t="shared" si="29"/>
        <v>0</v>
      </c>
      <c r="BA202" s="39">
        <f t="shared" si="29"/>
        <v>0</v>
      </c>
      <c r="BB202" s="39">
        <f t="shared" si="29"/>
        <v>0</v>
      </c>
    </row>
    <row r="203" spans="1:55" ht="13.5" thickBot="1">
      <c r="A203" s="195"/>
      <c r="C203" s="220">
        <f>C204-C202</f>
        <v>0</v>
      </c>
      <c r="D203" s="220">
        <f t="shared" ref="D203:F203" si="30">D204-D202</f>
        <v>0</v>
      </c>
      <c r="E203" s="220">
        <f t="shared" si="30"/>
        <v>4.1999999666586518E-3</v>
      </c>
      <c r="F203" s="220">
        <f t="shared" si="30"/>
        <v>4.19999985024333E-3</v>
      </c>
      <c r="G203" s="40"/>
      <c r="H203" s="40"/>
      <c r="I203" s="40"/>
      <c r="J203" s="40"/>
      <c r="K203" s="41">
        <f>K202*0.4</f>
        <v>0</v>
      </c>
      <c r="L203" s="221">
        <f>K203/1000</f>
        <v>0</v>
      </c>
      <c r="M203" s="41">
        <f>M202*0.4</f>
        <v>0</v>
      </c>
      <c r="N203" s="221">
        <f>M203/1000</f>
        <v>0</v>
      </c>
      <c r="O203" s="41">
        <f>O202*0.4</f>
        <v>0</v>
      </c>
      <c r="P203" s="221">
        <f>O203/1000</f>
        <v>0</v>
      </c>
      <c r="Q203" s="41">
        <f>Q202*0.4</f>
        <v>0</v>
      </c>
      <c r="R203" s="221">
        <f>Q203/1000</f>
        <v>0</v>
      </c>
      <c r="S203" s="41">
        <f>S202*0.4</f>
        <v>0</v>
      </c>
      <c r="T203" s="221">
        <f>S203/1000</f>
        <v>0</v>
      </c>
      <c r="U203" s="41">
        <f>U202*0.4</f>
        <v>0</v>
      </c>
      <c r="V203" s="221">
        <f>U203/1000</f>
        <v>0</v>
      </c>
      <c r="W203" s="41">
        <f>W202*0.4</f>
        <v>0</v>
      </c>
      <c r="X203" s="221">
        <f>W203/1000</f>
        <v>0</v>
      </c>
      <c r="Y203" s="41">
        <f>Y202*0.4</f>
        <v>0</v>
      </c>
      <c r="Z203" s="221">
        <f>Y203/1000</f>
        <v>0</v>
      </c>
      <c r="AA203" s="41">
        <f>AA202*0.4</f>
        <v>1108323.128</v>
      </c>
      <c r="AB203" s="221">
        <f>AA203/1000</f>
        <v>1108.323128</v>
      </c>
      <c r="AC203" s="41">
        <f>AC202*0.4</f>
        <v>0</v>
      </c>
      <c r="AD203" s="221">
        <f>AC203/1000</f>
        <v>0</v>
      </c>
      <c r="AE203" s="41">
        <f>AE202*0.4</f>
        <v>23000</v>
      </c>
      <c r="AF203" s="221">
        <f>AE203/1000</f>
        <v>23</v>
      </c>
      <c r="AG203" s="41">
        <f>AG202*0.4</f>
        <v>460329.25120000006</v>
      </c>
      <c r="AH203" s="221">
        <f>AG203/1000</f>
        <v>460.32925120000004</v>
      </c>
      <c r="AI203" s="41">
        <f>AI202*0.4</f>
        <v>17000</v>
      </c>
      <c r="AJ203" s="221">
        <f>AI203/1000</f>
        <v>17</v>
      </c>
      <c r="AK203" s="41">
        <f>AK202*0.4</f>
        <v>687993.87679999997</v>
      </c>
      <c r="AL203" s="221">
        <f>AK203/1000</f>
        <v>687.99387679999995</v>
      </c>
      <c r="AM203" s="41">
        <f>AM202*0.4</f>
        <v>0</v>
      </c>
      <c r="AN203" s="221">
        <f>AM203/1000</f>
        <v>0</v>
      </c>
      <c r="AO203" s="41">
        <f>AO202*0.4</f>
        <v>0</v>
      </c>
      <c r="AP203" s="221">
        <f>AO203/1000</f>
        <v>0</v>
      </c>
      <c r="AQ203" s="41">
        <f>AQ202*0.4</f>
        <v>0</v>
      </c>
      <c r="AR203" s="221">
        <f>AQ203/1000</f>
        <v>0</v>
      </c>
      <c r="AS203" s="41">
        <f>AS202*0.4</f>
        <v>0</v>
      </c>
      <c r="AT203" s="221">
        <f>AS203/1000</f>
        <v>0</v>
      </c>
      <c r="AU203" s="41">
        <f>AU202*0.4</f>
        <v>0</v>
      </c>
      <c r="AV203" s="221">
        <f>AU203/1000</f>
        <v>0</v>
      </c>
      <c r="AW203" s="41">
        <f>AW202*0.4</f>
        <v>0</v>
      </c>
      <c r="AX203" s="221">
        <f>AW203/1000</f>
        <v>0</v>
      </c>
      <c r="AY203" s="41">
        <f>AY202*0.4</f>
        <v>0</v>
      </c>
      <c r="AZ203" s="221">
        <f>AY203/1000</f>
        <v>0</v>
      </c>
      <c r="BA203" s="41">
        <f>BA202*0.4</f>
        <v>0</v>
      </c>
      <c r="BB203" s="221">
        <f>BA203/1000</f>
        <v>0</v>
      </c>
    </row>
    <row r="204" spans="1:55" s="222" customFormat="1" ht="13.5" thickBot="1">
      <c r="A204" s="195"/>
      <c r="C204" s="221">
        <v>2870807.82</v>
      </c>
      <c r="D204" s="221">
        <v>0</v>
      </c>
      <c r="E204" s="223">
        <v>545453.49</v>
      </c>
      <c r="F204" s="224">
        <f>C204+E204</f>
        <v>3416261.3099999996</v>
      </c>
      <c r="G204" s="220"/>
      <c r="H204" s="220"/>
      <c r="I204" s="220"/>
      <c r="J204" s="220"/>
      <c r="K204" s="41">
        <f>K202*0.6</f>
        <v>0</v>
      </c>
      <c r="L204" s="221">
        <f t="shared" ref="L204:L205" si="31">K204/1000</f>
        <v>0</v>
      </c>
      <c r="M204" s="41">
        <f>M202*0.6</f>
        <v>0</v>
      </c>
      <c r="N204" s="221">
        <f t="shared" ref="N204:N205" si="32">M204/1000</f>
        <v>0</v>
      </c>
      <c r="O204" s="41">
        <f>O202*0.6</f>
        <v>0</v>
      </c>
      <c r="P204" s="221">
        <f t="shared" ref="P204:P205" si="33">O204/1000</f>
        <v>0</v>
      </c>
      <c r="Q204" s="41">
        <f>Q202*0.6</f>
        <v>0</v>
      </c>
      <c r="R204" s="221">
        <f t="shared" ref="R204:R205" si="34">Q204/1000</f>
        <v>0</v>
      </c>
      <c r="S204" s="41">
        <f>S202*0.6</f>
        <v>0</v>
      </c>
      <c r="T204" s="221">
        <f t="shared" ref="T204:T205" si="35">S204/1000</f>
        <v>0</v>
      </c>
      <c r="U204" s="41">
        <f>U202*0.6</f>
        <v>0</v>
      </c>
      <c r="V204" s="221">
        <f t="shared" ref="V204:V205" si="36">U204/1000</f>
        <v>0</v>
      </c>
      <c r="W204" s="41">
        <f>W202*0.6</f>
        <v>0</v>
      </c>
      <c r="X204" s="221">
        <f t="shared" ref="X204:X205" si="37">W204/1000</f>
        <v>0</v>
      </c>
      <c r="Y204" s="41">
        <f>Y202*0.6</f>
        <v>0</v>
      </c>
      <c r="Z204" s="221">
        <f t="shared" ref="Z204:Z205" si="38">Y204/1000</f>
        <v>0</v>
      </c>
      <c r="AA204" s="41">
        <f>AA202*0.6</f>
        <v>1662484.6919999998</v>
      </c>
      <c r="AB204" s="221">
        <f t="shared" ref="AB204:AB205" si="39">AA204/1000</f>
        <v>1662.4846919999998</v>
      </c>
      <c r="AC204" s="41">
        <f>AC202*0.6</f>
        <v>0</v>
      </c>
      <c r="AD204" s="221">
        <f t="shared" ref="AD204:AD205" si="40">AC204/1000</f>
        <v>0</v>
      </c>
      <c r="AE204" s="41">
        <f>AE202*0.6</f>
        <v>34500</v>
      </c>
      <c r="AF204" s="221">
        <f t="shared" ref="AF204:AF205" si="41">AE204/1000</f>
        <v>34.5</v>
      </c>
      <c r="AG204" s="41">
        <f>AG202*0.6</f>
        <v>690493.87679999997</v>
      </c>
      <c r="AH204" s="221">
        <f t="shared" ref="AH204:AH205" si="42">AG204/1000</f>
        <v>690.49387679999995</v>
      </c>
      <c r="AI204" s="41">
        <f>AI202*0.6</f>
        <v>25500</v>
      </c>
      <c r="AJ204" s="221">
        <f t="shared" ref="AJ204:AJ205" si="43">AI204/1000</f>
        <v>25.5</v>
      </c>
      <c r="AK204" s="41">
        <f>AK202*0.6</f>
        <v>1031990.8151999998</v>
      </c>
      <c r="AL204" s="221">
        <f t="shared" ref="AL204:AL205" si="44">AK204/1000</f>
        <v>1031.9908151999998</v>
      </c>
      <c r="AM204" s="41">
        <f>AM202*0.6</f>
        <v>0</v>
      </c>
      <c r="AN204" s="221">
        <f t="shared" ref="AN204:AN205" si="45">AM204/1000</f>
        <v>0</v>
      </c>
      <c r="AO204" s="41">
        <f>AO202*0.6</f>
        <v>0</v>
      </c>
      <c r="AP204" s="221">
        <f t="shared" ref="AP204:AP205" si="46">AO204/1000</f>
        <v>0</v>
      </c>
      <c r="AQ204" s="41">
        <f>AQ202*0.6</f>
        <v>0</v>
      </c>
      <c r="AR204" s="221">
        <f t="shared" ref="AR204:AR205" si="47">AQ204/1000</f>
        <v>0</v>
      </c>
      <c r="AS204" s="41">
        <f>AS202*0.6</f>
        <v>0</v>
      </c>
      <c r="AT204" s="221">
        <f t="shared" ref="AT204:AT205" si="48">AS204/1000</f>
        <v>0</v>
      </c>
      <c r="AU204" s="41">
        <f>AU202*0.6</f>
        <v>0</v>
      </c>
      <c r="AV204" s="221">
        <f t="shared" ref="AV204:AV205" si="49">AU204/1000</f>
        <v>0</v>
      </c>
      <c r="AW204" s="41">
        <f>AW202*0.6</f>
        <v>0</v>
      </c>
      <c r="AX204" s="221">
        <f t="shared" ref="AX204:AX205" si="50">AW204/1000</f>
        <v>0</v>
      </c>
      <c r="AY204" s="41">
        <f>AY202*0.6</f>
        <v>0</v>
      </c>
      <c r="AZ204" s="221">
        <f t="shared" ref="AZ204:AZ205" si="51">AY204/1000</f>
        <v>0</v>
      </c>
      <c r="BA204" s="41">
        <f>BA202*0.6</f>
        <v>0</v>
      </c>
      <c r="BB204" s="221">
        <f t="shared" ref="BB204:BB205" si="52">BA204/1000</f>
        <v>0</v>
      </c>
    </row>
    <row r="205" spans="1:55" s="195" customFormat="1">
      <c r="K205" s="41">
        <f>L202</f>
        <v>0</v>
      </c>
      <c r="L205" s="221">
        <f t="shared" si="31"/>
        <v>0</v>
      </c>
      <c r="M205" s="41">
        <f>N202</f>
        <v>0</v>
      </c>
      <c r="N205" s="221">
        <f t="shared" si="32"/>
        <v>0</v>
      </c>
      <c r="O205" s="41">
        <f>P202</f>
        <v>0</v>
      </c>
      <c r="P205" s="221">
        <f t="shared" si="33"/>
        <v>0</v>
      </c>
      <c r="Q205" s="41">
        <f>R202</f>
        <v>0</v>
      </c>
      <c r="R205" s="221">
        <f t="shared" si="34"/>
        <v>0</v>
      </c>
      <c r="S205" s="41">
        <f>T202</f>
        <v>0</v>
      </c>
      <c r="T205" s="221">
        <f t="shared" si="35"/>
        <v>0</v>
      </c>
      <c r="U205" s="41">
        <f>V202</f>
        <v>0</v>
      </c>
      <c r="V205" s="221">
        <f t="shared" si="36"/>
        <v>0</v>
      </c>
      <c r="W205" s="41">
        <f>X202</f>
        <v>0</v>
      </c>
      <c r="X205" s="221">
        <f t="shared" si="37"/>
        <v>0</v>
      </c>
      <c r="Y205" s="41">
        <f>Z202</f>
        <v>0</v>
      </c>
      <c r="Z205" s="221">
        <f t="shared" si="38"/>
        <v>0</v>
      </c>
      <c r="AA205" s="41">
        <f>AB202</f>
        <v>526453.48580000002</v>
      </c>
      <c r="AB205" s="221">
        <f t="shared" si="39"/>
        <v>526.45348580000007</v>
      </c>
      <c r="AC205" s="41">
        <f>AD202</f>
        <v>0</v>
      </c>
      <c r="AD205" s="221">
        <f t="shared" si="40"/>
        <v>0</v>
      </c>
      <c r="AE205" s="41">
        <f>AF202</f>
        <v>10925</v>
      </c>
      <c r="AF205" s="221">
        <f t="shared" si="41"/>
        <v>10.925000000000001</v>
      </c>
      <c r="AG205" s="41">
        <f>AH202</f>
        <v>218656.39432000002</v>
      </c>
      <c r="AH205" s="221">
        <f t="shared" si="42"/>
        <v>218.65639432000003</v>
      </c>
      <c r="AI205" s="41">
        <f>AJ202</f>
        <v>8075</v>
      </c>
      <c r="AJ205" s="221">
        <f t="shared" si="43"/>
        <v>8.0749999999999993</v>
      </c>
      <c r="AK205" s="41">
        <f>AL202</f>
        <v>326797.09147999994</v>
      </c>
      <c r="AL205" s="221">
        <f t="shared" si="44"/>
        <v>326.79709147999995</v>
      </c>
      <c r="AM205" s="41">
        <f>AN202</f>
        <v>0</v>
      </c>
      <c r="AN205" s="221">
        <f t="shared" si="45"/>
        <v>0</v>
      </c>
      <c r="AO205" s="41">
        <f>AP202</f>
        <v>0</v>
      </c>
      <c r="AP205" s="221">
        <f t="shared" si="46"/>
        <v>0</v>
      </c>
      <c r="AQ205" s="41">
        <f>AR202</f>
        <v>0</v>
      </c>
      <c r="AR205" s="221">
        <f t="shared" si="47"/>
        <v>0</v>
      </c>
      <c r="AS205" s="41">
        <f>AT202</f>
        <v>0</v>
      </c>
      <c r="AT205" s="221">
        <f t="shared" si="48"/>
        <v>0</v>
      </c>
      <c r="AU205" s="41">
        <f>AV202</f>
        <v>0</v>
      </c>
      <c r="AV205" s="221">
        <f t="shared" si="49"/>
        <v>0</v>
      </c>
      <c r="AW205" s="41">
        <f>AX202</f>
        <v>0</v>
      </c>
      <c r="AX205" s="221">
        <f t="shared" si="50"/>
        <v>0</v>
      </c>
      <c r="AY205" s="41">
        <f>AZ202</f>
        <v>0</v>
      </c>
      <c r="AZ205" s="221">
        <f t="shared" si="51"/>
        <v>0</v>
      </c>
      <c r="BA205" s="41">
        <f>BB202</f>
        <v>0</v>
      </c>
      <c r="BB205" s="221">
        <f t="shared" si="52"/>
        <v>0</v>
      </c>
    </row>
    <row r="206" spans="1:55" s="225" customFormat="1" ht="13.5" thickBot="1">
      <c r="K206" s="226">
        <f t="shared" ref="K206:BB206" si="53">K203+K204+K205</f>
        <v>0</v>
      </c>
      <c r="L206" s="226">
        <f t="shared" si="53"/>
        <v>0</v>
      </c>
      <c r="M206" s="226">
        <f t="shared" si="53"/>
        <v>0</v>
      </c>
      <c r="N206" s="226">
        <f t="shared" si="53"/>
        <v>0</v>
      </c>
      <c r="O206" s="226">
        <f t="shared" si="53"/>
        <v>0</v>
      </c>
      <c r="P206" s="226">
        <f t="shared" si="53"/>
        <v>0</v>
      </c>
      <c r="Q206" s="226">
        <f t="shared" si="53"/>
        <v>0</v>
      </c>
      <c r="R206" s="226">
        <f t="shared" si="53"/>
        <v>0</v>
      </c>
      <c r="S206" s="226">
        <f t="shared" si="53"/>
        <v>0</v>
      </c>
      <c r="T206" s="226">
        <f t="shared" si="53"/>
        <v>0</v>
      </c>
      <c r="U206" s="226">
        <f t="shared" si="53"/>
        <v>0</v>
      </c>
      <c r="V206" s="226">
        <f t="shared" si="53"/>
        <v>0</v>
      </c>
      <c r="W206" s="226">
        <f t="shared" si="53"/>
        <v>0</v>
      </c>
      <c r="X206" s="226">
        <f t="shared" si="53"/>
        <v>0</v>
      </c>
      <c r="Y206" s="226">
        <f t="shared" si="53"/>
        <v>0</v>
      </c>
      <c r="Z206" s="226">
        <f t="shared" si="53"/>
        <v>0</v>
      </c>
      <c r="AA206" s="226">
        <f t="shared" si="53"/>
        <v>3297261.3057999997</v>
      </c>
      <c r="AB206" s="226">
        <f t="shared" si="53"/>
        <v>3297.2613058000002</v>
      </c>
      <c r="AC206" s="226">
        <f t="shared" si="53"/>
        <v>0</v>
      </c>
      <c r="AD206" s="226">
        <f t="shared" si="53"/>
        <v>0</v>
      </c>
      <c r="AE206" s="226">
        <f t="shared" si="53"/>
        <v>68425</v>
      </c>
      <c r="AF206" s="226">
        <f t="shared" si="53"/>
        <v>68.424999999999997</v>
      </c>
      <c r="AG206" s="226">
        <f t="shared" si="53"/>
        <v>1369479.52232</v>
      </c>
      <c r="AH206" s="226">
        <f t="shared" si="53"/>
        <v>1369.4795223200001</v>
      </c>
      <c r="AI206" s="226">
        <f t="shared" si="53"/>
        <v>50575</v>
      </c>
      <c r="AJ206" s="226">
        <f t="shared" si="53"/>
        <v>50.575000000000003</v>
      </c>
      <c r="AK206" s="226">
        <f t="shared" si="53"/>
        <v>2046781.7834799998</v>
      </c>
      <c r="AL206" s="226">
        <f t="shared" si="53"/>
        <v>2046.7817834799998</v>
      </c>
      <c r="AM206" s="226">
        <f t="shared" si="53"/>
        <v>0</v>
      </c>
      <c r="AN206" s="226">
        <f t="shared" si="53"/>
        <v>0</v>
      </c>
      <c r="AO206" s="226">
        <f t="shared" si="53"/>
        <v>0</v>
      </c>
      <c r="AP206" s="226">
        <f t="shared" si="53"/>
        <v>0</v>
      </c>
      <c r="AQ206" s="226">
        <f t="shared" si="53"/>
        <v>0</v>
      </c>
      <c r="AR206" s="226">
        <f t="shared" si="53"/>
        <v>0</v>
      </c>
      <c r="AS206" s="226">
        <f t="shared" si="53"/>
        <v>0</v>
      </c>
      <c r="AT206" s="226">
        <f t="shared" si="53"/>
        <v>0</v>
      </c>
      <c r="AU206" s="226">
        <f t="shared" si="53"/>
        <v>0</v>
      </c>
      <c r="AV206" s="226">
        <f t="shared" si="53"/>
        <v>0</v>
      </c>
      <c r="AW206" s="226">
        <f t="shared" si="53"/>
        <v>0</v>
      </c>
      <c r="AX206" s="226">
        <f t="shared" si="53"/>
        <v>0</v>
      </c>
      <c r="AY206" s="226">
        <f t="shared" si="53"/>
        <v>0</v>
      </c>
      <c r="AZ206" s="226">
        <f t="shared" si="53"/>
        <v>0</v>
      </c>
      <c r="BA206" s="226">
        <f t="shared" si="53"/>
        <v>0</v>
      </c>
      <c r="BB206" s="226">
        <f t="shared" si="53"/>
        <v>0</v>
      </c>
    </row>
    <row r="207" spans="1:55" s="195" customFormat="1"/>
    <row r="208" spans="1:55" s="195" customFormat="1"/>
    <row r="209" s="195" customFormat="1"/>
    <row r="210" s="195" customFormat="1"/>
    <row r="211" s="195" customFormat="1"/>
    <row r="212" s="195" customFormat="1"/>
    <row r="213" s="195" customFormat="1"/>
    <row r="214" s="195" customFormat="1"/>
    <row r="215" s="195" customFormat="1"/>
    <row r="216" s="195" customFormat="1"/>
    <row r="217" s="195" customFormat="1"/>
    <row r="218" s="195" customFormat="1"/>
    <row r="219" s="195" customFormat="1"/>
    <row r="220" s="195" customFormat="1"/>
    <row r="221" s="195" customFormat="1"/>
    <row r="222" s="195" customFormat="1"/>
    <row r="223" s="195" customFormat="1"/>
    <row r="224" s="195" customFormat="1"/>
    <row r="225" s="195" customFormat="1"/>
    <row r="226" s="195" customFormat="1"/>
    <row r="227" s="195" customFormat="1"/>
    <row r="228" s="195" customFormat="1"/>
    <row r="229" s="195" customFormat="1"/>
    <row r="230" s="195" customFormat="1"/>
    <row r="231" s="195" customFormat="1"/>
    <row r="232" s="195" customFormat="1"/>
    <row r="233" s="195" customFormat="1"/>
    <row r="234" s="195" customFormat="1"/>
    <row r="235" s="195" customFormat="1"/>
    <row r="236" s="195" customFormat="1"/>
    <row r="237" s="195" customFormat="1"/>
    <row r="238" s="195" customFormat="1"/>
    <row r="239" s="195" customFormat="1"/>
    <row r="240" s="195" customFormat="1"/>
    <row r="241" s="195" customFormat="1"/>
    <row r="242" s="195" customFormat="1"/>
    <row r="243" s="195" customFormat="1"/>
    <row r="244" s="195" customFormat="1"/>
    <row r="245" s="195" customFormat="1"/>
    <row r="246" s="195" customFormat="1"/>
    <row r="247" s="195" customFormat="1"/>
    <row r="248" s="195" customFormat="1"/>
    <row r="249" s="195" customFormat="1"/>
    <row r="250" s="195" customFormat="1"/>
    <row r="251" s="195" customFormat="1"/>
    <row r="252" s="195" customFormat="1"/>
    <row r="253" s="195" customFormat="1"/>
    <row r="254" s="195" customFormat="1"/>
    <row r="255" s="195" customFormat="1"/>
    <row r="256" s="195" customFormat="1"/>
    <row r="257" s="195" customFormat="1"/>
    <row r="258" s="195" customFormat="1"/>
    <row r="259" s="195" customFormat="1"/>
    <row r="260" s="195" customFormat="1"/>
    <row r="261" s="195" customFormat="1"/>
    <row r="262" s="195" customFormat="1"/>
    <row r="263" s="195" customFormat="1"/>
    <row r="264" s="195" customFormat="1"/>
    <row r="265" s="195" customFormat="1"/>
    <row r="266" s="195" customFormat="1"/>
    <row r="267" s="195" customFormat="1"/>
    <row r="268" s="195" customFormat="1"/>
    <row r="269" s="195" customFormat="1"/>
    <row r="270" s="195" customFormat="1"/>
    <row r="271" s="195" customFormat="1"/>
    <row r="272" s="195" customFormat="1"/>
    <row r="273" spans="1:4" s="195" customFormat="1"/>
    <row r="274" spans="1:4" s="195" customFormat="1"/>
    <row r="275" spans="1:4" s="195" customFormat="1"/>
    <row r="276" spans="1:4" s="195" customFormat="1"/>
    <row r="277" spans="1:4" s="195" customFormat="1"/>
    <row r="278" spans="1:4" s="195" customFormat="1"/>
    <row r="279" spans="1:4" s="195" customFormat="1"/>
    <row r="280" spans="1:4" s="195" customFormat="1"/>
    <row r="281" spans="1:4" s="195" customFormat="1"/>
    <row r="282" spans="1:4" s="195" customFormat="1"/>
    <row r="283" spans="1:4" s="195" customFormat="1"/>
    <row r="284" spans="1:4" s="195" customFormat="1"/>
    <row r="285" spans="1:4" s="195" customFormat="1"/>
    <row r="286" spans="1:4" s="195" customFormat="1"/>
    <row r="287" spans="1:4" s="195" customFormat="1"/>
    <row r="288" spans="1:4">
      <c r="A288" s="42"/>
      <c r="B288" s="42"/>
      <c r="C288" s="42"/>
      <c r="D288" s="42"/>
    </row>
    <row r="289" spans="1:4">
      <c r="A289" s="227"/>
      <c r="B289" s="57"/>
      <c r="C289" s="44"/>
      <c r="D289" s="42"/>
    </row>
    <row r="290" spans="1:4">
      <c r="A290" s="228"/>
      <c r="B290" s="42"/>
      <c r="C290" s="42"/>
      <c r="D290" s="42"/>
    </row>
    <row r="291" spans="1:4">
      <c r="A291" s="42"/>
      <c r="B291" s="42"/>
      <c r="C291" s="45"/>
      <c r="D291" s="42"/>
    </row>
    <row r="292" spans="1:4">
      <c r="A292" s="42"/>
      <c r="B292" s="42"/>
      <c r="C292" s="45"/>
      <c r="D292" s="42"/>
    </row>
    <row r="293" spans="1:4">
      <c r="A293" s="42"/>
      <c r="B293" s="42"/>
      <c r="C293" s="45"/>
      <c r="D293" s="42"/>
    </row>
    <row r="294" spans="1:4">
      <c r="A294" s="645"/>
      <c r="B294" s="645"/>
      <c r="C294" s="45"/>
      <c r="D294" s="42"/>
    </row>
    <row r="295" spans="1:4">
      <c r="A295" s="645"/>
      <c r="B295" s="645"/>
      <c r="C295" s="47"/>
      <c r="D295" s="42"/>
    </row>
    <row r="296" spans="1:4">
      <c r="A296" s="645"/>
      <c r="B296" s="645"/>
      <c r="C296" s="45"/>
      <c r="D296" s="42"/>
    </row>
    <row r="297" spans="1:4">
      <c r="A297" s="42"/>
      <c r="B297" s="42"/>
      <c r="C297" s="45"/>
      <c r="D297" s="42"/>
    </row>
    <row r="298" spans="1:4">
      <c r="A298" s="42"/>
      <c r="B298" s="42"/>
      <c r="C298" s="45"/>
      <c r="D298" s="42"/>
    </row>
    <row r="299" spans="1:4">
      <c r="A299" s="42"/>
      <c r="B299" s="42"/>
      <c r="C299" s="44"/>
      <c r="D299" s="42"/>
    </row>
    <row r="300" spans="1:4">
      <c r="A300" s="42"/>
      <c r="B300" s="42"/>
      <c r="C300" s="42"/>
      <c r="D300" s="42"/>
    </row>
  </sheetData>
  <mergeCells count="142">
    <mergeCell ref="AM191:AP191"/>
    <mergeCell ref="AQ191:AT191"/>
    <mergeCell ref="AU191:AX191"/>
    <mergeCell ref="A294:B294"/>
    <mergeCell ref="A295:B295"/>
    <mergeCell ref="A296:B296"/>
    <mergeCell ref="O191:R191"/>
    <mergeCell ref="S191:V191"/>
    <mergeCell ref="W191:Z191"/>
    <mergeCell ref="AA191:AD191"/>
    <mergeCell ref="AE191:AH191"/>
    <mergeCell ref="AI191:AL191"/>
    <mergeCell ref="I167:J167"/>
    <mergeCell ref="K167:L167"/>
    <mergeCell ref="M167:N167"/>
    <mergeCell ref="A180:A181"/>
    <mergeCell ref="G191:J191"/>
    <mergeCell ref="K191:N191"/>
    <mergeCell ref="C156:E156"/>
    <mergeCell ref="A157:A160"/>
    <mergeCell ref="B157:B160"/>
    <mergeCell ref="C157:G157"/>
    <mergeCell ref="I157:I160"/>
    <mergeCell ref="C158:C160"/>
    <mergeCell ref="D158:F158"/>
    <mergeCell ref="G158:H159"/>
    <mergeCell ref="D159:D160"/>
    <mergeCell ref="E159:F159"/>
    <mergeCell ref="A110:B111"/>
    <mergeCell ref="A113:H113"/>
    <mergeCell ref="A123:E123"/>
    <mergeCell ref="B138:E138"/>
    <mergeCell ref="E140:F140"/>
    <mergeCell ref="B145:D145"/>
    <mergeCell ref="F115:I115"/>
    <mergeCell ref="F116:I116"/>
    <mergeCell ref="F117:I117"/>
    <mergeCell ref="F118:I118"/>
    <mergeCell ref="E103:E104"/>
    <mergeCell ref="F103:G103"/>
    <mergeCell ref="H104:I104"/>
    <mergeCell ref="A105:B105"/>
    <mergeCell ref="A106:B107"/>
    <mergeCell ref="A108:B109"/>
    <mergeCell ref="A90:F90"/>
    <mergeCell ref="A91:E91"/>
    <mergeCell ref="B95:G95"/>
    <mergeCell ref="F96:G96"/>
    <mergeCell ref="A101:B104"/>
    <mergeCell ref="C101:C104"/>
    <mergeCell ref="D101:I101"/>
    <mergeCell ref="D102:D104"/>
    <mergeCell ref="E102:G102"/>
    <mergeCell ref="H102:I103"/>
    <mergeCell ref="P77:Q77"/>
    <mergeCell ref="R77:S77"/>
    <mergeCell ref="A79:B79"/>
    <mergeCell ref="A84:H84"/>
    <mergeCell ref="C87:H88"/>
    <mergeCell ref="A89:B89"/>
    <mergeCell ref="D65:G65"/>
    <mergeCell ref="A68:B68"/>
    <mergeCell ref="A69:B69"/>
    <mergeCell ref="A70:B70"/>
    <mergeCell ref="A73:E73"/>
    <mergeCell ref="J77:O77"/>
    <mergeCell ref="AJ63:AK63"/>
    <mergeCell ref="AL63:AM63"/>
    <mergeCell ref="AO63:AP63"/>
    <mergeCell ref="AQ63:AR63"/>
    <mergeCell ref="A64:B64"/>
    <mergeCell ref="D64:G64"/>
    <mergeCell ref="X63:Y63"/>
    <mergeCell ref="Z63:AA63"/>
    <mergeCell ref="AB63:AC63"/>
    <mergeCell ref="AD63:AE63"/>
    <mergeCell ref="AF63:AG63"/>
    <mergeCell ref="AH63:AI63"/>
    <mergeCell ref="A59:G59"/>
    <mergeCell ref="D61:G61"/>
    <mergeCell ref="D62:G62"/>
    <mergeCell ref="A63:B63"/>
    <mergeCell ref="D63:G63"/>
    <mergeCell ref="V63:W63"/>
    <mergeCell ref="AL36:AM36"/>
    <mergeCell ref="AN36:AO36"/>
    <mergeCell ref="A50:A51"/>
    <mergeCell ref="A56:G56"/>
    <mergeCell ref="J58:O58"/>
    <mergeCell ref="P58:Q58"/>
    <mergeCell ref="R58:S58"/>
    <mergeCell ref="T58:U58"/>
    <mergeCell ref="Z36:AA36"/>
    <mergeCell ref="AB36:AC36"/>
    <mergeCell ref="AD36:AE36"/>
    <mergeCell ref="AF36:AG36"/>
    <mergeCell ref="AH36:AI36"/>
    <mergeCell ref="AJ36:AK36"/>
    <mergeCell ref="J36:O36"/>
    <mergeCell ref="P36:Q36"/>
    <mergeCell ref="R36:S36"/>
    <mergeCell ref="T36:U36"/>
    <mergeCell ref="V36:W36"/>
    <mergeCell ref="X36:Y36"/>
    <mergeCell ref="AF28:AG28"/>
    <mergeCell ref="AJ28:AK28"/>
    <mergeCell ref="AO28:AP28"/>
    <mergeCell ref="AQ28:AR28"/>
    <mergeCell ref="D29:D30"/>
    <mergeCell ref="E29:F29"/>
    <mergeCell ref="G30:H30"/>
    <mergeCell ref="L28:M28"/>
    <mergeCell ref="P28:Q28"/>
    <mergeCell ref="R28:S28"/>
    <mergeCell ref="T28:U28"/>
    <mergeCell ref="X28:Y28"/>
    <mergeCell ref="AB28:AC28"/>
    <mergeCell ref="A25:H25"/>
    <mergeCell ref="A27:A30"/>
    <mergeCell ref="B27:B30"/>
    <mergeCell ref="C27:H27"/>
    <mergeCell ref="C28:C30"/>
    <mergeCell ref="D28:F28"/>
    <mergeCell ref="G28:H29"/>
    <mergeCell ref="B16:H17"/>
    <mergeCell ref="B18:G18"/>
    <mergeCell ref="B20:G20"/>
    <mergeCell ref="B21:G21"/>
    <mergeCell ref="B23:G23"/>
    <mergeCell ref="F24:G24"/>
    <mergeCell ref="B10:G10"/>
    <mergeCell ref="B11:G11"/>
    <mergeCell ref="B12:G12"/>
    <mergeCell ref="B13:G13"/>
    <mergeCell ref="B14:G14"/>
    <mergeCell ref="B15:G15"/>
    <mergeCell ref="A2:G2"/>
    <mergeCell ref="A3:G3"/>
    <mergeCell ref="A4:G4"/>
    <mergeCell ref="B7:G7"/>
    <mergeCell ref="B8:G8"/>
    <mergeCell ref="B9:G9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TOTAL</vt:lpstr>
      <vt:lpstr>UAT</vt:lpstr>
      <vt:lpstr>Sheet3</vt:lpstr>
      <vt:lpstr>TOTAL!Print_Area</vt:lpstr>
      <vt:lpstr>UAT!Print_Area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2025-05-22T07:38:15Z</dcterms:modified>
</cp:coreProperties>
</file>