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eorgiana.albu\Desktop\SITE 2025\RAJDA AEPSUPA MIXURI INAINTE DE SEDINTA DIN 30.04.2025\RADPP 25.04.2025\"/>
    </mc:Choice>
  </mc:AlternateContent>
  <xr:revisionPtr revIDLastSave="0" documentId="13_ncr:1_{7DD5D1D7-D820-4448-919F-B4E83BDE460B}" xr6:coauthVersionLast="47" xr6:coauthVersionMax="47" xr10:uidLastSave="{00000000-0000-0000-0000-000000000000}"/>
  <bookViews>
    <workbookView xWindow="-110" yWindow="-110" windowWidth="38620" windowHeight="21100" activeTab="4" xr2:uid="{00000000-000D-0000-FFFF-FFFF00000000}"/>
  </bookViews>
  <sheets>
    <sheet name="anexa_1" sheetId="1" r:id="rId1"/>
    <sheet name="anexa_2" sheetId="2" r:id="rId2"/>
    <sheet name="anexa_3" sheetId="3" r:id="rId3"/>
    <sheet name="anexa_4" sheetId="4" r:id="rId4"/>
    <sheet name="anexa_5" sheetId="5" r:id="rId5"/>
    <sheet name="Sheet1" sheetId="6" r:id="rId6"/>
  </sheets>
  <definedNames>
    <definedName name="_xlnm._FilterDatabase" localSheetId="1" hidden="1">anexa_2!$B$1:$Q$196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" i="4" l="1"/>
  <c r="I23" i="4"/>
  <c r="H23" i="4"/>
  <c r="G23" i="4"/>
  <c r="F23" i="4"/>
  <c r="F14" i="3"/>
  <c r="I13" i="3"/>
  <c r="F13" i="3"/>
  <c r="I12" i="3"/>
  <c r="F12" i="3"/>
  <c r="O178" i="2"/>
  <c r="K178" i="2"/>
  <c r="J178" i="2"/>
  <c r="H178" i="2"/>
  <c r="O171" i="2"/>
  <c r="O172" i="2" s="1"/>
  <c r="P172" i="2" s="1"/>
  <c r="J171" i="2"/>
  <c r="J172" i="2" s="1"/>
  <c r="H171" i="2"/>
  <c r="H172" i="2" s="1"/>
  <c r="P170" i="2"/>
  <c r="H170" i="2"/>
  <c r="O169" i="2"/>
  <c r="K169" i="2"/>
  <c r="J169" i="2"/>
  <c r="H169" i="2"/>
  <c r="Q168" i="2"/>
  <c r="Q167" i="2"/>
  <c r="P167" i="2"/>
  <c r="Q166" i="2"/>
  <c r="P166" i="2"/>
  <c r="O162" i="2"/>
  <c r="O168" i="2" s="1"/>
  <c r="P168" i="2" s="1"/>
  <c r="N162" i="2"/>
  <c r="M162" i="2"/>
  <c r="L162" i="2"/>
  <c r="K162" i="2"/>
  <c r="Q162" i="2" s="1"/>
  <c r="J162" i="2"/>
  <c r="J170" i="2" s="1"/>
  <c r="H162" i="2"/>
  <c r="O160" i="2"/>
  <c r="N160" i="2"/>
  <c r="M160" i="2"/>
  <c r="L160" i="2"/>
  <c r="K160" i="2"/>
  <c r="J160" i="2"/>
  <c r="H160" i="2"/>
  <c r="O157" i="2"/>
  <c r="N157" i="2"/>
  <c r="M157" i="2"/>
  <c r="L157" i="2"/>
  <c r="K157" i="2"/>
  <c r="P157" i="2" s="1"/>
  <c r="J157" i="2"/>
  <c r="H157" i="2"/>
  <c r="Q155" i="2"/>
  <c r="P155" i="2"/>
  <c r="O152" i="2"/>
  <c r="P152" i="2" s="1"/>
  <c r="K152" i="2"/>
  <c r="Q152" i="2" s="1"/>
  <c r="J152" i="2"/>
  <c r="H152" i="2"/>
  <c r="K144" i="2"/>
  <c r="H144" i="2"/>
  <c r="O140" i="2"/>
  <c r="K140" i="2"/>
  <c r="J140" i="2"/>
  <c r="H140" i="2"/>
  <c r="O136" i="2"/>
  <c r="O135" i="2" s="1"/>
  <c r="K136" i="2"/>
  <c r="J136" i="2"/>
  <c r="H136" i="2"/>
  <c r="K135" i="2"/>
  <c r="J135" i="2"/>
  <c r="H135" i="2"/>
  <c r="Q134" i="2"/>
  <c r="P134" i="2"/>
  <c r="O128" i="2"/>
  <c r="K128" i="2"/>
  <c r="Q127" i="2"/>
  <c r="P127" i="2"/>
  <c r="Q126" i="2"/>
  <c r="P126" i="2"/>
  <c r="Q122" i="2"/>
  <c r="P122" i="2"/>
  <c r="Q121" i="2"/>
  <c r="P121" i="2"/>
  <c r="Q119" i="2"/>
  <c r="P119" i="2"/>
  <c r="Q118" i="2"/>
  <c r="P118" i="2"/>
  <c r="Q117" i="2"/>
  <c r="P117" i="2"/>
  <c r="K113" i="2"/>
  <c r="J113" i="2"/>
  <c r="H113" i="2"/>
  <c r="Q108" i="2"/>
  <c r="P108" i="2"/>
  <c r="Q106" i="2"/>
  <c r="P106" i="2"/>
  <c r="Q105" i="2"/>
  <c r="P105" i="2"/>
  <c r="Q103" i="2"/>
  <c r="P103" i="2"/>
  <c r="Q102" i="2"/>
  <c r="P102" i="2"/>
  <c r="Q101" i="2"/>
  <c r="P101" i="2"/>
  <c r="Q100" i="2"/>
  <c r="P100" i="2"/>
  <c r="Q99" i="2"/>
  <c r="P99" i="2"/>
  <c r="Q98" i="2"/>
  <c r="P98" i="2"/>
  <c r="Q92" i="2"/>
  <c r="P92" i="2"/>
  <c r="Q91" i="2"/>
  <c r="P91" i="2"/>
  <c r="I82" i="2"/>
  <c r="Q81" i="2"/>
  <c r="P81" i="2"/>
  <c r="Q80" i="2"/>
  <c r="P80" i="2"/>
  <c r="Q79" i="2"/>
  <c r="Q78" i="2"/>
  <c r="Q77" i="2"/>
  <c r="I77" i="2"/>
  <c r="Q76" i="2"/>
  <c r="P75" i="2"/>
  <c r="O70" i="2"/>
  <c r="K70" i="2"/>
  <c r="J70" i="2"/>
  <c r="H70" i="2"/>
  <c r="P64" i="2"/>
  <c r="P63" i="2"/>
  <c r="Q59" i="2"/>
  <c r="P59" i="2"/>
  <c r="Q58" i="2"/>
  <c r="P58" i="2"/>
  <c r="K55" i="2"/>
  <c r="Q54" i="2"/>
  <c r="P54" i="2"/>
  <c r="Q53" i="2"/>
  <c r="P53" i="2"/>
  <c r="Q51" i="2"/>
  <c r="P51" i="2"/>
  <c r="Q50" i="2"/>
  <c r="P50" i="2"/>
  <c r="Q49" i="2"/>
  <c r="P49" i="2"/>
  <c r="Q48" i="2"/>
  <c r="P48" i="2"/>
  <c r="Q47" i="2"/>
  <c r="P47" i="2"/>
  <c r="Q45" i="2"/>
  <c r="P45" i="2"/>
  <c r="Q44" i="2"/>
  <c r="P44" i="2"/>
  <c r="Q43" i="2"/>
  <c r="P43" i="2"/>
  <c r="Q42" i="2"/>
  <c r="P42" i="2"/>
  <c r="Q40" i="2"/>
  <c r="P40" i="2"/>
  <c r="K36" i="2"/>
  <c r="P36" i="2" s="1"/>
  <c r="H36" i="2"/>
  <c r="O30" i="2"/>
  <c r="N30" i="2"/>
  <c r="M30" i="2"/>
  <c r="L30" i="2"/>
  <c r="L28" i="2" s="1"/>
  <c r="K30" i="2"/>
  <c r="K28" i="2" s="1"/>
  <c r="J30" i="2"/>
  <c r="J28" i="2" s="1"/>
  <c r="H30" i="2"/>
  <c r="H28" i="2" s="1"/>
  <c r="O23" i="2"/>
  <c r="N23" i="2"/>
  <c r="M23" i="2"/>
  <c r="K23" i="2"/>
  <c r="J23" i="2"/>
  <c r="H23" i="2"/>
  <c r="Q21" i="2"/>
  <c r="P21" i="2"/>
  <c r="Q19" i="2"/>
  <c r="P19" i="2"/>
  <c r="Q17" i="2"/>
  <c r="P17" i="2"/>
  <c r="Q16" i="2"/>
  <c r="P16" i="2"/>
  <c r="Q15" i="2"/>
  <c r="P15" i="2"/>
  <c r="I68" i="1"/>
  <c r="L66" i="1"/>
  <c r="I66" i="1"/>
  <c r="M66" i="1" s="1"/>
  <c r="M65" i="1"/>
  <c r="N64" i="1"/>
  <c r="M64" i="1"/>
  <c r="M63" i="1"/>
  <c r="L63" i="1"/>
  <c r="N62" i="1"/>
  <c r="M62" i="1"/>
  <c r="N61" i="1"/>
  <c r="M61" i="1"/>
  <c r="N59" i="1"/>
  <c r="M59" i="1"/>
  <c r="N56" i="1"/>
  <c r="M56" i="1"/>
  <c r="M48" i="1"/>
  <c r="J48" i="1"/>
  <c r="L42" i="1"/>
  <c r="K36" i="1"/>
  <c r="K42" i="1" s="1"/>
  <c r="M31" i="1"/>
  <c r="J31" i="1"/>
  <c r="I30" i="1"/>
  <c r="I36" i="1" s="1"/>
  <c r="M28" i="1"/>
  <c r="J28" i="1"/>
  <c r="M27" i="1"/>
  <c r="J27" i="1"/>
  <c r="M26" i="1"/>
  <c r="J26" i="1"/>
  <c r="M23" i="1"/>
  <c r="J23" i="1"/>
  <c r="M22" i="1"/>
  <c r="J22" i="1"/>
  <c r="M21" i="1"/>
  <c r="J21" i="1"/>
  <c r="H20" i="1"/>
  <c r="J20" i="1" s="1"/>
  <c r="M19" i="1"/>
  <c r="J19" i="1"/>
  <c r="M18" i="1"/>
  <c r="J18" i="1"/>
  <c r="H17" i="1"/>
  <c r="J17" i="1" s="1"/>
  <c r="M16" i="1"/>
  <c r="J15" i="1"/>
  <c r="J12" i="1"/>
  <c r="M11" i="1"/>
  <c r="H11" i="1"/>
  <c r="J11" i="1" s="1"/>
  <c r="P171" i="2" l="1"/>
  <c r="M30" i="1"/>
  <c r="P169" i="2"/>
  <c r="Q169" i="2"/>
  <c r="Q160" i="2"/>
  <c r="P160" i="2"/>
  <c r="Q36" i="2"/>
  <c r="J66" i="1"/>
  <c r="P162" i="2"/>
  <c r="I42" i="1"/>
  <c r="M36" i="1"/>
  <c r="H16" i="1"/>
  <c r="Q157" i="2"/>
  <c r="J168" i="2"/>
  <c r="M42" i="1" l="1"/>
  <c r="H30" i="1"/>
  <c r="J16" i="1"/>
  <c r="H68" i="1"/>
  <c r="J68" i="1" s="1"/>
  <c r="J30" i="1" l="1"/>
  <c r="H36" i="1"/>
  <c r="H42" i="1" l="1"/>
  <c r="J42" i="1" s="1"/>
  <c r="J36" i="1"/>
</calcChain>
</file>

<file path=xl/sharedStrings.xml><?xml version="1.0" encoding="utf-8"?>
<sst xmlns="http://schemas.openxmlformats.org/spreadsheetml/2006/main" count="636" uniqueCount="403">
  <si>
    <t>AUTORITATEA ADMINISTRATIEI PUBLICE LOCALE</t>
  </si>
  <si>
    <t>CONSILIUL JUDETEAN ARGES</t>
  </si>
  <si>
    <t>Operator economic: R.A.D.P.P. ARGES RA</t>
  </si>
  <si>
    <t>Sediul: Argeș,Pitești,B-dul Petrochimiștilor nr.18</t>
  </si>
  <si>
    <t>Cod  unic de inregistrare  RO 27457340</t>
  </si>
  <si>
    <t>BUGETUL DE VENITURI SI CHELTUIELI PE ANUL 2025</t>
  </si>
  <si>
    <t>anexa 1</t>
  </si>
  <si>
    <t>- mii lei -</t>
  </si>
  <si>
    <t>INDICATORI</t>
  </si>
  <si>
    <t>Nr. rd.</t>
  </si>
  <si>
    <t>Realizat/ Preliminat an precedent (N-1)</t>
  </si>
  <si>
    <t>Propuneri an curent (N)</t>
  </si>
  <si>
    <t>%</t>
  </si>
  <si>
    <t>Estimări an N + 1</t>
  </si>
  <si>
    <t>Estimări an N + 2</t>
  </si>
  <si>
    <t>9 = 7/5</t>
  </si>
  <si>
    <t>10 = 8/7</t>
  </si>
  <si>
    <t>6 = 5/4</t>
  </si>
  <si>
    <t>I.</t>
  </si>
  <si>
    <t>VENITURI TOTALE (rd. 1 = rd. 2 + rd. 5 )</t>
  </si>
  <si>
    <t>Venituri totale din exploatare, din care:</t>
  </si>
  <si>
    <t>a)</t>
  </si>
  <si>
    <t>subvenții, cf. prevederilor legale în vigoare</t>
  </si>
  <si>
    <t>b)</t>
  </si>
  <si>
    <t>transferuri, cf. prevederilor legale în vigoare</t>
  </si>
  <si>
    <t>Venituri financiare</t>
  </si>
  <si>
    <t>1.00</t>
  </si>
  <si>
    <t>II</t>
  </si>
  <si>
    <t>CHELTUIELI TOTALE (rd. 6 = rd. 7 + rd. 19)</t>
  </si>
  <si>
    <t>Cheltuieli de exploatare, Rd.7=rd8+rd9+rd10+rd18 din care:</t>
  </si>
  <si>
    <t>A.</t>
  </si>
  <si>
    <t>cheltuieli cu bunuri și servicii</t>
  </si>
  <si>
    <t>B.</t>
  </si>
  <si>
    <t>cheltuieli cu impozite, taxe și vărsăminte asimilate</t>
  </si>
  <si>
    <t>C.</t>
  </si>
  <si>
    <t>cheltuieli cu personalul,( Rd.10=rd11+rd14+rd16+rd17) din care:</t>
  </si>
  <si>
    <t>C0</t>
  </si>
  <si>
    <t>Cheltuieli de natură salarială (rd. 11=rd12 + rd. 13)</t>
  </si>
  <si>
    <t>C1</t>
  </si>
  <si>
    <t>ch. cu salariile</t>
  </si>
  <si>
    <t>C2</t>
  </si>
  <si>
    <t>bonusuri</t>
  </si>
  <si>
    <t>C3</t>
  </si>
  <si>
    <t>alte cheltuieli cu personalul, din care:</t>
  </si>
  <si>
    <t>cheltuieli cu plăți compensatorii aferente disponibilizărilor de personal</t>
  </si>
  <si>
    <t>C4</t>
  </si>
  <si>
    <t>Cheltuieli aferente contractului de mandat și a altor organe de conducere și control, comisii și comitete</t>
  </si>
  <si>
    <t>C5</t>
  </si>
  <si>
    <t>Cheltuieli cu contribuțiile datorate de angajator</t>
  </si>
  <si>
    <t>D.</t>
  </si>
  <si>
    <t>alte cheltuieli de exploatare</t>
  </si>
  <si>
    <t>Cheltuieli financiare</t>
  </si>
  <si>
    <t>III</t>
  </si>
  <si>
    <t>REZULTATUL BRUT (profit/pierdere)Rd.20=rd.1-rd.6</t>
  </si>
  <si>
    <t>IV</t>
  </si>
  <si>
    <t>IMPOZIT PE PROFIT CURENT</t>
  </si>
  <si>
    <t>IMPOZIT PE PROFIT AMANAT</t>
  </si>
  <si>
    <t>VENITURI DIN IMPOZITUL PE PEOFIT AMANAT</t>
  </si>
  <si>
    <t>IMPOZITUL SPECIFIC UNOR ACTIVITATI</t>
  </si>
  <si>
    <t>ALTE IMPOZITE NEPREZENTATE LA ELEMENTELE DE MAI SUS</t>
  </si>
  <si>
    <t>V</t>
  </si>
  <si>
    <t>PROFITUL /PIERDEREA NETA A PERIODEI DE RAPORTARE (Rd.26=Rd.20-Rd.21-Rd.22+Rd.23-Rd.24-Rd.25) din care:</t>
  </si>
  <si>
    <t>Rezerve legale</t>
  </si>
  <si>
    <t>Alte rezerve reprezentând facilități fiscale prevăzute de lege</t>
  </si>
  <si>
    <t>Acoperirea pierderilor contabile din anii precedenți</t>
  </si>
  <si>
    <t>Constituirea surselor proprii de finanțare pentru proiectele cofinanțate din împrumuturi externe, precum și pentru constituirea surselor necesare rambursării ratelor de capital, plății dobânzilor, comisioanelor și altor costuri aferente acestor împrumuturi</t>
  </si>
  <si>
    <t>Alte repartizări prevăzute de lege</t>
  </si>
  <si>
    <t>Profitul contabil rămas după deducerea sumelor de la rd. 27, 28, 29, 30, 31 (Rd.32=Rd.26-(Rd.27 la Rd.31)&gt;=0)</t>
  </si>
  <si>
    <t>Participarea salariaților la profit în limita a 10% din profitul net, dar nu mai mult de nivelul unui salariu de bază mediu lunar realizat la nivelul operatorului economic în exercițiul financiar de referință</t>
  </si>
  <si>
    <t>Minimum 50% vărsăminte la bugetul de stat sau local în cazul regiilor autonome, ori dividende cuvenite acționarilor, în cazul societăților/ companiilor naționale și societăților cu capital integral sau majoritar de stat, din care:</t>
  </si>
  <si>
    <t>- dividende cuvenite bugetului de stat</t>
  </si>
  <si>
    <t>- dividende cuvenite bugetului local</t>
  </si>
  <si>
    <t>c)</t>
  </si>
  <si>
    <t>- dividende cuvenite altor acționari</t>
  </si>
  <si>
    <t>Profitul nerepartizat pe destinațiile prevăzute la rd. 33 - rd. 34 se repartizează la alte rezerve și constituie sursă proprie de finanțare</t>
  </si>
  <si>
    <t>VI</t>
  </si>
  <si>
    <t>VENITURI DIN FONDURI EUROPENE</t>
  </si>
  <si>
    <t>VII</t>
  </si>
  <si>
    <t>CHELTUIELI ELIGIBILE DIN FONDURI EUROPENE, din care</t>
  </si>
  <si>
    <t>cheltuieli materiale</t>
  </si>
  <si>
    <t>cheltuieli cu salariile</t>
  </si>
  <si>
    <t>cheltuieli privind prestările de servicii</t>
  </si>
  <si>
    <t>d)</t>
  </si>
  <si>
    <t>cheltuieli cu reclama și publicitate</t>
  </si>
  <si>
    <t>e)</t>
  </si>
  <si>
    <t>alte cheltuieli</t>
  </si>
  <si>
    <t>VIII</t>
  </si>
  <si>
    <t>SURSE DE FINANȚARE A INVESTIȚIILOR, din care:</t>
  </si>
  <si>
    <t>Alocații de la buget</t>
  </si>
  <si>
    <t>alocații bugetare aferente plății angajamentelor din anii anteriori</t>
  </si>
  <si>
    <t>IX</t>
  </si>
  <si>
    <t>CHELTUIELI PENTRU INVESTIȚII</t>
  </si>
  <si>
    <t>X</t>
  </si>
  <si>
    <t>DATE DE FUNDAMENTARE</t>
  </si>
  <si>
    <t>Nr. de personal prognozat la finele anului</t>
  </si>
  <si>
    <t>Nr. mediu de salariați total</t>
  </si>
  <si>
    <t>Câștigul mediu lunar pe salariat (lei/persoană) determinat pe baza cheltuielilor de natură salarială *)</t>
  </si>
  <si>
    <t>Câștigul mediu lunar pe salariat (lei/persoană) determinat pe baza cheltuielilor de natură salarială, recalculat cf. Legii anuale a bugetului de stat **)</t>
  </si>
  <si>
    <t>Productivitatea muncii în unități valorice pe total personal mediu (mii lei/persoană) (rd. 2/rd. 51)</t>
  </si>
  <si>
    <t>Productivitatea muncii în unități valorice pe total personal mediu recalculată cf. Legii anuale a bugetului de stat</t>
  </si>
  <si>
    <t>Productivitatea muncii în unități fizice pe total personal mediu (cantitate produse finite/ persoană)</t>
  </si>
  <si>
    <t>Cheltuieli totale la 1000 lei venituri totale (Rd.57= (rd. 6/rd. 1)x1000)</t>
  </si>
  <si>
    <t>Plăți restante</t>
  </si>
  <si>
    <t>Creanțe restante</t>
  </si>
  <si>
    <t>* Rd.52=Rd.151 din Anexa de fundamentare nr.2</t>
  </si>
  <si>
    <t>** Rd.53=Rd.152 din Anexa de fundamentare nr.2</t>
  </si>
  <si>
    <t>Director general,</t>
  </si>
  <si>
    <t>Director economic,</t>
  </si>
  <si>
    <t>Ciocnitu Eduard-Dumitru</t>
  </si>
  <si>
    <t>Tuluca Camelia</t>
  </si>
  <si>
    <t>Sediul: Pitesti,B-dul Petrochimistilor,nr.18, judetul  Arges,</t>
  </si>
  <si>
    <t>Detalierea indicatorilor economico-financiari prevazuti in bugetul de venituri si cheltuieli si repartizarea pe trimestre a acestora</t>
  </si>
  <si>
    <t>ANUL  2025</t>
  </si>
  <si>
    <t>anexa 2</t>
  </si>
  <si>
    <t>Realizat an N-2</t>
  </si>
  <si>
    <t>Prevederi an precedent (N-1)</t>
  </si>
  <si>
    <t>Aprobat</t>
  </si>
  <si>
    <t>Preliminat / Realizat</t>
  </si>
  <si>
    <t>din care:</t>
  </si>
  <si>
    <t>7 = 6/5</t>
  </si>
  <si>
    <t>8 = 5/3a</t>
  </si>
  <si>
    <t>conform HG/Ordin comun</t>
  </si>
  <si>
    <t>conform Hotărarii C.A.</t>
  </si>
  <si>
    <t>Trim I</t>
  </si>
  <si>
    <t>Trim II</t>
  </si>
  <si>
    <t>Trim III</t>
  </si>
  <si>
    <t>An</t>
  </si>
  <si>
    <t>3a</t>
  </si>
  <si>
    <t>4a</t>
  </si>
  <si>
    <t>6a</t>
  </si>
  <si>
    <t>6b</t>
  </si>
  <si>
    <t>6c</t>
  </si>
  <si>
    <t>VENITURI TOTALE( Rd.1= rd. 2 + rd. 22 )</t>
  </si>
  <si>
    <t>Venituri totale din exploatare Rd.2=rd. 3 + rd. 8 + rd. 9 + rd. 12 + rd. 13 + rd. 14), din care:</t>
  </si>
  <si>
    <t>din producția vândută (Rd.3= rd. 4 + rd. 5 + rd. 6 + rd. 7), din care:</t>
  </si>
  <si>
    <t>a1)</t>
  </si>
  <si>
    <t>din vânzarea produselor</t>
  </si>
  <si>
    <t>a2)</t>
  </si>
  <si>
    <t>din servicii prestate</t>
  </si>
  <si>
    <t>a3)</t>
  </si>
  <si>
    <t>din redevențe și chirii</t>
  </si>
  <si>
    <t>a4)</t>
  </si>
  <si>
    <t>alte venituri</t>
  </si>
  <si>
    <t>din vânzarea mărfurilor</t>
  </si>
  <si>
    <t>din subvenții și transferuri de exploatare aferente cifrei de afaceri nete (Rd.9= rd. 10 + rd. 11), din care:</t>
  </si>
  <si>
    <t>c1</t>
  </si>
  <si>
    <t>c2</t>
  </si>
  <si>
    <t>din producția de imobilizări</t>
  </si>
  <si>
    <t>venituri aferente costului producției în curs de execuție</t>
  </si>
  <si>
    <t>f)</t>
  </si>
  <si>
    <t>alte venituri din exploatare (rd. 15 + rd. 16 + rd. 19 + rd. 20 + rd. 21), din care:</t>
  </si>
  <si>
    <t>f1)</t>
  </si>
  <si>
    <t>din amenzi și penalități</t>
  </si>
  <si>
    <t>f2)</t>
  </si>
  <si>
    <t>din vânzarea activelor și alte operații de capital Rd.16= (rd. 17 + rd. 18), din care:</t>
  </si>
  <si>
    <t>- active corporale</t>
  </si>
  <si>
    <t>- active necorporale</t>
  </si>
  <si>
    <t>f3)</t>
  </si>
  <si>
    <t>din subvenții pentru investiții</t>
  </si>
  <si>
    <t>f4)</t>
  </si>
  <si>
    <t>din valorificarea certificatelor CO2</t>
  </si>
  <si>
    <t>f5)</t>
  </si>
  <si>
    <t>Venituri financiare (Rd.22 = rd. 23 + rd. 24 + rd. 25 + rd. 26 + rd. 27), din care:</t>
  </si>
  <si>
    <t>din imobilizări financiare</t>
  </si>
  <si>
    <t>din investiții financiare</t>
  </si>
  <si>
    <t>din diferențe de curs</t>
  </si>
  <si>
    <t>din dobânzi</t>
  </si>
  <si>
    <t>alte venituri financiare</t>
  </si>
  <si>
    <t>CHELTUIELI TOTALE (Rd.28= rd. 29 + rd. 130)</t>
  </si>
  <si>
    <t>Cheltuieli de exploatare (Rd.29= rd. 30 + rd. 78 + rd. 85 + rd. 113), din care:</t>
  </si>
  <si>
    <t>A. Cheltuieli cu bunuri și servicii (Rd.30= rd. 31 + rd. 39 + rd. 45), din care:</t>
  </si>
  <si>
    <t>A1</t>
  </si>
  <si>
    <t>Cheltuieli privind stocurile (Rd.31= rd. 32 + rd. 33 + rd. 36 + rd. 37 + rd. 38), din care:</t>
  </si>
  <si>
    <t>cheltuieli cu materiile prime</t>
  </si>
  <si>
    <t>cheltuieli cu materialele consumabile, din care:</t>
  </si>
  <si>
    <t>b1)</t>
  </si>
  <si>
    <t>cheltuieli cu piesele de schimb</t>
  </si>
  <si>
    <t>b2)</t>
  </si>
  <si>
    <t>cheltuieli cu combustibilii</t>
  </si>
  <si>
    <t>cheltuieli privind materialele de natura obiectelor de inventar</t>
  </si>
  <si>
    <t>cheltuieli privind energia și apa</t>
  </si>
  <si>
    <t>cheltuieli privind mărfurile</t>
  </si>
  <si>
    <t>A2</t>
  </si>
  <si>
    <t>Cheltuieli privind serviciile executate de terți (Rd.39= rd. 40 + rd. 41 + rd. 44), din care:</t>
  </si>
  <si>
    <t>cheltuieli cu întreținerea și reparațiile</t>
  </si>
  <si>
    <t>cheltuieli privind chiriile (Rd.41 = rd. 42 + rd. 43) din care:</t>
  </si>
  <si>
    <t>- către operatori cu capital integral/majoritar de stat</t>
  </si>
  <si>
    <t>- către operatori cu capital privat</t>
  </si>
  <si>
    <t>prime de asigurare</t>
  </si>
  <si>
    <t>A3</t>
  </si>
  <si>
    <t>Cheltuieli cu alte servicii executate de terți (Rd.45 = rd. 46 + rd. 47 + rd. 49 + rd. 56 + rd. 61 + rd. 62 + rd. 66 + rd. 67 + rd. 68 + rd. 77), din care:</t>
  </si>
  <si>
    <t>cheltuieli cu colaboratorii</t>
  </si>
  <si>
    <t>cheltuieli privind comisioanele și onorariul, din care:</t>
  </si>
  <si>
    <t>cheltuieli privind consultanta juridică</t>
  </si>
  <si>
    <t>cheltuieli de protocol, reclamă și publicitate (Rd.49 = rd. 50 + rd. 52), din care:</t>
  </si>
  <si>
    <t>c1)</t>
  </si>
  <si>
    <t>cheltuieli de protocol, din care:</t>
  </si>
  <si>
    <t>- tichete cadou potrivit Legii nr. 193/2006, cu modificările ulterioare</t>
  </si>
  <si>
    <t>c2)</t>
  </si>
  <si>
    <t>cheltuieli de reclamă și publicitate, din care:</t>
  </si>
  <si>
    <t>- tichete cadou ptr. cheltuieli de reclamă și publicitate, potrivit Legii nr. 193/2006, cu modificările ulterioare</t>
  </si>
  <si>
    <t>- tichete cadou ptr. campanii de marketing, studiul pieței, promovarea pe piețe existente sau noi, potrivit Legii nr. 193/2006, cu modificările ulterioare</t>
  </si>
  <si>
    <t>- ch. de promovare a produselor</t>
  </si>
  <si>
    <t>Ch. cu sponsorizarea, potrivit O.U.G. nr. 2/2015 (Rd.56 = rd. 57 + rd. 58 + rd. 60), din care:</t>
  </si>
  <si>
    <t>d1)</t>
  </si>
  <si>
    <t>ch. de sponsorizare in domeniul medical și sănătate</t>
  </si>
  <si>
    <t>d2)</t>
  </si>
  <si>
    <t>ch. de sponsorizare in domeniile educație, învățământ, social și sport, din care:</t>
  </si>
  <si>
    <t>- pentru cluburile sportive</t>
  </si>
  <si>
    <t>d3)</t>
  </si>
  <si>
    <t>ch. de sponsorizare pentru alte acțiuni și activități</t>
  </si>
  <si>
    <t>cheltuieli cu transportul de bunuri și persoane</t>
  </si>
  <si>
    <t>cheltuieli de deplasare, detașare, transfer, din care:</t>
  </si>
  <si>
    <t>cheltuieli cu diurna (rd.63=rd.64+rd.65) din care:</t>
  </si>
  <si>
    <t>-interna</t>
  </si>
  <si>
    <t>-externa</t>
  </si>
  <si>
    <t>g)</t>
  </si>
  <si>
    <t>cheltuieli poștale și taxe de telecomunicații</t>
  </si>
  <si>
    <t>h)</t>
  </si>
  <si>
    <t>cheltuieli cu serviciile bancare și asimilate</t>
  </si>
  <si>
    <t>i)</t>
  </si>
  <si>
    <t>alte cheltuieli cu serviciile executate de terți, din care:</t>
  </si>
  <si>
    <t>i1)</t>
  </si>
  <si>
    <t>cheltuieli de asigurare și pază</t>
  </si>
  <si>
    <t>i2)</t>
  </si>
  <si>
    <t>cheltuieli privind întreținerea și funcționarea tehnicii de calcul</t>
  </si>
  <si>
    <t>i3)</t>
  </si>
  <si>
    <t>cheltuieli cu pregătirea profesională</t>
  </si>
  <si>
    <t>i4)</t>
  </si>
  <si>
    <t>cheltuieli cu reevaluarea imobilizărilor corporale și necorporale, din care:</t>
  </si>
  <si>
    <t>- aferente bunurilor de natura domeniului public</t>
  </si>
  <si>
    <t>i5)</t>
  </si>
  <si>
    <t>cheltuieli cu prestațiile efectuate de filiale</t>
  </si>
  <si>
    <t>i6)</t>
  </si>
  <si>
    <t>cheltuieli privind recrutarea și plasarea personalului de conducere cf. Ordonanței de urgentă a Guvernului nr. 109/2011</t>
  </si>
  <si>
    <t>i7)</t>
  </si>
  <si>
    <t>cheltuieli cu anunțurile privind licitațiile și alte anunțuri</t>
  </si>
  <si>
    <t>j)</t>
  </si>
  <si>
    <r>
      <rPr>
        <b/>
        <sz val="8"/>
        <color rgb="FF000000"/>
        <rFont val="Calibri"/>
        <family val="2"/>
        <charset val="238"/>
      </rPr>
      <t>B.</t>
    </r>
    <r>
      <rPr>
        <sz val="8"/>
        <color rgb="FF000000"/>
        <rFont val="Calibri"/>
        <family val="2"/>
        <charset val="238"/>
      </rPr>
      <t xml:space="preserve"> Cheltuieli cu impozite, taxe și vărsăminte asimilate (Rd.78=rd. 79 + rd. 80 + rd. 81 + rd. 82 + rd. 83 + rd. 84), din care:</t>
    </r>
  </si>
  <si>
    <t>ch. cu taxa pt. activitatea de exploatare a resurselor minerale</t>
  </si>
  <si>
    <t>ch. cu redevența pentru concesionarea bunurilor publice și resursele minerale</t>
  </si>
  <si>
    <t>ch. cu taxa de licență</t>
  </si>
  <si>
    <t>ch. cu taxa de autorizare</t>
  </si>
  <si>
    <t>ch. cu taxa de mediu</t>
  </si>
  <si>
    <t>cheltuieli cu alte taxe și impozite</t>
  </si>
  <si>
    <r>
      <rPr>
        <b/>
        <sz val="8"/>
        <color rgb="FF000000"/>
        <rFont val="Calibri"/>
        <family val="2"/>
        <charset val="238"/>
      </rPr>
      <t>C.</t>
    </r>
    <r>
      <rPr>
        <sz val="8"/>
        <color rgb="FF000000"/>
        <rFont val="Calibri"/>
        <family val="2"/>
        <charset val="238"/>
      </rPr>
      <t xml:space="preserve"> Cheltuieli cu personalul (Rd.85=rd. 86 + rd. 99 + rd. 103 + rd. 112), din care:</t>
    </r>
  </si>
  <si>
    <t>Cheltuieli de natură salarială (Rd.86=rd. 87 + rd. 91)</t>
  </si>
  <si>
    <t>Cheltuieli cu salariile (Rd.87=rd. 88 + rd. 89 + rd. 90), din care:</t>
  </si>
  <si>
    <t>a) salarii de bază</t>
  </si>
  <si>
    <t>b) sporuri, prime și alte bonificații aferente salariului de bază (conform CCM)</t>
  </si>
  <si>
    <t>c) alte bonificații (conform CCM) '</t>
  </si>
  <si>
    <t>Bonusuri (Rd.91=rd. 92 + rd. 95 + rd. 96 + rd. 97 + rd. 98), din care:</t>
  </si>
  <si>
    <t>a) cheltuieli sociale prevăzute la art. 25 din Legea nr. 227/2015 privind Codul fiscal(*, cu modificările și completările ulterioare, din care:</t>
  </si>
  <si>
    <t>- tichete de creșă, cf. Legii nr. 193/2006, cu modificările ulterioare;</t>
  </si>
  <si>
    <t>- tichete cadou pentru cheltuieli sociale potrivit Legii nr. 193/2006, cu modificările ulterioare;</t>
  </si>
  <si>
    <t>b) tichete de masă;</t>
  </si>
  <si>
    <t>c) vouchere de vacanță;</t>
  </si>
  <si>
    <t>d) ch. privind participarea salariaților la profitul obținut în anul precedent</t>
  </si>
  <si>
    <t>e) alte cheltuieli conform CCM.</t>
  </si>
  <si>
    <t>Alte cheltuieli cu personalul (Rd.99=rd. 100 + rd. 101 + rd. 102), din care:</t>
  </si>
  <si>
    <t>a) ch. cu plățile compensatorii aferente disponibilizărilor de personal</t>
  </si>
  <si>
    <t>b) ch. cu drepturile salariale cuvenite în baza unor hotărâri judecătorești</t>
  </si>
  <si>
    <t>c) cheltuieli de natură salarială aferente restructurării, privatizării, administrator special, alte comisii și comitete</t>
  </si>
  <si>
    <t>Cheltuieli aferente contractului de mandat și a altor organe de conducere și control, comisii și comitete (Rd.103=rd. 104 + rd. 107 + rd. 110 + rd. 111), din care:</t>
  </si>
  <si>
    <t>a) pentru directori/directorat</t>
  </si>
  <si>
    <t>- componenta fixă</t>
  </si>
  <si>
    <t>- componenta variabilă</t>
  </si>
  <si>
    <t>b) pentru consiliul de administrație/consiliul de supraveghere, din care:</t>
  </si>
  <si>
    <t>c) pentru  cenzori</t>
  </si>
  <si>
    <t>d) pentru alte comisii și comitete constituite potrivit legii</t>
  </si>
  <si>
    <t>D. Alte cheltuieli de exploatare (Rd.113=rd. 114 + rd. 117 + rd. 118 + rd. 119 + rd. 120 + rd. 121), din care:</t>
  </si>
  <si>
    <t>cheltuieli cu majorări și penalități (rd.114=rd. 115 + rd. 116), din care:</t>
  </si>
  <si>
    <t>- către bugetul general consolidat</t>
  </si>
  <si>
    <t>- către alți creditori</t>
  </si>
  <si>
    <t>cheltuieli privind activele imobilizate</t>
  </si>
  <si>
    <t>cheltuieli aferente transferurilor pentru plata personalului</t>
  </si>
  <si>
    <t>ch. cu amortizarea imobilizărilor corporale și necorporale</t>
  </si>
  <si>
    <t>ajustări și deprecieri pentru pierdere de valoare și provizioane (rd.121=rd. 122-rd. 125), din care:</t>
  </si>
  <si>
    <t>cheltuieli privind ajustările și provizioanele</t>
  </si>
  <si>
    <t>f1. 1)</t>
  </si>
  <si>
    <t>-provizioane privind participarea la profit a salariaților</t>
  </si>
  <si>
    <t>f1. 2)</t>
  </si>
  <si>
    <t>- provizioane in legătura cu contractul de mandat</t>
  </si>
  <si>
    <t>venituri din provizioane și ajustări pentru depreciere sau pierderi de valoare , din care:</t>
  </si>
  <si>
    <t>f2. 1)</t>
  </si>
  <si>
    <t>din anularea provizioanelor (Rd.126=rd. 127 + rd. 128 + rd. 129), din care:</t>
  </si>
  <si>
    <t>- din participarea salariaților la profit</t>
  </si>
  <si>
    <t>- din deprecierea imobilizărilor corporale și a activelor circulante</t>
  </si>
  <si>
    <t>- venituri din alte provizioane</t>
  </si>
  <si>
    <t>Cheltuieli financiare (Rd.130=rd. 131 + rd. 134 + rd. 137), din care:</t>
  </si>
  <si>
    <t>cheltuieli privind dobânzile, din care:</t>
  </si>
  <si>
    <t>aferente creditelor pentru investiții</t>
  </si>
  <si>
    <t>aferente creditelor pentru activitatea curentă</t>
  </si>
  <si>
    <t>cheltuieli din diferențe de curs valutar, din care:</t>
  </si>
  <si>
    <t>alte cheltuieli financiare</t>
  </si>
  <si>
    <t>REZULTATUL BRUT (profit/pierdere) (Rd.138=rd. 1-rd. 28)</t>
  </si>
  <si>
    <t>venituri neimpozabile</t>
  </si>
  <si>
    <t>cheltuieli nedeductibile fiscal</t>
  </si>
  <si>
    <t>Venituri totale din exploatare, din care: (rd. 2)</t>
  </si>
  <si>
    <t>- venituri din subvenții și transferuri</t>
  </si>
  <si>
    <t>- alte venituri care nu se iau în calcul la determinarea productivității muncii, cf. Legii anuale a bugetului de stat</t>
  </si>
  <si>
    <t>Cheltuieli totale din exploatare,din care (rd. 29)</t>
  </si>
  <si>
    <t>alte cheltuieli de exploatare care nu se iau in calcul la determinarea rezultatului brut realizat in anul precedent, cf.Legii anuale a bugetului de stat</t>
  </si>
  <si>
    <t>Cheltuieli de natură salarială (Rd.86) din care:**</t>
  </si>
  <si>
    <t>majorare salariul minim</t>
  </si>
  <si>
    <t>147a)</t>
  </si>
  <si>
    <t>posturi noi angajati</t>
  </si>
  <si>
    <t>147b)</t>
  </si>
  <si>
    <t>……</t>
  </si>
  <si>
    <t>147c)</t>
  </si>
  <si>
    <t>Nr. mediu de salariați</t>
  </si>
  <si>
    <t>Câștigul mediu lunar pe salariat (lei/persoană) determinat pe baza cheltuielilor de natură salarială [(rd. 147/ rd. 149)/12*1000</t>
  </si>
  <si>
    <t>x</t>
  </si>
  <si>
    <t>Câștigul mediu lunar pe salariat (lei/persoană) determinat pe baza cheltuielilor de natură salarială,cf.OG 26/2013((rd.147-rd.92*-rd.97)/rd.149)/12*1000</t>
  </si>
  <si>
    <t>Castigul mediu lunar pe salariat (lei/persoana) deter4minat pe baza cheltuielilor de natura salariuala, recalculat cf.OG 26/2013 si Legii anuale a bugetului de stat</t>
  </si>
  <si>
    <t>Productivitatea muncii în unități valorice pe total personal mediu (mii lei/persoană) (rd. 2/rd. 149)</t>
  </si>
  <si>
    <t>Productivitatea muncii în unități fizice pe total personal mediu (cantitate produse finite/persoană) W = QPF/rd. 149</t>
  </si>
  <si>
    <t>Elemente de calcul al productivității muncii în unități fizice, din care</t>
  </si>
  <si>
    <t>- cantitatea de produse finite (QPF)</t>
  </si>
  <si>
    <t>- preț mediu (p)</t>
  </si>
  <si>
    <t>- valoare = QPF x p</t>
  </si>
  <si>
    <t xml:space="preserve"> pondere in venituri totale de exploatare =  rd. 157/rd. 2</t>
  </si>
  <si>
    <t>Creanțe restante, din care:</t>
  </si>
  <si>
    <t>- de la operatori cu capital integral/majoritar de stat</t>
  </si>
  <si>
    <t>- de la operatori cu capital privat</t>
  </si>
  <si>
    <t>- de la bugetul de stat</t>
  </si>
  <si>
    <t>- de la bugetul local</t>
  </si>
  <si>
    <t>- de la alte entități</t>
  </si>
  <si>
    <t>Credite pentru finanțarea activității curente (soldul rămas de rambursat)</t>
  </si>
  <si>
    <t>Redistribuiri / distribuiri totale cf. OG nr.29/2017 din:</t>
  </si>
  <si>
    <t xml:space="preserve"> alte rezerve</t>
  </si>
  <si>
    <t>rezultatul reportat</t>
  </si>
  <si>
    <t>*) in limita prevazuta la art.25 alin.3 lit.b din Legea 227/2015 privind Codul fiscal cu modificarile si completarile ulterioare</t>
  </si>
  <si>
    <t>**) se vor evidentia distinct sumele care nu se iau in calcul la determinarea cresterii castigului mediu brut lunar, prevazute in Legea anuala a bugetului de stat</t>
  </si>
  <si>
    <t>GRADUL  DE  REALIZARE  A  VENITURILOR  TOTALE  PE  ANUL   2025</t>
  </si>
  <si>
    <t>anexa 3</t>
  </si>
  <si>
    <t>Nr. crt.</t>
  </si>
  <si>
    <t>Indicatori</t>
  </si>
  <si>
    <t>Prevederi an N-2</t>
  </si>
  <si>
    <t>% 4 = 3/2</t>
  </si>
  <si>
    <t>% 7 = 6/5</t>
  </si>
  <si>
    <t>Realizat</t>
  </si>
  <si>
    <t>Venituri totale (rd. 1 + rd. 2)*), din care:</t>
  </si>
  <si>
    <t>Venituri din exploatare*)</t>
  </si>
  <si>
    <t>*) Veniturile totale și veniturile din exploatare vor fi diminuate cu veniturile rezultate ca urmare a sumelor primite de la bugetul de stat.</t>
  </si>
  <si>
    <t xml:space="preserve"> </t>
  </si>
  <si>
    <t>Sediul: ARGEȘ,Pitești,B-dul Petrochimiștilor,nr.18</t>
  </si>
  <si>
    <r>
      <t xml:space="preserve">Programul de investitii, dotari si sursele de finantare an   </t>
    </r>
    <r>
      <rPr>
        <b/>
        <sz val="12"/>
        <color rgb="FF000000"/>
        <rFont val="Calibri"/>
        <family val="2"/>
        <charset val="238"/>
      </rPr>
      <t>2025</t>
    </r>
  </si>
  <si>
    <t>anexa 4</t>
  </si>
  <si>
    <t>Data finalizării investiției</t>
  </si>
  <si>
    <t>an precedent (N-1)</t>
  </si>
  <si>
    <t>Valoare</t>
  </si>
  <si>
    <t>Realizat/ Preliminat</t>
  </si>
  <si>
    <t>an curent (N)</t>
  </si>
  <si>
    <t>an N + 1</t>
  </si>
  <si>
    <t>an N + 2</t>
  </si>
  <si>
    <t>Surse proprii, din care:</t>
  </si>
  <si>
    <t>a) - amortizare</t>
  </si>
  <si>
    <t>b) - profit</t>
  </si>
  <si>
    <t>Credite bancare, din care:</t>
  </si>
  <si>
    <t>a) - interne</t>
  </si>
  <si>
    <t>b) - externe</t>
  </si>
  <si>
    <t>Alte surse, din care:</t>
  </si>
  <si>
    <t>- (denumire sursă)</t>
  </si>
  <si>
    <t>CHELTUIELI PENTRU INVESTIȚII, din care:</t>
  </si>
  <si>
    <t>Investiții în curs, din care:</t>
  </si>
  <si>
    <t>a) pentru bunurile proprietatea privata a operatorului economic:</t>
  </si>
  <si>
    <t>- (denumire obiectiv)</t>
  </si>
  <si>
    <t>b) pentru bunurile de natura domeniului public al statului sau al unității administrativ teritoriale:</t>
  </si>
  <si>
    <t>c) pentru bunurile de natura domeniului privat al statului sau al unității administrativ teritoriale:</t>
  </si>
  <si>
    <t>d) pentru bunurile luate în concesiune, închiriate sau în locație de gestiune, exclusiv cele din domeniul public sau privat al statului sau al unității administrativ teritoriale:</t>
  </si>
  <si>
    <t>Investiții noi, din care:</t>
  </si>
  <si>
    <t>Investiții efectuate la imobilizările corporale existente (modernizări), din care:</t>
  </si>
  <si>
    <t>Dotări (alte achiziții de imobilizări corporale)</t>
  </si>
  <si>
    <t>Rambursări de rate aferente creditelor pentru investiții, din care:</t>
  </si>
  <si>
    <t>Sediul: Bradu ,Geamana,Principala,nr.31</t>
  </si>
  <si>
    <t>MASURI DE IMBUNATATIRE A REZULTATULUI BRUT SI REDUCERE A PLATILOR RESTANTE AN 2024</t>
  </si>
  <si>
    <t>anexa 5</t>
  </si>
  <si>
    <t>Măsuri</t>
  </si>
  <si>
    <t>Termen de realizare</t>
  </si>
  <si>
    <t>An precedent (N-1)</t>
  </si>
  <si>
    <t>An curent (N)</t>
  </si>
  <si>
    <t>An N+1</t>
  </si>
  <si>
    <t>An N+2</t>
  </si>
  <si>
    <t>Preliminat/Realizat</t>
  </si>
  <si>
    <t>Influențe (+/-)</t>
  </si>
  <si>
    <t>Rezultat brut (+/-)</t>
  </si>
  <si>
    <t>Rezultat brut</t>
  </si>
  <si>
    <t>Pct. I</t>
  </si>
  <si>
    <t>Măsuri de îmbunătățire a rezultatului brut și de reducere a plăților restante</t>
  </si>
  <si>
    <t>Măsura 1 . . .</t>
  </si>
  <si>
    <t>Măsura 2 . . .</t>
  </si>
  <si>
    <t>Măsura n . . .</t>
  </si>
  <si>
    <t>TOTAL pct. I</t>
  </si>
  <si>
    <t>Pct. II</t>
  </si>
  <si>
    <t>Cauze care diminuează efectul măsurilor prevăzute la pct. I</t>
  </si>
  <si>
    <t>Cauza 1 . . .</t>
  </si>
  <si>
    <t>Cauza 2 . . .</t>
  </si>
  <si>
    <t>Cauza n . . .</t>
  </si>
  <si>
    <t>TOTAL pct. II</t>
  </si>
  <si>
    <t>Pct. III</t>
  </si>
  <si>
    <t>TOTAL GENERAL pct. I + pct. II</t>
  </si>
  <si>
    <t>Ciocnitu Eduard - Dumitru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</si>
</sst>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.&quot;mm&quot;.&quot;yyyy"/>
  </numFmts>
  <fonts count="14" x14ac:knownFonts="1">
    <font>
      <sz val="11"/>
      <color rgb="FF000000"/>
      <name val="Calibri"/>
      <family val="2"/>
      <charset val="238"/>
    </font>
    <font>
      <u/>
      <sz val="11"/>
      <color rgb="FF0000FF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i/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7"/>
      <color rgb="FF000000"/>
      <name val="Calibri"/>
      <family val="2"/>
      <charset val="238"/>
    </font>
    <font>
      <sz val="8"/>
      <color rgb="FFFF0000"/>
      <name val="Calibri"/>
      <family val="2"/>
      <charset val="238"/>
    </font>
    <font>
      <u/>
      <sz val="8"/>
      <color rgb="FF0000FF"/>
      <name val="Calibri"/>
      <family val="2"/>
      <charset val="238"/>
    </font>
    <font>
      <sz val="9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13"/>
      <color rgb="FF2A76A7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333333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 style="medium">
        <color rgb="FF000000"/>
      </bottom>
      <diagonal/>
    </border>
    <border>
      <left style="medium">
        <color rgb="FF333333"/>
      </left>
      <right style="medium">
        <color rgb="FF333333"/>
      </right>
      <top style="medium">
        <color rgb="FF333333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2" fontId="4" fillId="0" borderId="2" xfId="0" applyNumberFormat="1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1" fontId="4" fillId="0" borderId="2" xfId="0" applyNumberFormat="1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0" fontId="8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vertical="center" wrapText="1"/>
    </xf>
    <xf numFmtId="0" fontId="9" fillId="0" borderId="0" xfId="0" applyFont="1"/>
    <xf numFmtId="1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/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2" fillId="0" borderId="8" xfId="0" applyFont="1" applyBorder="1"/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" fillId="0" borderId="11" xfId="0" applyFont="1" applyBorder="1"/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1" applyFont="1" applyAlignment="1">
      <alignment horizontal="left" vertical="center" wrapText="1" inden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2" fontId="0" fillId="0" borderId="2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Border="1"/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0" fillId="0" borderId="3" xfId="0" applyBorder="1"/>
    <xf numFmtId="0" fontId="3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</cellXfs>
  <cellStyles count="2">
    <cellStyle name="Hyperlink" xfId="1" xr:uid="{00000000-0005-0000-0000-000000000000}"/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6"/>
  <sheetViews>
    <sheetView workbookViewId="0"/>
  </sheetViews>
  <sheetFormatPr defaultRowHeight="14.5" x14ac:dyDescent="0.35"/>
  <cols>
    <col min="1" max="1" width="3.54296875" customWidth="1"/>
    <col min="2" max="2" width="5.453125" customWidth="1"/>
    <col min="3" max="3" width="5.26953125" customWidth="1"/>
    <col min="4" max="4" width="5.7265625" customWidth="1"/>
    <col min="5" max="5" width="6.453125" customWidth="1"/>
    <col min="6" max="6" width="33.81640625" customWidth="1"/>
    <col min="7" max="7" width="8" customWidth="1"/>
    <col min="8" max="8" width="7.81640625" customWidth="1"/>
    <col min="9" max="9" width="8.1796875" customWidth="1"/>
    <col min="10" max="10" width="6.453125" customWidth="1"/>
    <col min="11" max="11" width="7.54296875" customWidth="1"/>
    <col min="12" max="12" width="8.1796875" customWidth="1"/>
    <col min="13" max="13" width="10.26953125" customWidth="1"/>
    <col min="14" max="14" width="11.54296875" bestFit="1" customWidth="1"/>
    <col min="15" max="16" width="9.1796875" customWidth="1"/>
    <col min="17" max="17" width="9" customWidth="1"/>
    <col min="18" max="18" width="9.1796875" customWidth="1"/>
  </cols>
  <sheetData>
    <row r="1" spans="1:14" x14ac:dyDescent="0.35">
      <c r="B1" s="1" t="s">
        <v>0</v>
      </c>
    </row>
    <row r="2" spans="1:14" x14ac:dyDescent="0.35">
      <c r="B2" s="1" t="s">
        <v>1</v>
      </c>
    </row>
    <row r="3" spans="1:14" x14ac:dyDescent="0.35">
      <c r="B3" s="2" t="s">
        <v>2</v>
      </c>
      <c r="C3" s="3"/>
      <c r="D3" s="3"/>
      <c r="E3" s="3"/>
      <c r="F3" s="3"/>
      <c r="G3" s="3"/>
    </row>
    <row r="4" spans="1:14" x14ac:dyDescent="0.35">
      <c r="B4" s="2" t="s">
        <v>3</v>
      </c>
      <c r="C4" s="3"/>
      <c r="D4" s="3"/>
      <c r="E4" s="3"/>
      <c r="F4" s="3"/>
      <c r="G4" s="3"/>
    </row>
    <row r="5" spans="1:14" x14ac:dyDescent="0.35">
      <c r="B5" s="2" t="s">
        <v>4</v>
      </c>
      <c r="C5" s="3"/>
      <c r="D5" s="3"/>
      <c r="E5" s="3"/>
      <c r="F5" s="3"/>
      <c r="G5" s="3"/>
    </row>
    <row r="6" spans="1:14" x14ac:dyDescent="0.35">
      <c r="A6" s="3"/>
      <c r="B6" s="3"/>
      <c r="C6" s="3"/>
      <c r="D6" s="3"/>
      <c r="E6" s="3"/>
      <c r="F6" s="4" t="s">
        <v>5</v>
      </c>
      <c r="G6" s="3"/>
      <c r="H6" s="3"/>
      <c r="I6" s="3"/>
      <c r="J6" s="3"/>
      <c r="K6" s="3"/>
      <c r="L6" s="3"/>
      <c r="M6" s="3" t="s">
        <v>6</v>
      </c>
      <c r="N6" s="3"/>
    </row>
    <row r="7" spans="1:14" ht="15" thickBot="1" x14ac:dyDescent="0.4">
      <c r="A7" s="5"/>
      <c r="B7" s="58" t="s">
        <v>7</v>
      </c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</row>
    <row r="8" spans="1:14" ht="15" thickBot="1" x14ac:dyDescent="0.4">
      <c r="A8" s="5"/>
      <c r="B8" s="55"/>
      <c r="C8" s="55"/>
      <c r="D8" s="55"/>
      <c r="E8" s="57" t="s">
        <v>8</v>
      </c>
      <c r="F8" s="57"/>
      <c r="G8" s="57" t="s">
        <v>9</v>
      </c>
      <c r="H8" s="57" t="s">
        <v>10</v>
      </c>
      <c r="I8" s="57" t="s">
        <v>11</v>
      </c>
      <c r="J8" s="57" t="s">
        <v>12</v>
      </c>
      <c r="K8" s="57" t="s">
        <v>13</v>
      </c>
      <c r="L8" s="57" t="s">
        <v>14</v>
      </c>
      <c r="M8" s="57" t="s">
        <v>12</v>
      </c>
      <c r="N8" s="57"/>
    </row>
    <row r="9" spans="1:14" ht="52.5" customHeight="1" thickBot="1" x14ac:dyDescent="0.4">
      <c r="A9" s="5"/>
      <c r="B9" s="55"/>
      <c r="C9" s="55"/>
      <c r="D9" s="55"/>
      <c r="E9" s="57"/>
      <c r="F9" s="57"/>
      <c r="G9" s="57"/>
      <c r="H9" s="57"/>
      <c r="I9" s="57"/>
      <c r="J9" s="57"/>
      <c r="K9" s="57"/>
      <c r="L9" s="57"/>
      <c r="M9" s="6" t="s">
        <v>15</v>
      </c>
      <c r="N9" s="6" t="s">
        <v>16</v>
      </c>
    </row>
    <row r="10" spans="1:14" ht="15" thickBot="1" x14ac:dyDescent="0.4">
      <c r="A10" s="5"/>
      <c r="B10" s="6">
        <v>0</v>
      </c>
      <c r="C10" s="57">
        <v>1</v>
      </c>
      <c r="D10" s="57"/>
      <c r="E10" s="57">
        <v>2</v>
      </c>
      <c r="F10" s="57"/>
      <c r="G10" s="6">
        <v>3</v>
      </c>
      <c r="H10" s="6">
        <v>4</v>
      </c>
      <c r="I10" s="6">
        <v>5</v>
      </c>
      <c r="J10" s="6" t="s">
        <v>17</v>
      </c>
      <c r="K10" s="6">
        <v>7</v>
      </c>
      <c r="L10" s="6">
        <v>8</v>
      </c>
      <c r="M10" s="6">
        <v>9</v>
      </c>
      <c r="N10" s="6">
        <v>10</v>
      </c>
    </row>
    <row r="11" spans="1:14" ht="15" thickBot="1" x14ac:dyDescent="0.4">
      <c r="A11" s="5"/>
      <c r="B11" s="7" t="s">
        <v>18</v>
      </c>
      <c r="C11" s="7"/>
      <c r="D11" s="7"/>
      <c r="E11" s="54" t="s">
        <v>19</v>
      </c>
      <c r="F11" s="54"/>
      <c r="G11" s="6">
        <v>1</v>
      </c>
      <c r="H11" s="8">
        <f>H12+H15</f>
        <v>5339</v>
      </c>
      <c r="I11" s="8">
        <v>5892</v>
      </c>
      <c r="J11" s="9">
        <f>I11/H11</f>
        <v>1.1035774489604795</v>
      </c>
      <c r="K11" s="3">
        <v>5950</v>
      </c>
      <c r="L11" s="8">
        <v>6014</v>
      </c>
      <c r="M11" s="9">
        <f>K12/I11</f>
        <v>1.0091649694501019</v>
      </c>
      <c r="N11" s="9">
        <v>1.01</v>
      </c>
    </row>
    <row r="12" spans="1:14" ht="15" thickBot="1" x14ac:dyDescent="0.4">
      <c r="A12" s="5"/>
      <c r="B12" s="55"/>
      <c r="C12" s="6">
        <v>1</v>
      </c>
      <c r="D12" s="6"/>
      <c r="E12" s="53" t="s">
        <v>20</v>
      </c>
      <c r="F12" s="53"/>
      <c r="G12" s="6">
        <v>2</v>
      </c>
      <c r="H12" s="8">
        <v>5337</v>
      </c>
      <c r="I12" s="8">
        <v>5889</v>
      </c>
      <c r="J12" s="9">
        <f>I12/H12</f>
        <v>1.1034288926363125</v>
      </c>
      <c r="K12" s="8">
        <v>5946</v>
      </c>
      <c r="L12" s="8">
        <v>6010</v>
      </c>
      <c r="M12" s="9">
        <v>1.01</v>
      </c>
      <c r="N12" s="9">
        <v>1.01</v>
      </c>
    </row>
    <row r="13" spans="1:14" ht="39.75" customHeight="1" thickBot="1" x14ac:dyDescent="0.4">
      <c r="A13" s="5"/>
      <c r="B13" s="55"/>
      <c r="C13" s="6"/>
      <c r="D13" s="6"/>
      <c r="E13" s="8" t="s">
        <v>21</v>
      </c>
      <c r="F13" s="8" t="s">
        <v>22</v>
      </c>
      <c r="G13" s="6">
        <v>3</v>
      </c>
      <c r="H13" s="8"/>
      <c r="I13" s="8"/>
      <c r="J13" s="9"/>
      <c r="K13" s="8"/>
      <c r="L13" s="8"/>
      <c r="M13" s="8"/>
      <c r="N13" s="8"/>
    </row>
    <row r="14" spans="1:14" ht="39.75" customHeight="1" thickBot="1" x14ac:dyDescent="0.4">
      <c r="A14" s="5"/>
      <c r="B14" s="55"/>
      <c r="C14" s="6"/>
      <c r="D14" s="6"/>
      <c r="E14" s="8" t="s">
        <v>23</v>
      </c>
      <c r="F14" s="8" t="s">
        <v>24</v>
      </c>
      <c r="G14" s="6">
        <v>4</v>
      </c>
      <c r="H14" s="8"/>
      <c r="I14" s="8"/>
      <c r="J14" s="9"/>
      <c r="K14" s="8"/>
      <c r="L14" s="8"/>
      <c r="M14" s="8"/>
      <c r="N14" s="8"/>
    </row>
    <row r="15" spans="1:14" ht="15" thickBot="1" x14ac:dyDescent="0.4">
      <c r="A15" s="5"/>
      <c r="B15" s="55"/>
      <c r="C15" s="6">
        <v>2</v>
      </c>
      <c r="D15" s="6"/>
      <c r="E15" s="53" t="s">
        <v>25</v>
      </c>
      <c r="F15" s="53"/>
      <c r="G15" s="6">
        <v>5</v>
      </c>
      <c r="H15" s="8">
        <v>2</v>
      </c>
      <c r="I15" s="8">
        <v>3</v>
      </c>
      <c r="J15" s="9">
        <f t="shared" ref="J15:J23" si="0">I15/H15</f>
        <v>1.5</v>
      </c>
      <c r="K15" s="8">
        <v>4</v>
      </c>
      <c r="L15" s="8">
        <v>4</v>
      </c>
      <c r="M15" s="8">
        <v>1.33</v>
      </c>
      <c r="N15" s="8" t="s">
        <v>26</v>
      </c>
    </row>
    <row r="16" spans="1:14" ht="27" customHeight="1" thickBot="1" x14ac:dyDescent="0.4">
      <c r="A16" s="5"/>
      <c r="B16" s="7" t="s">
        <v>27</v>
      </c>
      <c r="C16" s="7"/>
      <c r="D16" s="7"/>
      <c r="E16" s="54" t="s">
        <v>28</v>
      </c>
      <c r="F16" s="54"/>
      <c r="G16" s="6">
        <v>6</v>
      </c>
      <c r="H16" s="8">
        <f>H17+H29</f>
        <v>4797</v>
      </c>
      <c r="I16" s="8">
        <v>5779</v>
      </c>
      <c r="J16" s="9">
        <f t="shared" si="0"/>
        <v>1.2047112778820095</v>
      </c>
      <c r="K16" s="8">
        <v>5838</v>
      </c>
      <c r="L16" s="8">
        <v>5897</v>
      </c>
      <c r="M16" s="9">
        <f>K16/I16</f>
        <v>1.0102093787852571</v>
      </c>
      <c r="N16" s="9">
        <v>1.01</v>
      </c>
    </row>
    <row r="17" spans="1:14" ht="22.5" customHeight="1" thickBot="1" x14ac:dyDescent="0.4">
      <c r="A17" s="5"/>
      <c r="B17" s="55"/>
      <c r="C17" s="6">
        <v>1</v>
      </c>
      <c r="D17" s="6"/>
      <c r="E17" s="53" t="s">
        <v>29</v>
      </c>
      <c r="F17" s="53"/>
      <c r="G17" s="6">
        <v>7</v>
      </c>
      <c r="H17" s="8">
        <f>H18+H19+H20+H28</f>
        <v>4797</v>
      </c>
      <c r="I17" s="8">
        <v>5777</v>
      </c>
      <c r="J17" s="9">
        <f t="shared" si="0"/>
        <v>1.2042943506358141</v>
      </c>
      <c r="K17" s="8">
        <v>5835</v>
      </c>
      <c r="L17" s="8">
        <v>5894</v>
      </c>
      <c r="M17" s="9">
        <v>1.01</v>
      </c>
      <c r="N17" s="9">
        <v>1.01</v>
      </c>
    </row>
    <row r="18" spans="1:14" ht="15" thickBot="1" x14ac:dyDescent="0.4">
      <c r="A18" s="5"/>
      <c r="B18" s="55"/>
      <c r="C18" s="55"/>
      <c r="D18" s="6" t="s">
        <v>30</v>
      </c>
      <c r="E18" s="53" t="s">
        <v>31</v>
      </c>
      <c r="F18" s="53"/>
      <c r="G18" s="6">
        <v>8</v>
      </c>
      <c r="H18" s="8">
        <v>552</v>
      </c>
      <c r="I18" s="8">
        <v>797</v>
      </c>
      <c r="J18" s="9">
        <f t="shared" si="0"/>
        <v>1.443840579710145</v>
      </c>
      <c r="K18" s="8">
        <v>805</v>
      </c>
      <c r="L18" s="8">
        <v>813</v>
      </c>
      <c r="M18" s="9">
        <f>K18/I18</f>
        <v>1.0100376411543288</v>
      </c>
      <c r="N18" s="9">
        <v>1.01</v>
      </c>
    </row>
    <row r="19" spans="1:14" ht="15" thickBot="1" x14ac:dyDescent="0.4">
      <c r="A19" s="5"/>
      <c r="B19" s="55"/>
      <c r="C19" s="55"/>
      <c r="D19" s="6" t="s">
        <v>32</v>
      </c>
      <c r="E19" s="53" t="s">
        <v>33</v>
      </c>
      <c r="F19" s="53"/>
      <c r="G19" s="6">
        <v>9</v>
      </c>
      <c r="H19" s="8">
        <v>95</v>
      </c>
      <c r="I19" s="8">
        <v>150</v>
      </c>
      <c r="J19" s="9">
        <f t="shared" si="0"/>
        <v>1.5789473684210527</v>
      </c>
      <c r="K19" s="8">
        <v>153</v>
      </c>
      <c r="L19" s="8">
        <v>155</v>
      </c>
      <c r="M19" s="9">
        <f>K19/I19</f>
        <v>1.02</v>
      </c>
      <c r="N19" s="9">
        <v>1.01</v>
      </c>
    </row>
    <row r="20" spans="1:14" ht="30" customHeight="1" thickBot="1" x14ac:dyDescent="0.4">
      <c r="A20" s="5"/>
      <c r="B20" s="55"/>
      <c r="C20" s="55"/>
      <c r="D20" s="57" t="s">
        <v>34</v>
      </c>
      <c r="E20" s="53" t="s">
        <v>35</v>
      </c>
      <c r="F20" s="53"/>
      <c r="G20" s="6">
        <v>10</v>
      </c>
      <c r="H20" s="8">
        <f>H21+H24+H26+H27</f>
        <v>4130</v>
      </c>
      <c r="I20" s="8">
        <v>4770</v>
      </c>
      <c r="J20" s="9">
        <f t="shared" si="0"/>
        <v>1.1549636803874093</v>
      </c>
      <c r="K20" s="8">
        <v>4799</v>
      </c>
      <c r="L20" s="8">
        <v>4845</v>
      </c>
      <c r="M20" s="9">
        <v>1</v>
      </c>
      <c r="N20" s="9">
        <v>1.01</v>
      </c>
    </row>
    <row r="21" spans="1:14" ht="38.25" customHeight="1" thickBot="1" x14ac:dyDescent="0.4">
      <c r="A21" s="5"/>
      <c r="B21" s="55"/>
      <c r="C21" s="55"/>
      <c r="D21" s="57"/>
      <c r="E21" s="8" t="s">
        <v>36</v>
      </c>
      <c r="F21" s="8" t="s">
        <v>37</v>
      </c>
      <c r="G21" s="6">
        <v>11</v>
      </c>
      <c r="H21" s="8">
        <v>3739</v>
      </c>
      <c r="I21" s="8">
        <v>4288</v>
      </c>
      <c r="J21" s="9">
        <f t="shared" si="0"/>
        <v>1.1468307033966301</v>
      </c>
      <c r="K21" s="8">
        <v>4331</v>
      </c>
      <c r="L21" s="8">
        <v>4374</v>
      </c>
      <c r="M21" s="9">
        <f>K21/I21</f>
        <v>1.0100279850746268</v>
      </c>
      <c r="N21" s="9">
        <v>1.01</v>
      </c>
    </row>
    <row r="22" spans="1:14" ht="23.25" customHeight="1" thickBot="1" x14ac:dyDescent="0.4">
      <c r="A22" s="5"/>
      <c r="B22" s="55"/>
      <c r="C22" s="55"/>
      <c r="D22" s="57"/>
      <c r="E22" s="8" t="s">
        <v>38</v>
      </c>
      <c r="F22" s="8" t="s">
        <v>39</v>
      </c>
      <c r="G22" s="6">
        <v>12</v>
      </c>
      <c r="H22" s="8">
        <v>3544</v>
      </c>
      <c r="I22" s="8">
        <v>4086</v>
      </c>
      <c r="J22" s="9">
        <f t="shared" si="0"/>
        <v>1.1529345372460496</v>
      </c>
      <c r="K22" s="8">
        <v>4127</v>
      </c>
      <c r="L22" s="8">
        <v>4168</v>
      </c>
      <c r="M22" s="9">
        <f>K22/I22</f>
        <v>1.010034263338228</v>
      </c>
      <c r="N22" s="9">
        <v>1.01</v>
      </c>
    </row>
    <row r="23" spans="1:14" ht="15" thickBot="1" x14ac:dyDescent="0.4">
      <c r="A23" s="5"/>
      <c r="B23" s="55"/>
      <c r="C23" s="55"/>
      <c r="D23" s="57"/>
      <c r="E23" s="8" t="s">
        <v>40</v>
      </c>
      <c r="F23" s="8" t="s">
        <v>41</v>
      </c>
      <c r="G23" s="6">
        <v>13</v>
      </c>
      <c r="H23" s="8">
        <v>195</v>
      </c>
      <c r="I23" s="8">
        <v>202</v>
      </c>
      <c r="J23" s="9">
        <f t="shared" si="0"/>
        <v>1.035897435897436</v>
      </c>
      <c r="K23" s="8">
        <v>204</v>
      </c>
      <c r="L23" s="8">
        <v>206</v>
      </c>
      <c r="M23" s="9">
        <f>K23/I23</f>
        <v>1.0099009900990099</v>
      </c>
      <c r="N23" s="9">
        <v>1.01</v>
      </c>
    </row>
    <row r="24" spans="1:14" ht="27" customHeight="1" thickBot="1" x14ac:dyDescent="0.4">
      <c r="A24" s="5"/>
      <c r="B24" s="55"/>
      <c r="C24" s="55"/>
      <c r="D24" s="57"/>
      <c r="E24" s="8" t="s">
        <v>42</v>
      </c>
      <c r="F24" s="8" t="s">
        <v>43</v>
      </c>
      <c r="G24" s="6">
        <v>14</v>
      </c>
      <c r="H24" s="8"/>
      <c r="I24" s="8">
        <v>20</v>
      </c>
      <c r="J24" s="8"/>
      <c r="K24" s="8"/>
      <c r="L24" s="8"/>
      <c r="M24" s="8"/>
      <c r="N24" s="8"/>
    </row>
    <row r="25" spans="1:14" ht="48.75" customHeight="1" thickBot="1" x14ac:dyDescent="0.4">
      <c r="A25" s="5"/>
      <c r="B25" s="55"/>
      <c r="C25" s="55"/>
      <c r="D25" s="57"/>
      <c r="E25" s="8"/>
      <c r="F25" s="8" t="s">
        <v>44</v>
      </c>
      <c r="G25" s="6">
        <v>15</v>
      </c>
      <c r="H25" s="8"/>
      <c r="I25" s="8"/>
      <c r="J25" s="8"/>
      <c r="K25" s="8"/>
      <c r="L25" s="8"/>
      <c r="M25" s="8"/>
      <c r="N25" s="8"/>
    </row>
    <row r="26" spans="1:14" ht="55.5" customHeight="1" thickBot="1" x14ac:dyDescent="0.4">
      <c r="A26" s="5"/>
      <c r="B26" s="55"/>
      <c r="C26" s="55"/>
      <c r="D26" s="57"/>
      <c r="E26" s="8" t="s">
        <v>45</v>
      </c>
      <c r="F26" s="8" t="s">
        <v>46</v>
      </c>
      <c r="G26" s="6">
        <v>16</v>
      </c>
      <c r="H26" s="8">
        <v>304</v>
      </c>
      <c r="I26" s="8">
        <v>357</v>
      </c>
      <c r="J26" s="9">
        <f>I26/H26</f>
        <v>1.174342105263158</v>
      </c>
      <c r="K26" s="8">
        <v>361</v>
      </c>
      <c r="L26" s="8">
        <v>362</v>
      </c>
      <c r="M26" s="9">
        <f>K26/I26</f>
        <v>1.011204481792717</v>
      </c>
      <c r="N26" s="9">
        <v>1</v>
      </c>
    </row>
    <row r="27" spans="1:14" ht="38.25" customHeight="1" thickBot="1" x14ac:dyDescent="0.4">
      <c r="A27" s="5"/>
      <c r="B27" s="55"/>
      <c r="C27" s="55"/>
      <c r="D27" s="57"/>
      <c r="E27" s="8" t="s">
        <v>47</v>
      </c>
      <c r="F27" s="8" t="s">
        <v>48</v>
      </c>
      <c r="G27" s="6">
        <v>17</v>
      </c>
      <c r="H27" s="8">
        <v>87</v>
      </c>
      <c r="I27" s="8">
        <v>105</v>
      </c>
      <c r="J27" s="9">
        <f>I27/H27</f>
        <v>1.2068965517241379</v>
      </c>
      <c r="K27" s="8">
        <v>107</v>
      </c>
      <c r="L27" s="8">
        <v>109</v>
      </c>
      <c r="M27" s="9">
        <f>K27/I27</f>
        <v>1.019047619047619</v>
      </c>
      <c r="N27" s="9">
        <v>1.02</v>
      </c>
    </row>
    <row r="28" spans="1:14" ht="15" thickBot="1" x14ac:dyDescent="0.4">
      <c r="A28" s="5"/>
      <c r="B28" s="55"/>
      <c r="C28" s="55"/>
      <c r="D28" s="6" t="s">
        <v>49</v>
      </c>
      <c r="E28" s="53" t="s">
        <v>50</v>
      </c>
      <c r="F28" s="53"/>
      <c r="G28" s="6">
        <v>18</v>
      </c>
      <c r="H28" s="8">
        <v>20</v>
      </c>
      <c r="I28" s="8">
        <v>60</v>
      </c>
      <c r="J28" s="9">
        <f>I28/H28</f>
        <v>3</v>
      </c>
      <c r="K28" s="8">
        <v>78</v>
      </c>
      <c r="L28" s="8">
        <v>81</v>
      </c>
      <c r="M28" s="9">
        <f>K28/I28</f>
        <v>1.3</v>
      </c>
      <c r="N28" s="9">
        <v>1.04</v>
      </c>
    </row>
    <row r="29" spans="1:14" ht="15" thickBot="1" x14ac:dyDescent="0.4">
      <c r="A29" s="5"/>
      <c r="B29" s="55"/>
      <c r="C29" s="6">
        <v>2</v>
      </c>
      <c r="D29" s="6"/>
      <c r="E29" s="53" t="s">
        <v>51</v>
      </c>
      <c r="F29" s="53"/>
      <c r="G29" s="6">
        <v>19</v>
      </c>
      <c r="H29" s="8">
        <v>0</v>
      </c>
      <c r="I29" s="8">
        <v>2</v>
      </c>
      <c r="J29" s="8">
        <v>0</v>
      </c>
      <c r="K29" s="8">
        <v>3</v>
      </c>
      <c r="L29" s="8">
        <v>3</v>
      </c>
      <c r="M29" s="8">
        <v>1.5</v>
      </c>
      <c r="N29" s="9">
        <v>1</v>
      </c>
    </row>
    <row r="30" spans="1:14" ht="15" thickBot="1" x14ac:dyDescent="0.4">
      <c r="A30" s="10"/>
      <c r="B30" s="7" t="s">
        <v>52</v>
      </c>
      <c r="C30" s="7"/>
      <c r="D30" s="7"/>
      <c r="E30" s="54" t="s">
        <v>53</v>
      </c>
      <c r="F30" s="54"/>
      <c r="G30" s="6">
        <v>20</v>
      </c>
      <c r="H30" s="8">
        <f>H11-H16</f>
        <v>542</v>
      </c>
      <c r="I30" s="8">
        <f>I11-I16</f>
        <v>113</v>
      </c>
      <c r="J30" s="9">
        <f>I30/H30</f>
        <v>0.20848708487084872</v>
      </c>
      <c r="K30" s="8">
        <v>112</v>
      </c>
      <c r="L30" s="8">
        <v>117</v>
      </c>
      <c r="M30" s="9">
        <f>K30/I30</f>
        <v>0.99115044247787609</v>
      </c>
      <c r="N30" s="9">
        <v>1.04</v>
      </c>
    </row>
    <row r="31" spans="1:14" ht="15" thickBot="1" x14ac:dyDescent="0.4">
      <c r="A31" s="5"/>
      <c r="B31" s="6" t="s">
        <v>54</v>
      </c>
      <c r="C31" s="6">
        <v>1</v>
      </c>
      <c r="D31" s="6"/>
      <c r="E31" s="53" t="s">
        <v>55</v>
      </c>
      <c r="F31" s="53"/>
      <c r="G31" s="6">
        <v>21</v>
      </c>
      <c r="H31" s="8">
        <v>87</v>
      </c>
      <c r="I31" s="8">
        <v>19</v>
      </c>
      <c r="J31" s="9">
        <f>I31/H31</f>
        <v>0.21839080459770116</v>
      </c>
      <c r="K31" s="8">
        <v>18</v>
      </c>
      <c r="L31" s="8">
        <v>19</v>
      </c>
      <c r="M31" s="9">
        <f>K31/I31</f>
        <v>0.94736842105263153</v>
      </c>
      <c r="N31" s="9">
        <v>1.05</v>
      </c>
    </row>
    <row r="32" spans="1:14" ht="15" thickBot="1" x14ac:dyDescent="0.4">
      <c r="A32" s="5"/>
      <c r="B32" s="6"/>
      <c r="C32" s="6">
        <v>2</v>
      </c>
      <c r="D32" s="6"/>
      <c r="E32" s="56" t="s">
        <v>56</v>
      </c>
      <c r="F32" s="56"/>
      <c r="G32" s="6">
        <v>22</v>
      </c>
      <c r="H32" s="8"/>
      <c r="I32" s="8"/>
      <c r="J32" s="9"/>
      <c r="K32" s="8"/>
      <c r="L32" s="8"/>
      <c r="M32" s="9"/>
      <c r="N32" s="9"/>
    </row>
    <row r="33" spans="1:14" ht="21" customHeight="1" thickBot="1" x14ac:dyDescent="0.4">
      <c r="A33" s="5"/>
      <c r="B33" s="6"/>
      <c r="C33" s="6">
        <v>3</v>
      </c>
      <c r="D33" s="6"/>
      <c r="E33" s="56" t="s">
        <v>57</v>
      </c>
      <c r="F33" s="56"/>
      <c r="G33" s="6">
        <v>23</v>
      </c>
      <c r="H33" s="8"/>
      <c r="I33" s="8"/>
      <c r="J33" s="9"/>
      <c r="K33" s="8"/>
      <c r="L33" s="8"/>
      <c r="M33" s="9"/>
      <c r="N33" s="9"/>
    </row>
    <row r="34" spans="1:14" ht="15.75" customHeight="1" thickBot="1" x14ac:dyDescent="0.4">
      <c r="A34" s="5"/>
      <c r="B34" s="6"/>
      <c r="C34" s="6">
        <v>4</v>
      </c>
      <c r="D34" s="6"/>
      <c r="E34" s="56" t="s">
        <v>58</v>
      </c>
      <c r="F34" s="56"/>
      <c r="G34" s="6">
        <v>24</v>
      </c>
      <c r="H34" s="8"/>
      <c r="I34" s="8"/>
      <c r="J34" s="9"/>
      <c r="K34" s="8"/>
      <c r="L34" s="8"/>
      <c r="M34" s="9"/>
      <c r="N34" s="9"/>
    </row>
    <row r="35" spans="1:14" ht="15.75" customHeight="1" thickBot="1" x14ac:dyDescent="0.4">
      <c r="A35" s="5"/>
      <c r="B35" s="6"/>
      <c r="C35" s="6">
        <v>5</v>
      </c>
      <c r="D35" s="6"/>
      <c r="E35" s="56" t="s">
        <v>59</v>
      </c>
      <c r="F35" s="56"/>
      <c r="G35" s="6">
        <v>25</v>
      </c>
      <c r="H35" s="8"/>
      <c r="I35" s="8"/>
      <c r="J35" s="9"/>
      <c r="K35" s="8"/>
      <c r="L35" s="8"/>
      <c r="M35" s="9"/>
      <c r="N35" s="9"/>
    </row>
    <row r="36" spans="1:14" ht="44.25" customHeight="1" thickBot="1" x14ac:dyDescent="0.4">
      <c r="A36" s="5"/>
      <c r="B36" s="7" t="s">
        <v>60</v>
      </c>
      <c r="C36" s="7"/>
      <c r="D36" s="7"/>
      <c r="E36" s="54" t="s">
        <v>61</v>
      </c>
      <c r="F36" s="54"/>
      <c r="G36" s="6">
        <v>26</v>
      </c>
      <c r="H36" s="8">
        <f>H30-H31</f>
        <v>455</v>
      </c>
      <c r="I36" s="8">
        <f>I30-I31</f>
        <v>94</v>
      </c>
      <c r="J36" s="9">
        <f>I36/H36</f>
        <v>0.20659340659340658</v>
      </c>
      <c r="K36" s="8">
        <f>K30-K31</f>
        <v>94</v>
      </c>
      <c r="L36" s="8">
        <v>98</v>
      </c>
      <c r="M36" s="9">
        <f>K36/I36</f>
        <v>1</v>
      </c>
      <c r="N36" s="9">
        <v>1.04</v>
      </c>
    </row>
    <row r="37" spans="1:14" ht="15" thickBot="1" x14ac:dyDescent="0.4">
      <c r="A37" s="5"/>
      <c r="B37" s="55"/>
      <c r="C37" s="6">
        <v>1</v>
      </c>
      <c r="D37" s="6"/>
      <c r="E37" s="53" t="s">
        <v>62</v>
      </c>
      <c r="F37" s="53"/>
      <c r="G37" s="6">
        <v>27</v>
      </c>
      <c r="H37" s="8"/>
      <c r="I37" s="8"/>
      <c r="J37" s="8"/>
      <c r="K37" s="8"/>
      <c r="L37" s="8"/>
      <c r="M37" s="8"/>
      <c r="N37" s="8"/>
    </row>
    <row r="38" spans="1:14" ht="28.5" customHeight="1" thickBot="1" x14ac:dyDescent="0.4">
      <c r="A38" s="5"/>
      <c r="B38" s="55"/>
      <c r="C38" s="6">
        <v>2</v>
      </c>
      <c r="D38" s="6"/>
      <c r="E38" s="53" t="s">
        <v>63</v>
      </c>
      <c r="F38" s="53"/>
      <c r="G38" s="6">
        <v>28</v>
      </c>
      <c r="H38" s="8"/>
      <c r="I38" s="8"/>
      <c r="J38" s="8"/>
      <c r="K38" s="8"/>
      <c r="L38" s="8"/>
      <c r="M38" s="8"/>
      <c r="N38" s="8"/>
    </row>
    <row r="39" spans="1:14" ht="15" thickBot="1" x14ac:dyDescent="0.4">
      <c r="A39" s="5"/>
      <c r="B39" s="55"/>
      <c r="C39" s="6">
        <v>3</v>
      </c>
      <c r="D39" s="6"/>
      <c r="E39" s="53" t="s">
        <v>64</v>
      </c>
      <c r="F39" s="53"/>
      <c r="G39" s="6">
        <v>29</v>
      </c>
      <c r="H39" s="8"/>
      <c r="I39" s="8"/>
      <c r="J39" s="8"/>
      <c r="K39" s="8"/>
      <c r="L39" s="8"/>
      <c r="M39" s="8"/>
      <c r="N39" s="8"/>
    </row>
    <row r="40" spans="1:14" ht="91.5" customHeight="1" thickBot="1" x14ac:dyDescent="0.4">
      <c r="A40" s="5"/>
      <c r="B40" s="55"/>
      <c r="C40" s="6">
        <v>4</v>
      </c>
      <c r="D40" s="6"/>
      <c r="E40" s="53" t="s">
        <v>65</v>
      </c>
      <c r="F40" s="53"/>
      <c r="G40" s="6">
        <v>30</v>
      </c>
      <c r="H40" s="8"/>
      <c r="I40" s="8"/>
      <c r="J40" s="8"/>
      <c r="K40" s="8"/>
      <c r="L40" s="8"/>
      <c r="M40" s="8"/>
      <c r="N40" s="8"/>
    </row>
    <row r="41" spans="1:14" ht="15" thickBot="1" x14ac:dyDescent="0.4">
      <c r="A41" s="5"/>
      <c r="B41" s="55"/>
      <c r="C41" s="6">
        <v>5</v>
      </c>
      <c r="D41" s="6"/>
      <c r="E41" s="53" t="s">
        <v>66</v>
      </c>
      <c r="F41" s="53"/>
      <c r="G41" s="6">
        <v>31</v>
      </c>
      <c r="H41" s="8"/>
      <c r="I41" s="8"/>
      <c r="J41" s="8"/>
      <c r="K41" s="8"/>
      <c r="L41" s="8"/>
      <c r="M41" s="8"/>
      <c r="N41" s="8"/>
    </row>
    <row r="42" spans="1:14" ht="39.75" customHeight="1" thickBot="1" x14ac:dyDescent="0.4">
      <c r="A42" s="5"/>
      <c r="B42" s="55"/>
      <c r="C42" s="6">
        <v>6</v>
      </c>
      <c r="D42" s="6"/>
      <c r="E42" s="53" t="s">
        <v>67</v>
      </c>
      <c r="F42" s="53"/>
      <c r="G42" s="6">
        <v>32</v>
      </c>
      <c r="H42" s="8">
        <f>H36-H37-H38-H39-H40-H41</f>
        <v>455</v>
      </c>
      <c r="I42" s="8">
        <f>I36-I37-I38-I39-I40-I41</f>
        <v>94</v>
      </c>
      <c r="J42" s="9">
        <f>I42/H42</f>
        <v>0.20659340659340658</v>
      </c>
      <c r="K42" s="8">
        <f>K36-K37-K38-K39-K40-K41</f>
        <v>94</v>
      </c>
      <c r="L42" s="8">
        <f>L36-L37-L38-L39-L40-L41</f>
        <v>98</v>
      </c>
      <c r="M42" s="9">
        <f>K42/I42</f>
        <v>1</v>
      </c>
      <c r="N42" s="9">
        <v>1.04</v>
      </c>
    </row>
    <row r="43" spans="1:14" ht="56.25" customHeight="1" thickBot="1" x14ac:dyDescent="0.4">
      <c r="A43" s="5"/>
      <c r="B43" s="55"/>
      <c r="C43" s="6">
        <v>7</v>
      </c>
      <c r="D43" s="6"/>
      <c r="E43" s="53" t="s">
        <v>68</v>
      </c>
      <c r="F43" s="53"/>
      <c r="G43" s="6">
        <v>33</v>
      </c>
      <c r="H43" s="8"/>
      <c r="I43" s="8"/>
      <c r="J43" s="8"/>
      <c r="K43" s="8"/>
      <c r="L43" s="8"/>
      <c r="M43" s="8"/>
      <c r="N43" s="8"/>
    </row>
    <row r="44" spans="1:14" ht="66" customHeight="1" thickBot="1" x14ac:dyDescent="0.4">
      <c r="A44" s="5"/>
      <c r="B44" s="55"/>
      <c r="C44" s="6">
        <v>8</v>
      </c>
      <c r="D44" s="6"/>
      <c r="E44" s="53" t="s">
        <v>69</v>
      </c>
      <c r="F44" s="53"/>
      <c r="G44" s="6">
        <v>34</v>
      </c>
      <c r="H44" s="8">
        <v>228</v>
      </c>
      <c r="I44" s="8">
        <v>47</v>
      </c>
      <c r="J44" s="9">
        <v>0.21</v>
      </c>
      <c r="K44" s="8">
        <v>47</v>
      </c>
      <c r="L44" s="8">
        <v>49</v>
      </c>
      <c r="M44" s="9">
        <v>1</v>
      </c>
      <c r="N44" s="9">
        <v>1.04</v>
      </c>
    </row>
    <row r="45" spans="1:14" ht="15" thickBot="1" x14ac:dyDescent="0.4">
      <c r="A45" s="5"/>
      <c r="B45" s="55"/>
      <c r="C45" s="6"/>
      <c r="D45" s="6" t="s">
        <v>21</v>
      </c>
      <c r="E45" s="53" t="s">
        <v>70</v>
      </c>
      <c r="F45" s="53"/>
      <c r="G45" s="6">
        <v>35</v>
      </c>
      <c r="H45" s="8"/>
      <c r="I45" s="8"/>
      <c r="J45" s="8"/>
      <c r="K45" s="8"/>
      <c r="L45" s="8"/>
      <c r="M45" s="8"/>
      <c r="N45" s="8"/>
    </row>
    <row r="46" spans="1:14" ht="15" thickBot="1" x14ac:dyDescent="0.4">
      <c r="A46" s="5"/>
      <c r="B46" s="55"/>
      <c r="C46" s="6"/>
      <c r="D46" s="6" t="s">
        <v>23</v>
      </c>
      <c r="E46" s="53" t="s">
        <v>71</v>
      </c>
      <c r="F46" s="53"/>
      <c r="G46" s="6">
        <v>36</v>
      </c>
      <c r="H46" s="8"/>
      <c r="I46" s="8"/>
      <c r="J46" s="8"/>
      <c r="K46" s="8"/>
      <c r="L46" s="8"/>
      <c r="M46" s="8"/>
      <c r="N46" s="8"/>
    </row>
    <row r="47" spans="1:14" ht="15" thickBot="1" x14ac:dyDescent="0.4">
      <c r="A47" s="5"/>
      <c r="B47" s="55"/>
      <c r="C47" s="6"/>
      <c r="D47" s="6" t="s">
        <v>72</v>
      </c>
      <c r="E47" s="53" t="s">
        <v>73</v>
      </c>
      <c r="F47" s="53"/>
      <c r="G47" s="6">
        <v>37</v>
      </c>
      <c r="H47" s="8"/>
      <c r="I47" s="8"/>
      <c r="J47" s="8"/>
      <c r="K47" s="8"/>
      <c r="L47" s="8"/>
      <c r="M47" s="8"/>
      <c r="N47" s="8"/>
    </row>
    <row r="48" spans="1:14" ht="48.75" customHeight="1" thickBot="1" x14ac:dyDescent="0.4">
      <c r="A48" s="5"/>
      <c r="B48" s="55"/>
      <c r="C48" s="6">
        <v>9</v>
      </c>
      <c r="D48" s="6"/>
      <c r="E48" s="53" t="s">
        <v>74</v>
      </c>
      <c r="F48" s="53"/>
      <c r="G48" s="6">
        <v>38</v>
      </c>
      <c r="H48" s="8">
        <v>227</v>
      </c>
      <c r="I48" s="8">
        <v>47</v>
      </c>
      <c r="J48" s="9">
        <f>I48/H48</f>
        <v>0.20704845814977973</v>
      </c>
      <c r="K48" s="8">
        <v>47</v>
      </c>
      <c r="L48" s="8">
        <v>49</v>
      </c>
      <c r="M48" s="9">
        <f>K48/I48</f>
        <v>1</v>
      </c>
      <c r="N48" s="9">
        <v>1.04</v>
      </c>
    </row>
    <row r="49" spans="1:14" ht="15" thickBot="1" x14ac:dyDescent="0.4">
      <c r="A49" s="5"/>
      <c r="B49" s="7" t="s">
        <v>75</v>
      </c>
      <c r="C49" s="7"/>
      <c r="D49" s="7"/>
      <c r="E49" s="54" t="s">
        <v>76</v>
      </c>
      <c r="F49" s="54"/>
      <c r="G49" s="6">
        <v>39</v>
      </c>
      <c r="H49" s="8"/>
      <c r="I49" s="8"/>
      <c r="J49" s="8"/>
      <c r="K49" s="8"/>
      <c r="L49" s="8"/>
      <c r="M49" s="8"/>
      <c r="N49" s="8"/>
    </row>
    <row r="50" spans="1:14" ht="15" thickBot="1" x14ac:dyDescent="0.4">
      <c r="A50" s="5"/>
      <c r="B50" s="7" t="s">
        <v>77</v>
      </c>
      <c r="C50" s="7"/>
      <c r="D50" s="7"/>
      <c r="E50" s="54" t="s">
        <v>78</v>
      </c>
      <c r="F50" s="54"/>
      <c r="G50" s="6">
        <v>40</v>
      </c>
      <c r="H50" s="8"/>
      <c r="I50" s="8"/>
      <c r="J50" s="8"/>
      <c r="K50" s="8"/>
      <c r="L50" s="8"/>
      <c r="M50" s="8"/>
      <c r="N50" s="8"/>
    </row>
    <row r="51" spans="1:14" ht="15" thickBot="1" x14ac:dyDescent="0.4">
      <c r="A51" s="5"/>
      <c r="B51" s="55"/>
      <c r="C51" s="55"/>
      <c r="D51" s="6" t="s">
        <v>21</v>
      </c>
      <c r="E51" s="53" t="s">
        <v>79</v>
      </c>
      <c r="F51" s="53"/>
      <c r="G51" s="6">
        <v>41</v>
      </c>
      <c r="H51" s="8"/>
      <c r="I51" s="8"/>
      <c r="J51" s="8"/>
      <c r="K51" s="8"/>
      <c r="L51" s="8"/>
      <c r="M51" s="8"/>
      <c r="N51" s="8"/>
    </row>
    <row r="52" spans="1:14" ht="15" thickBot="1" x14ac:dyDescent="0.4">
      <c r="A52" s="5"/>
      <c r="B52" s="55"/>
      <c r="C52" s="55"/>
      <c r="D52" s="6" t="s">
        <v>23</v>
      </c>
      <c r="E52" s="53" t="s">
        <v>80</v>
      </c>
      <c r="F52" s="53"/>
      <c r="G52" s="6">
        <v>42</v>
      </c>
      <c r="H52" s="8"/>
      <c r="I52" s="8"/>
      <c r="J52" s="8"/>
      <c r="K52" s="8"/>
      <c r="L52" s="8"/>
      <c r="M52" s="8"/>
      <c r="N52" s="8"/>
    </row>
    <row r="53" spans="1:14" ht="15" thickBot="1" x14ac:dyDescent="0.4">
      <c r="A53" s="5"/>
      <c r="B53" s="55"/>
      <c r="C53" s="55"/>
      <c r="D53" s="6" t="s">
        <v>72</v>
      </c>
      <c r="E53" s="53" t="s">
        <v>81</v>
      </c>
      <c r="F53" s="53"/>
      <c r="G53" s="6">
        <v>43</v>
      </c>
      <c r="H53" s="8"/>
      <c r="I53" s="8"/>
      <c r="J53" s="8"/>
      <c r="K53" s="8"/>
      <c r="L53" s="8"/>
      <c r="M53" s="8"/>
      <c r="N53" s="8"/>
    </row>
    <row r="54" spans="1:14" ht="15" thickBot="1" x14ac:dyDescent="0.4">
      <c r="A54" s="5"/>
      <c r="B54" s="55"/>
      <c r="C54" s="55"/>
      <c r="D54" s="6" t="s">
        <v>82</v>
      </c>
      <c r="E54" s="53" t="s">
        <v>83</v>
      </c>
      <c r="F54" s="53"/>
      <c r="G54" s="6">
        <v>44</v>
      </c>
      <c r="H54" s="8"/>
      <c r="I54" s="8"/>
      <c r="J54" s="8"/>
      <c r="K54" s="8"/>
      <c r="L54" s="8"/>
      <c r="M54" s="8"/>
      <c r="N54" s="8"/>
    </row>
    <row r="55" spans="1:14" ht="15" thickBot="1" x14ac:dyDescent="0.4">
      <c r="A55" s="5"/>
      <c r="B55" s="55"/>
      <c r="C55" s="55"/>
      <c r="D55" s="6" t="s">
        <v>84</v>
      </c>
      <c r="E55" s="53" t="s">
        <v>85</v>
      </c>
      <c r="F55" s="53"/>
      <c r="G55" s="6">
        <v>45</v>
      </c>
      <c r="H55" s="8"/>
      <c r="I55" s="8"/>
      <c r="J55" s="8"/>
      <c r="K55" s="8"/>
      <c r="L55" s="8"/>
      <c r="M55" s="8"/>
      <c r="N55" s="8"/>
    </row>
    <row r="56" spans="1:14" ht="15" thickBot="1" x14ac:dyDescent="0.4">
      <c r="A56" s="5"/>
      <c r="B56" s="7" t="s">
        <v>86</v>
      </c>
      <c r="C56" s="7"/>
      <c r="D56" s="7"/>
      <c r="E56" s="54" t="s">
        <v>87</v>
      </c>
      <c r="F56" s="54"/>
      <c r="G56" s="6">
        <v>46</v>
      </c>
      <c r="H56" s="8"/>
      <c r="I56" s="8">
        <v>120</v>
      </c>
      <c r="J56" s="8"/>
      <c r="K56" s="8">
        <v>30</v>
      </c>
      <c r="L56" s="8">
        <v>40</v>
      </c>
      <c r="M56" s="8">
        <f>K56/I56</f>
        <v>0.25</v>
      </c>
      <c r="N56" s="9">
        <f>L56/K56</f>
        <v>1.3333333333333333</v>
      </c>
    </row>
    <row r="57" spans="1:14" ht="15" thickBot="1" x14ac:dyDescent="0.4">
      <c r="A57" s="5"/>
      <c r="B57" s="55"/>
      <c r="C57" s="6">
        <v>1</v>
      </c>
      <c r="D57" s="6"/>
      <c r="E57" s="53" t="s">
        <v>88</v>
      </c>
      <c r="F57" s="53"/>
      <c r="G57" s="6">
        <v>47</v>
      </c>
      <c r="H57" s="8"/>
      <c r="I57" s="8"/>
      <c r="J57" s="8"/>
      <c r="K57" s="8"/>
      <c r="L57" s="8"/>
      <c r="M57" s="8"/>
      <c r="N57" s="8"/>
    </row>
    <row r="58" spans="1:14" ht="32.25" customHeight="1" thickBot="1" x14ac:dyDescent="0.4">
      <c r="A58" s="5"/>
      <c r="B58" s="55"/>
      <c r="C58" s="6"/>
      <c r="D58" s="6"/>
      <c r="E58" s="8"/>
      <c r="F58" s="8" t="s">
        <v>89</v>
      </c>
      <c r="G58" s="6">
        <v>48</v>
      </c>
      <c r="H58" s="8"/>
      <c r="I58" s="8"/>
      <c r="J58" s="8"/>
      <c r="K58" s="8"/>
      <c r="L58" s="8"/>
      <c r="M58" s="8"/>
      <c r="N58" s="8"/>
    </row>
    <row r="59" spans="1:14" ht="15" thickBot="1" x14ac:dyDescent="0.4">
      <c r="A59" s="5"/>
      <c r="B59" s="7" t="s">
        <v>90</v>
      </c>
      <c r="C59" s="7"/>
      <c r="D59" s="7"/>
      <c r="E59" s="54" t="s">
        <v>91</v>
      </c>
      <c r="F59" s="54"/>
      <c r="G59" s="6">
        <v>49</v>
      </c>
      <c r="H59" s="8"/>
      <c r="I59" s="8">
        <v>120</v>
      </c>
      <c r="J59" s="8"/>
      <c r="K59" s="8">
        <v>30</v>
      </c>
      <c r="L59" s="8">
        <v>40</v>
      </c>
      <c r="M59" s="8">
        <f>K59/I59</f>
        <v>0.25</v>
      </c>
      <c r="N59" s="9">
        <f>L59/K59</f>
        <v>1.3333333333333333</v>
      </c>
    </row>
    <row r="60" spans="1:14" ht="15" thickBot="1" x14ac:dyDescent="0.4">
      <c r="A60" s="5"/>
      <c r="B60" s="7" t="s">
        <v>92</v>
      </c>
      <c r="C60" s="7"/>
      <c r="D60" s="7"/>
      <c r="E60" s="54" t="s">
        <v>93</v>
      </c>
      <c r="F60" s="54"/>
      <c r="G60" s="6"/>
      <c r="H60" s="8"/>
      <c r="I60" s="8"/>
      <c r="J60" s="8"/>
      <c r="K60" s="8"/>
      <c r="L60" s="8"/>
      <c r="M60" s="8"/>
      <c r="N60" s="8"/>
    </row>
    <row r="61" spans="1:14" ht="15" thickBot="1" x14ac:dyDescent="0.4">
      <c r="A61" s="5"/>
      <c r="B61" s="55"/>
      <c r="C61" s="6">
        <v>1</v>
      </c>
      <c r="D61" s="6"/>
      <c r="E61" s="53" t="s">
        <v>94</v>
      </c>
      <c r="F61" s="53"/>
      <c r="G61" s="6">
        <v>50</v>
      </c>
      <c r="H61" s="8">
        <v>65</v>
      </c>
      <c r="I61" s="8">
        <v>67</v>
      </c>
      <c r="J61" s="9">
        <v>1.03</v>
      </c>
      <c r="K61" s="8">
        <v>72</v>
      </c>
      <c r="L61" s="8">
        <v>72</v>
      </c>
      <c r="M61" s="9">
        <f t="shared" ref="M61:M66" si="1">K61/I61</f>
        <v>1.0746268656716418</v>
      </c>
      <c r="N61" s="9">
        <f>L61/K61</f>
        <v>1</v>
      </c>
    </row>
    <row r="62" spans="1:14" ht="15" thickBot="1" x14ac:dyDescent="0.4">
      <c r="A62" s="5"/>
      <c r="B62" s="55"/>
      <c r="C62" s="6">
        <v>2</v>
      </c>
      <c r="D62" s="6"/>
      <c r="E62" s="53" t="s">
        <v>95</v>
      </c>
      <c r="F62" s="53"/>
      <c r="G62" s="6">
        <v>51</v>
      </c>
      <c r="H62" s="8">
        <v>70</v>
      </c>
      <c r="I62" s="8">
        <v>70</v>
      </c>
      <c r="J62" s="9">
        <v>1</v>
      </c>
      <c r="K62" s="8">
        <v>70</v>
      </c>
      <c r="L62" s="8">
        <v>70</v>
      </c>
      <c r="M62" s="9">
        <f t="shared" si="1"/>
        <v>1</v>
      </c>
      <c r="N62" s="9">
        <f>L62/K62</f>
        <v>1</v>
      </c>
    </row>
    <row r="63" spans="1:14" ht="39" customHeight="1" thickBot="1" x14ac:dyDescent="0.4">
      <c r="A63" s="5"/>
      <c r="B63" s="55"/>
      <c r="C63" s="6">
        <v>3</v>
      </c>
      <c r="D63" s="6"/>
      <c r="E63" s="53" t="s">
        <v>96</v>
      </c>
      <c r="F63" s="53"/>
      <c r="G63" s="6">
        <v>52</v>
      </c>
      <c r="H63" s="11">
        <v>4430</v>
      </c>
      <c r="I63" s="11">
        <v>5075</v>
      </c>
      <c r="J63" s="9">
        <v>1.1499999999999999</v>
      </c>
      <c r="K63" s="11">
        <v>5156</v>
      </c>
      <c r="L63" s="11">
        <f>(L21/L62)/12*1000</f>
        <v>5207.1428571428569</v>
      </c>
      <c r="M63" s="9">
        <f t="shared" si="1"/>
        <v>1.015960591133005</v>
      </c>
      <c r="N63" s="9">
        <v>1.01</v>
      </c>
    </row>
    <row r="64" spans="1:14" ht="49.5" customHeight="1" thickBot="1" x14ac:dyDescent="0.4">
      <c r="A64" s="5"/>
      <c r="B64" s="55"/>
      <c r="C64" s="6">
        <v>4</v>
      </c>
      <c r="D64" s="6"/>
      <c r="E64" s="53" t="s">
        <v>97</v>
      </c>
      <c r="F64" s="53"/>
      <c r="G64" s="6">
        <v>53</v>
      </c>
      <c r="H64" s="11">
        <v>4450</v>
      </c>
      <c r="I64" s="11">
        <v>5033</v>
      </c>
      <c r="J64" s="9">
        <v>1.1299999999999999</v>
      </c>
      <c r="K64" s="11">
        <v>5156</v>
      </c>
      <c r="L64" s="11">
        <v>5207</v>
      </c>
      <c r="M64" s="9">
        <f t="shared" si="1"/>
        <v>1.0244387045499701</v>
      </c>
      <c r="N64" s="9">
        <f>L64/K64</f>
        <v>1.0098913886733902</v>
      </c>
    </row>
    <row r="65" spans="1:14" ht="43.5" customHeight="1" thickBot="1" x14ac:dyDescent="0.4">
      <c r="A65" s="5"/>
      <c r="B65" s="55"/>
      <c r="C65" s="6">
        <v>5</v>
      </c>
      <c r="D65" s="6"/>
      <c r="E65" s="53" t="s">
        <v>98</v>
      </c>
      <c r="F65" s="53"/>
      <c r="G65" s="6">
        <v>54</v>
      </c>
      <c r="H65" s="11">
        <v>76</v>
      </c>
      <c r="I65" s="11">
        <v>84</v>
      </c>
      <c r="J65" s="9">
        <v>1.1100000000000001</v>
      </c>
      <c r="K65" s="11">
        <v>85</v>
      </c>
      <c r="L65" s="11">
        <v>86</v>
      </c>
      <c r="M65" s="9">
        <f t="shared" si="1"/>
        <v>1.0119047619047619</v>
      </c>
      <c r="N65" s="9">
        <v>1.01</v>
      </c>
    </row>
    <row r="66" spans="1:14" ht="46.5" customHeight="1" thickBot="1" x14ac:dyDescent="0.4">
      <c r="A66" s="5"/>
      <c r="B66" s="55"/>
      <c r="C66" s="6">
        <v>6</v>
      </c>
      <c r="D66" s="6"/>
      <c r="E66" s="53" t="s">
        <v>99</v>
      </c>
      <c r="F66" s="53"/>
      <c r="G66" s="6">
        <v>55</v>
      </c>
      <c r="H66" s="11">
        <v>76</v>
      </c>
      <c r="I66" s="11">
        <f>I65</f>
        <v>84</v>
      </c>
      <c r="J66" s="9">
        <f>I66/H66</f>
        <v>1.1052631578947369</v>
      </c>
      <c r="K66" s="11">
        <v>85</v>
      </c>
      <c r="L66" s="11">
        <f>L65</f>
        <v>86</v>
      </c>
      <c r="M66" s="9">
        <f t="shared" si="1"/>
        <v>1.0119047619047619</v>
      </c>
      <c r="N66" s="9">
        <v>1.01</v>
      </c>
    </row>
    <row r="67" spans="1:14" ht="41.25" customHeight="1" thickBot="1" x14ac:dyDescent="0.4">
      <c r="A67" s="5"/>
      <c r="B67" s="55"/>
      <c r="C67" s="6">
        <v>7</v>
      </c>
      <c r="D67" s="6"/>
      <c r="E67" s="53" t="s">
        <v>100</v>
      </c>
      <c r="F67" s="53"/>
      <c r="G67" s="6">
        <v>56</v>
      </c>
      <c r="H67" s="8"/>
      <c r="I67" s="8"/>
      <c r="J67" s="8"/>
      <c r="K67" s="8"/>
      <c r="L67" s="8"/>
      <c r="M67" s="8"/>
      <c r="N67" s="8"/>
    </row>
    <row r="68" spans="1:14" ht="30.75" customHeight="1" thickBot="1" x14ac:dyDescent="0.4">
      <c r="A68" s="5"/>
      <c r="B68" s="55"/>
      <c r="C68" s="6">
        <v>8</v>
      </c>
      <c r="D68" s="6"/>
      <c r="E68" s="53" t="s">
        <v>101</v>
      </c>
      <c r="F68" s="53"/>
      <c r="G68" s="6">
        <v>57</v>
      </c>
      <c r="H68" s="11">
        <f>H16/H11*1000</f>
        <v>898.48286195916842</v>
      </c>
      <c r="I68" s="11">
        <f>I16/I11*1000</f>
        <v>980.82145281737951</v>
      </c>
      <c r="J68" s="9">
        <f>I68/H68</f>
        <v>1.0916418045845298</v>
      </c>
      <c r="K68" s="11">
        <v>981</v>
      </c>
      <c r="L68" s="11">
        <v>981</v>
      </c>
      <c r="M68" s="9">
        <v>1</v>
      </c>
      <c r="N68" s="9">
        <v>1</v>
      </c>
    </row>
    <row r="69" spans="1:14" ht="15" thickBot="1" x14ac:dyDescent="0.4">
      <c r="A69" s="5"/>
      <c r="B69" s="55"/>
      <c r="C69" s="7">
        <v>9</v>
      </c>
      <c r="D69" s="7"/>
      <c r="E69" s="54" t="s">
        <v>102</v>
      </c>
      <c r="F69" s="54"/>
      <c r="G69" s="6">
        <v>58</v>
      </c>
      <c r="H69" s="8">
        <v>0</v>
      </c>
      <c r="I69" s="8">
        <v>0</v>
      </c>
      <c r="J69" s="9">
        <v>0</v>
      </c>
      <c r="K69" s="8">
        <v>0</v>
      </c>
      <c r="L69" s="8">
        <v>0</v>
      </c>
      <c r="M69" s="8">
        <v>0</v>
      </c>
      <c r="N69" s="8">
        <v>0</v>
      </c>
    </row>
    <row r="70" spans="1:14" ht="15" thickBot="1" x14ac:dyDescent="0.4">
      <c r="A70" s="5"/>
      <c r="B70" s="55"/>
      <c r="C70" s="7">
        <v>10</v>
      </c>
      <c r="D70" s="7"/>
      <c r="E70" s="54" t="s">
        <v>103</v>
      </c>
      <c r="F70" s="54"/>
      <c r="G70" s="6">
        <v>59</v>
      </c>
      <c r="H70" s="8">
        <v>0</v>
      </c>
      <c r="I70" s="8">
        <v>0</v>
      </c>
      <c r="J70" s="9">
        <v>0</v>
      </c>
      <c r="K70" s="8">
        <v>0</v>
      </c>
      <c r="L70" s="8">
        <v>0</v>
      </c>
      <c r="M70" s="8">
        <v>0</v>
      </c>
      <c r="N70" s="8">
        <v>0</v>
      </c>
    </row>
    <row r="71" spans="1:14" x14ac:dyDescent="0.35">
      <c r="A71" s="3"/>
      <c r="B71" s="3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</row>
    <row r="72" spans="1:14" x14ac:dyDescent="0.35">
      <c r="A72" s="3"/>
      <c r="B72" s="3"/>
      <c r="C72" s="3" t="s">
        <v>104</v>
      </c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</row>
    <row r="73" spans="1:14" x14ac:dyDescent="0.35">
      <c r="A73" s="3"/>
      <c r="B73" s="3"/>
      <c r="C73" s="3" t="s">
        <v>105</v>
      </c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</row>
    <row r="74" spans="1:14" x14ac:dyDescent="0.3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</row>
    <row r="75" spans="1:14" x14ac:dyDescent="0.35">
      <c r="A75" s="3"/>
      <c r="B75" s="3"/>
      <c r="C75" s="3"/>
      <c r="D75" s="3"/>
      <c r="E75" s="3"/>
      <c r="F75" s="12" t="s">
        <v>106</v>
      </c>
      <c r="G75" s="3"/>
      <c r="H75" s="3"/>
      <c r="I75" s="3"/>
      <c r="J75" s="52" t="s">
        <v>107</v>
      </c>
      <c r="K75" s="52"/>
      <c r="L75" s="3"/>
      <c r="M75" s="3"/>
      <c r="N75" s="3"/>
    </row>
    <row r="76" spans="1:14" x14ac:dyDescent="0.35">
      <c r="A76" s="3"/>
      <c r="B76" s="3"/>
      <c r="C76" s="3"/>
      <c r="D76" s="3"/>
      <c r="E76" s="3"/>
      <c r="F76" s="12" t="s">
        <v>108</v>
      </c>
      <c r="G76" s="3"/>
      <c r="H76" s="3"/>
      <c r="I76" s="3"/>
      <c r="J76" s="52" t="s">
        <v>109</v>
      </c>
      <c r="K76" s="52"/>
      <c r="L76" s="3"/>
      <c r="M76" s="3"/>
      <c r="N76" s="3"/>
    </row>
  </sheetData>
  <mergeCells count="73">
    <mergeCell ref="B7:N7"/>
    <mergeCell ref="B8:D9"/>
    <mergeCell ref="E8:F9"/>
    <mergeCell ref="G8:G9"/>
    <mergeCell ref="H8:H9"/>
    <mergeCell ref="I8:I9"/>
    <mergeCell ref="J8:J9"/>
    <mergeCell ref="K8:K9"/>
    <mergeCell ref="L8:L9"/>
    <mergeCell ref="M8:N8"/>
    <mergeCell ref="C10:D10"/>
    <mergeCell ref="E10:F10"/>
    <mergeCell ref="E11:F11"/>
    <mergeCell ref="B12:B15"/>
    <mergeCell ref="E12:F12"/>
    <mergeCell ref="E15:F15"/>
    <mergeCell ref="E35:F35"/>
    <mergeCell ref="E16:F16"/>
    <mergeCell ref="B17:B29"/>
    <mergeCell ref="E17:F17"/>
    <mergeCell ref="C18:C28"/>
    <mergeCell ref="E18:F18"/>
    <mergeCell ref="E19:F19"/>
    <mergeCell ref="D20:D27"/>
    <mergeCell ref="E20:F20"/>
    <mergeCell ref="E28:F28"/>
    <mergeCell ref="E29:F29"/>
    <mergeCell ref="E30:F30"/>
    <mergeCell ref="E31:F31"/>
    <mergeCell ref="E32:F32"/>
    <mergeCell ref="E33:F33"/>
    <mergeCell ref="E34:F34"/>
    <mergeCell ref="E50:F50"/>
    <mergeCell ref="E36:F36"/>
    <mergeCell ref="B37:B48"/>
    <mergeCell ref="E37:F37"/>
    <mergeCell ref="E38:F38"/>
    <mergeCell ref="E39:F39"/>
    <mergeCell ref="E40:F40"/>
    <mergeCell ref="E41:F41"/>
    <mergeCell ref="E42:F42"/>
    <mergeCell ref="E43:F43"/>
    <mergeCell ref="E44:F44"/>
    <mergeCell ref="E45:F45"/>
    <mergeCell ref="E46:F46"/>
    <mergeCell ref="E47:F47"/>
    <mergeCell ref="E48:F48"/>
    <mergeCell ref="E49:F49"/>
    <mergeCell ref="B51:B55"/>
    <mergeCell ref="C51:C55"/>
    <mergeCell ref="E51:F51"/>
    <mergeCell ref="E52:F52"/>
    <mergeCell ref="E53:F53"/>
    <mergeCell ref="E54:F54"/>
    <mergeCell ref="E55:F55"/>
    <mergeCell ref="B61:B70"/>
    <mergeCell ref="E61:F61"/>
    <mergeCell ref="E62:F62"/>
    <mergeCell ref="E63:F63"/>
    <mergeCell ref="E64:F64"/>
    <mergeCell ref="E56:F56"/>
    <mergeCell ref="B57:B58"/>
    <mergeCell ref="E57:F57"/>
    <mergeCell ref="E59:F59"/>
    <mergeCell ref="E60:F60"/>
    <mergeCell ref="J75:K75"/>
    <mergeCell ref="J76:K76"/>
    <mergeCell ref="E65:F65"/>
    <mergeCell ref="E66:F66"/>
    <mergeCell ref="E67:F67"/>
    <mergeCell ref="E68:F68"/>
    <mergeCell ref="E69:F69"/>
    <mergeCell ref="E70:F70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95"/>
  <sheetViews>
    <sheetView workbookViewId="0">
      <selection activeCell="V21" sqref="V21"/>
    </sheetView>
  </sheetViews>
  <sheetFormatPr defaultRowHeight="14.5" x14ac:dyDescent="0.35"/>
  <cols>
    <col min="1" max="1" width="2.81640625" customWidth="1"/>
    <col min="2" max="3" width="4.453125" customWidth="1"/>
    <col min="4" max="4" width="4.7265625" customWidth="1"/>
    <col min="5" max="5" width="9.1796875" customWidth="1"/>
    <col min="6" max="6" width="26.7265625" customWidth="1"/>
    <col min="7" max="7" width="8.81640625" customWidth="1"/>
    <col min="8" max="8" width="6.1796875" customWidth="1"/>
    <col min="9" max="9" width="7.54296875" customWidth="1"/>
    <col min="10" max="10" width="7.7265625" customWidth="1"/>
    <col min="11" max="11" width="7.453125" customWidth="1"/>
    <col min="12" max="12" width="7.1796875" customWidth="1"/>
    <col min="13" max="14" width="7" customWidth="1"/>
    <col min="15" max="15" width="6.26953125" customWidth="1"/>
    <col min="16" max="16" width="6.54296875" customWidth="1"/>
    <col min="17" max="17" width="6.1796875" customWidth="1"/>
    <col min="18" max="18" width="9.1796875" customWidth="1"/>
  </cols>
  <sheetData>
    <row r="1" spans="1:23" x14ac:dyDescent="0.35">
      <c r="B1" t="s">
        <v>0</v>
      </c>
    </row>
    <row r="2" spans="1:23" x14ac:dyDescent="0.35">
      <c r="B2" t="s">
        <v>1</v>
      </c>
    </row>
    <row r="3" spans="1:23" x14ac:dyDescent="0.35">
      <c r="A3" s="3"/>
      <c r="B3" s="14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</row>
    <row r="4" spans="1:23" x14ac:dyDescent="0.35">
      <c r="A4" s="3"/>
      <c r="B4" s="2" t="s">
        <v>110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</row>
    <row r="5" spans="1:23" x14ac:dyDescent="0.35">
      <c r="A5" s="3"/>
      <c r="B5" s="3" t="s">
        <v>4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</row>
    <row r="6" spans="1:23" x14ac:dyDescent="0.3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5">
      <c r="A7" s="3"/>
      <c r="B7" s="3"/>
      <c r="C7" s="3"/>
      <c r="D7" s="1" t="s">
        <v>111</v>
      </c>
      <c r="E7" s="4"/>
      <c r="F7" s="4"/>
      <c r="G7" s="4"/>
      <c r="H7" s="4"/>
      <c r="I7" s="4"/>
      <c r="J7" s="4"/>
      <c r="K7" s="4"/>
      <c r="L7" s="4"/>
      <c r="M7" s="4"/>
      <c r="N7" s="3"/>
      <c r="O7" s="3"/>
      <c r="P7" s="3"/>
      <c r="Q7" s="3"/>
      <c r="R7" s="3"/>
      <c r="S7" s="3"/>
      <c r="T7" s="3"/>
      <c r="U7" s="3"/>
      <c r="V7" s="3"/>
      <c r="W7" s="3"/>
    </row>
    <row r="8" spans="1:23" ht="15.5" x14ac:dyDescent="0.35">
      <c r="A8" s="3"/>
      <c r="B8" s="3"/>
      <c r="C8" s="3"/>
      <c r="D8" s="4"/>
      <c r="E8" s="4"/>
      <c r="F8" s="4"/>
      <c r="G8" s="15" t="s">
        <v>112</v>
      </c>
      <c r="H8" s="4"/>
      <c r="I8" s="4"/>
      <c r="J8" s="4"/>
      <c r="K8" s="4"/>
      <c r="L8" s="4"/>
      <c r="M8" s="4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" x14ac:dyDescent="0.3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 t="s">
        <v>113</v>
      </c>
      <c r="Q9" s="3"/>
      <c r="R9" s="3"/>
      <c r="S9" s="3"/>
      <c r="T9" s="3"/>
      <c r="U9" s="3"/>
      <c r="V9" s="3"/>
      <c r="W9" s="3"/>
    </row>
    <row r="10" spans="1:23" ht="15" thickBot="1" x14ac:dyDescent="0.4">
      <c r="A10" s="5"/>
      <c r="B10" s="58" t="s">
        <v>7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3"/>
      <c r="S10" s="3"/>
      <c r="T10" s="3"/>
      <c r="U10" s="3"/>
      <c r="V10" s="3"/>
      <c r="W10" s="3"/>
    </row>
    <row r="11" spans="1:23" ht="15" thickBot="1" x14ac:dyDescent="0.4">
      <c r="A11" s="5"/>
      <c r="B11" s="55"/>
      <c r="C11" s="55"/>
      <c r="D11" s="55"/>
      <c r="E11" s="57" t="s">
        <v>8</v>
      </c>
      <c r="F11" s="57"/>
      <c r="G11" s="57" t="s">
        <v>9</v>
      </c>
      <c r="H11" s="57" t="s">
        <v>114</v>
      </c>
      <c r="I11" s="57" t="s">
        <v>115</v>
      </c>
      <c r="J11" s="57"/>
      <c r="K11" s="57"/>
      <c r="L11" s="57" t="s">
        <v>11</v>
      </c>
      <c r="M11" s="57"/>
      <c r="N11" s="57"/>
      <c r="O11" s="57"/>
      <c r="P11" s="6" t="s">
        <v>12</v>
      </c>
      <c r="Q11" s="6" t="s">
        <v>12</v>
      </c>
      <c r="R11" s="3"/>
      <c r="S11" s="3"/>
      <c r="T11" s="3"/>
      <c r="U11" s="3"/>
      <c r="V11" s="3"/>
      <c r="W11" s="3"/>
    </row>
    <row r="12" spans="1:23" ht="34.5" customHeight="1" thickBot="1" x14ac:dyDescent="0.4">
      <c r="A12" s="5"/>
      <c r="B12" s="55"/>
      <c r="C12" s="55"/>
      <c r="D12" s="55"/>
      <c r="E12" s="57"/>
      <c r="F12" s="57"/>
      <c r="G12" s="57"/>
      <c r="H12" s="57"/>
      <c r="I12" s="57" t="s">
        <v>116</v>
      </c>
      <c r="J12" s="57"/>
      <c r="K12" s="16" t="s">
        <v>117</v>
      </c>
      <c r="L12" s="57" t="s">
        <v>118</v>
      </c>
      <c r="M12" s="57"/>
      <c r="N12" s="57"/>
      <c r="O12" s="57"/>
      <c r="P12" s="6" t="s">
        <v>119</v>
      </c>
      <c r="Q12" s="6" t="s">
        <v>120</v>
      </c>
      <c r="R12" s="3"/>
      <c r="S12" s="3"/>
      <c r="T12" s="3"/>
      <c r="U12" s="3"/>
      <c r="V12" s="3"/>
      <c r="W12" s="3"/>
    </row>
    <row r="13" spans="1:23" ht="32" thickBot="1" x14ac:dyDescent="0.4">
      <c r="A13" s="5"/>
      <c r="B13" s="55"/>
      <c r="C13" s="55"/>
      <c r="D13" s="55"/>
      <c r="E13" s="57"/>
      <c r="F13" s="57"/>
      <c r="G13" s="57"/>
      <c r="H13" s="57"/>
      <c r="I13" s="6" t="s">
        <v>121</v>
      </c>
      <c r="J13" s="6" t="s">
        <v>122</v>
      </c>
      <c r="K13" s="6"/>
      <c r="L13" s="6" t="s">
        <v>123</v>
      </c>
      <c r="M13" s="6" t="s">
        <v>124</v>
      </c>
      <c r="N13" s="6" t="s">
        <v>125</v>
      </c>
      <c r="O13" s="6" t="s">
        <v>126</v>
      </c>
      <c r="P13" s="6"/>
      <c r="Q13" s="6"/>
      <c r="R13" s="3"/>
      <c r="S13" s="3"/>
      <c r="T13" s="3"/>
      <c r="U13" s="3"/>
      <c r="V13" s="3"/>
      <c r="W13" s="3"/>
    </row>
    <row r="14" spans="1:23" ht="15" thickBot="1" x14ac:dyDescent="0.4">
      <c r="A14" s="5"/>
      <c r="B14" s="6">
        <v>0</v>
      </c>
      <c r="C14" s="57">
        <v>1</v>
      </c>
      <c r="D14" s="57"/>
      <c r="E14" s="57">
        <v>2</v>
      </c>
      <c r="F14" s="57"/>
      <c r="G14" s="6">
        <v>3</v>
      </c>
      <c r="H14" s="6" t="s">
        <v>127</v>
      </c>
      <c r="I14" s="6">
        <v>4</v>
      </c>
      <c r="J14" s="6" t="s">
        <v>128</v>
      </c>
      <c r="K14" s="6">
        <v>5</v>
      </c>
      <c r="L14" s="6" t="s">
        <v>129</v>
      </c>
      <c r="M14" s="6" t="s">
        <v>130</v>
      </c>
      <c r="N14" s="6" t="s">
        <v>131</v>
      </c>
      <c r="O14" s="6">
        <v>6</v>
      </c>
      <c r="P14" s="6">
        <v>7</v>
      </c>
      <c r="Q14" s="6">
        <v>8</v>
      </c>
      <c r="R14" s="3"/>
      <c r="S14" s="3"/>
      <c r="T14" s="3"/>
      <c r="U14" s="3"/>
      <c r="V14" s="3"/>
      <c r="W14" s="3"/>
    </row>
    <row r="15" spans="1:23" ht="15" thickBot="1" x14ac:dyDescent="0.4">
      <c r="A15" s="5"/>
      <c r="B15" s="8" t="s">
        <v>18</v>
      </c>
      <c r="C15" s="6"/>
      <c r="D15" s="6"/>
      <c r="E15" s="54" t="s">
        <v>132</v>
      </c>
      <c r="F15" s="54"/>
      <c r="G15" s="7">
        <v>1</v>
      </c>
      <c r="H15" s="13">
        <v>6263</v>
      </c>
      <c r="I15" s="13"/>
      <c r="J15" s="13">
        <v>5056</v>
      </c>
      <c r="K15" s="13">
        <v>5339</v>
      </c>
      <c r="L15" s="13">
        <v>1470</v>
      </c>
      <c r="M15" s="13">
        <v>3064</v>
      </c>
      <c r="N15" s="13">
        <v>4572</v>
      </c>
      <c r="O15" s="13">
        <v>5892</v>
      </c>
      <c r="P15" s="17">
        <f>O15/K15</f>
        <v>1.1035774489604795</v>
      </c>
      <c r="Q15" s="17">
        <f>K15/H15</f>
        <v>0.85246686891266166</v>
      </c>
      <c r="R15" s="3"/>
      <c r="S15" s="3"/>
      <c r="T15" s="3"/>
      <c r="U15" s="3"/>
      <c r="V15" s="3"/>
      <c r="W15" s="3"/>
    </row>
    <row r="16" spans="1:23" ht="42.75" customHeight="1" thickBot="1" x14ac:dyDescent="0.4">
      <c r="A16" s="5"/>
      <c r="B16" s="55"/>
      <c r="C16" s="6">
        <v>1</v>
      </c>
      <c r="D16" s="6"/>
      <c r="E16" s="53" t="s">
        <v>133</v>
      </c>
      <c r="F16" s="53"/>
      <c r="G16" s="6">
        <v>2</v>
      </c>
      <c r="H16" s="8">
        <v>6261</v>
      </c>
      <c r="I16" s="8"/>
      <c r="J16" s="8">
        <v>5053</v>
      </c>
      <c r="K16" s="8">
        <v>5337</v>
      </c>
      <c r="L16" s="8">
        <v>1470</v>
      </c>
      <c r="M16" s="8">
        <v>3063</v>
      </c>
      <c r="N16" s="8">
        <v>4570</v>
      </c>
      <c r="O16" s="8">
        <v>5889</v>
      </c>
      <c r="P16" s="17">
        <f>O16/K16</f>
        <v>1.1034288926363125</v>
      </c>
      <c r="Q16" s="17">
        <f>K16/H16</f>
        <v>0.85241974125539055</v>
      </c>
      <c r="R16" s="3"/>
      <c r="S16" s="3"/>
      <c r="T16" s="3"/>
      <c r="U16" s="3"/>
      <c r="V16" s="3"/>
      <c r="W16" s="3"/>
    </row>
    <row r="17" spans="1:23" ht="32.25" customHeight="1" thickBot="1" x14ac:dyDescent="0.4">
      <c r="A17" s="5"/>
      <c r="B17" s="55"/>
      <c r="C17" s="55"/>
      <c r="D17" s="6" t="s">
        <v>21</v>
      </c>
      <c r="E17" s="53" t="s">
        <v>134</v>
      </c>
      <c r="F17" s="53"/>
      <c r="G17" s="6">
        <v>3</v>
      </c>
      <c r="H17" s="8">
        <v>6261</v>
      </c>
      <c r="I17" s="8"/>
      <c r="J17" s="8">
        <v>5053</v>
      </c>
      <c r="K17" s="8">
        <v>5337</v>
      </c>
      <c r="L17" s="8">
        <v>1470</v>
      </c>
      <c r="M17" s="8">
        <v>3062</v>
      </c>
      <c r="N17" s="8">
        <v>4569</v>
      </c>
      <c r="O17" s="8">
        <v>5887</v>
      </c>
      <c r="P17" s="17">
        <f>O17/K17</f>
        <v>1.1030541502716882</v>
      </c>
      <c r="Q17" s="17">
        <f>K17/H17</f>
        <v>0.85241974125539055</v>
      </c>
      <c r="R17" s="3"/>
      <c r="S17" s="3"/>
      <c r="T17" s="3"/>
      <c r="U17" s="3"/>
      <c r="V17" s="3"/>
      <c r="W17" s="3"/>
    </row>
    <row r="18" spans="1:23" ht="31.5" customHeight="1" thickBot="1" x14ac:dyDescent="0.4">
      <c r="A18" s="5"/>
      <c r="B18" s="55"/>
      <c r="C18" s="55"/>
      <c r="D18" s="55"/>
      <c r="E18" s="8" t="s">
        <v>135</v>
      </c>
      <c r="F18" s="8" t="s">
        <v>136</v>
      </c>
      <c r="G18" s="6">
        <v>4</v>
      </c>
      <c r="H18" s="8">
        <v>0</v>
      </c>
      <c r="I18" s="8"/>
      <c r="J18" s="8">
        <v>0</v>
      </c>
      <c r="K18" s="8">
        <v>0</v>
      </c>
      <c r="L18" s="6">
        <v>0</v>
      </c>
      <c r="M18" s="6">
        <v>0</v>
      </c>
      <c r="N18" s="6">
        <v>0</v>
      </c>
      <c r="O18" s="8">
        <v>0</v>
      </c>
      <c r="P18" s="8">
        <v>0</v>
      </c>
      <c r="Q18" s="8">
        <v>0</v>
      </c>
      <c r="R18" s="3"/>
      <c r="S18" s="3"/>
      <c r="T18" s="3"/>
      <c r="U18" s="3"/>
      <c r="V18" s="3"/>
      <c r="W18" s="3"/>
    </row>
    <row r="19" spans="1:23" ht="26.25" customHeight="1" thickBot="1" x14ac:dyDescent="0.4">
      <c r="A19" s="5"/>
      <c r="B19" s="55"/>
      <c r="C19" s="55"/>
      <c r="D19" s="55"/>
      <c r="E19" s="8" t="s">
        <v>137</v>
      </c>
      <c r="F19" s="8" t="s">
        <v>138</v>
      </c>
      <c r="G19" s="6">
        <v>5</v>
      </c>
      <c r="H19" s="8">
        <v>6260</v>
      </c>
      <c r="I19" s="8"/>
      <c r="J19" s="8">
        <v>5048</v>
      </c>
      <c r="K19" s="8">
        <v>5336</v>
      </c>
      <c r="L19" s="6">
        <v>1470</v>
      </c>
      <c r="M19" s="6">
        <v>3061</v>
      </c>
      <c r="N19" s="6">
        <v>4568</v>
      </c>
      <c r="O19" s="8">
        <v>5885</v>
      </c>
      <c r="P19" s="17">
        <f>O19/K19</f>
        <v>1.1028860569715142</v>
      </c>
      <c r="Q19" s="17">
        <f>K19/H19</f>
        <v>0.85239616613418534</v>
      </c>
      <c r="R19" s="3"/>
      <c r="S19" s="3"/>
      <c r="T19" s="3"/>
      <c r="U19" s="3"/>
      <c r="V19" s="3"/>
      <c r="W19" s="3"/>
    </row>
    <row r="20" spans="1:23" ht="23.25" customHeight="1" thickBot="1" x14ac:dyDescent="0.4">
      <c r="A20" s="5"/>
      <c r="B20" s="55"/>
      <c r="C20" s="55"/>
      <c r="D20" s="55"/>
      <c r="E20" s="8" t="s">
        <v>139</v>
      </c>
      <c r="F20" s="8" t="s">
        <v>140</v>
      </c>
      <c r="G20" s="6">
        <v>6</v>
      </c>
      <c r="H20" s="8">
        <v>0</v>
      </c>
      <c r="I20" s="8"/>
      <c r="J20" s="8">
        <v>0</v>
      </c>
      <c r="K20" s="8">
        <v>0</v>
      </c>
      <c r="L20" s="6">
        <v>0</v>
      </c>
      <c r="M20" s="6">
        <v>0</v>
      </c>
      <c r="N20" s="6">
        <v>0</v>
      </c>
      <c r="O20" s="8">
        <v>0</v>
      </c>
      <c r="P20" s="17">
        <v>0</v>
      </c>
      <c r="Q20" s="17">
        <v>0</v>
      </c>
      <c r="R20" s="3"/>
      <c r="S20" s="3"/>
      <c r="T20" s="3"/>
      <c r="U20" s="3"/>
      <c r="V20" s="3"/>
      <c r="W20" s="3"/>
    </row>
    <row r="21" spans="1:23" ht="21" customHeight="1" thickBot="1" x14ac:dyDescent="0.4">
      <c r="A21" s="5"/>
      <c r="B21" s="55"/>
      <c r="C21" s="55"/>
      <c r="D21" s="55"/>
      <c r="E21" s="8" t="s">
        <v>141</v>
      </c>
      <c r="F21" s="8" t="s">
        <v>142</v>
      </c>
      <c r="G21" s="6">
        <v>7</v>
      </c>
      <c r="H21" s="8">
        <v>1</v>
      </c>
      <c r="I21" s="8"/>
      <c r="J21" s="8">
        <v>5</v>
      </c>
      <c r="K21" s="8">
        <v>1</v>
      </c>
      <c r="L21" s="6">
        <v>0</v>
      </c>
      <c r="M21" s="6">
        <v>1</v>
      </c>
      <c r="N21" s="6">
        <v>1</v>
      </c>
      <c r="O21" s="8">
        <v>2</v>
      </c>
      <c r="P21" s="17">
        <f>O21/K21</f>
        <v>2</v>
      </c>
      <c r="Q21" s="17">
        <f>K21/H21</f>
        <v>1</v>
      </c>
      <c r="R21" s="3"/>
      <c r="S21" s="3"/>
      <c r="T21" s="3"/>
      <c r="U21" s="3"/>
      <c r="V21" s="3"/>
      <c r="W21" s="3"/>
    </row>
    <row r="22" spans="1:23" ht="15" thickBot="1" x14ac:dyDescent="0.4">
      <c r="A22" s="5"/>
      <c r="B22" s="55"/>
      <c r="C22" s="55"/>
      <c r="D22" s="6" t="s">
        <v>23</v>
      </c>
      <c r="E22" s="53" t="s">
        <v>143</v>
      </c>
      <c r="F22" s="53"/>
      <c r="G22" s="6">
        <v>8</v>
      </c>
      <c r="H22" s="8">
        <v>0</v>
      </c>
      <c r="I22" s="8"/>
      <c r="J22" s="8">
        <v>0</v>
      </c>
      <c r="K22" s="8">
        <v>0</v>
      </c>
      <c r="L22" s="6">
        <v>0</v>
      </c>
      <c r="M22" s="6">
        <v>0</v>
      </c>
      <c r="N22" s="6">
        <v>0</v>
      </c>
      <c r="O22" s="8">
        <v>0</v>
      </c>
      <c r="P22" s="8">
        <v>0</v>
      </c>
      <c r="Q22" s="8">
        <v>0</v>
      </c>
      <c r="R22" s="3"/>
      <c r="S22" s="3"/>
      <c r="T22" s="3"/>
      <c r="U22" s="3"/>
      <c r="V22" s="3"/>
      <c r="W22" s="3"/>
    </row>
    <row r="23" spans="1:23" ht="45" customHeight="1" thickBot="1" x14ac:dyDescent="0.4">
      <c r="A23" s="5"/>
      <c r="B23" s="55"/>
      <c r="C23" s="55"/>
      <c r="D23" s="6" t="s">
        <v>72</v>
      </c>
      <c r="E23" s="53" t="s">
        <v>144</v>
      </c>
      <c r="F23" s="53"/>
      <c r="G23" s="6">
        <v>9</v>
      </c>
      <c r="H23" s="8">
        <f>H24+H25</f>
        <v>0</v>
      </c>
      <c r="I23" s="8"/>
      <c r="J23" s="8">
        <f>J24+J25</f>
        <v>0</v>
      </c>
      <c r="K23" s="8">
        <f>K24+K25</f>
        <v>0</v>
      </c>
      <c r="L23" s="8">
        <v>0</v>
      </c>
      <c r="M23" s="8">
        <f>M24+M25</f>
        <v>0</v>
      </c>
      <c r="N23" s="8">
        <f>N24+N25</f>
        <v>0</v>
      </c>
      <c r="O23" s="8">
        <f>O24+O25</f>
        <v>0</v>
      </c>
      <c r="P23" s="8">
        <v>0</v>
      </c>
      <c r="Q23" s="8">
        <v>0</v>
      </c>
      <c r="R23" s="3"/>
      <c r="S23" s="3"/>
      <c r="T23" s="3"/>
      <c r="U23" s="3"/>
      <c r="V23" s="3"/>
      <c r="W23" s="3"/>
    </row>
    <row r="24" spans="1:23" ht="42" customHeight="1" thickBot="1" x14ac:dyDescent="0.4">
      <c r="A24" s="5"/>
      <c r="B24" s="55"/>
      <c r="C24" s="55"/>
      <c r="D24" s="55"/>
      <c r="E24" s="8" t="s">
        <v>145</v>
      </c>
      <c r="F24" s="8" t="s">
        <v>22</v>
      </c>
      <c r="G24" s="6">
        <v>10</v>
      </c>
      <c r="H24" s="8"/>
      <c r="I24" s="8"/>
      <c r="J24" s="8"/>
      <c r="K24" s="8"/>
      <c r="L24" s="6"/>
      <c r="M24" s="6"/>
      <c r="N24" s="6"/>
      <c r="O24" s="8"/>
      <c r="P24" s="8"/>
      <c r="Q24" s="8"/>
      <c r="R24" s="3"/>
      <c r="S24" s="3"/>
      <c r="T24" s="3"/>
      <c r="U24" s="3"/>
      <c r="V24" s="3"/>
      <c r="W24" s="3"/>
    </row>
    <row r="25" spans="1:23" ht="33.75" customHeight="1" thickBot="1" x14ac:dyDescent="0.4">
      <c r="A25" s="5"/>
      <c r="B25" s="55"/>
      <c r="C25" s="55"/>
      <c r="D25" s="55"/>
      <c r="E25" s="8" t="s">
        <v>146</v>
      </c>
      <c r="F25" s="8" t="s">
        <v>24</v>
      </c>
      <c r="G25" s="6">
        <v>11</v>
      </c>
      <c r="H25" s="8"/>
      <c r="I25" s="8"/>
      <c r="J25" s="8"/>
      <c r="K25" s="8"/>
      <c r="L25" s="6"/>
      <c r="M25" s="6"/>
      <c r="N25" s="6"/>
      <c r="O25" s="8"/>
      <c r="P25" s="8"/>
      <c r="Q25" s="8"/>
      <c r="R25" s="3"/>
      <c r="S25" s="3"/>
      <c r="T25" s="3"/>
      <c r="U25" s="3"/>
      <c r="V25" s="3"/>
      <c r="W25" s="3"/>
    </row>
    <row r="26" spans="1:23" ht="15" thickBot="1" x14ac:dyDescent="0.4">
      <c r="A26" s="5"/>
      <c r="B26" s="55"/>
      <c r="C26" s="55"/>
      <c r="D26" s="6" t="s">
        <v>82</v>
      </c>
      <c r="E26" s="53" t="s">
        <v>147</v>
      </c>
      <c r="F26" s="53"/>
      <c r="G26" s="6">
        <v>12</v>
      </c>
      <c r="H26" s="8"/>
      <c r="I26" s="8"/>
      <c r="J26" s="8"/>
      <c r="K26" s="8"/>
      <c r="L26" s="6"/>
      <c r="M26" s="6"/>
      <c r="N26" s="6"/>
      <c r="O26" s="8"/>
      <c r="P26" s="8"/>
      <c r="Q26" s="8"/>
      <c r="R26" s="3"/>
      <c r="S26" s="3"/>
      <c r="T26" s="3"/>
      <c r="U26" s="3"/>
      <c r="V26" s="3"/>
      <c r="W26" s="3"/>
    </row>
    <row r="27" spans="1:23" ht="28.5" customHeight="1" thickBot="1" x14ac:dyDescent="0.4">
      <c r="A27" s="5"/>
      <c r="B27" s="55"/>
      <c r="C27" s="55"/>
      <c r="D27" s="6" t="s">
        <v>84</v>
      </c>
      <c r="E27" s="53" t="s">
        <v>148</v>
      </c>
      <c r="F27" s="53"/>
      <c r="G27" s="6">
        <v>13</v>
      </c>
      <c r="H27" s="8"/>
      <c r="I27" s="8"/>
      <c r="J27" s="8"/>
      <c r="K27" s="8"/>
      <c r="L27" s="6"/>
      <c r="M27" s="6"/>
      <c r="N27" s="6"/>
      <c r="O27" s="8"/>
      <c r="P27" s="8"/>
      <c r="Q27" s="8"/>
      <c r="R27" s="3"/>
      <c r="S27" s="3"/>
      <c r="T27" s="3"/>
      <c r="U27" s="3"/>
      <c r="V27" s="3"/>
      <c r="W27" s="3"/>
    </row>
    <row r="28" spans="1:23" ht="29.25" customHeight="1" thickBot="1" x14ac:dyDescent="0.4">
      <c r="A28" s="5"/>
      <c r="B28" s="55"/>
      <c r="C28" s="55"/>
      <c r="D28" s="6" t="s">
        <v>149</v>
      </c>
      <c r="E28" s="53" t="s">
        <v>150</v>
      </c>
      <c r="F28" s="53"/>
      <c r="G28" s="6">
        <v>14</v>
      </c>
      <c r="H28" s="8">
        <f>H29+H30+H33+H34+H35</f>
        <v>0</v>
      </c>
      <c r="I28" s="8"/>
      <c r="J28" s="8">
        <f>J29+J30+J33+J34+J35</f>
        <v>0</v>
      </c>
      <c r="K28" s="8">
        <f>K29+K30+K33+K34+K35</f>
        <v>0</v>
      </c>
      <c r="L28" s="8">
        <f>L29+L30+L33+L34+L35</f>
        <v>0</v>
      </c>
      <c r="M28" s="8">
        <v>1</v>
      </c>
      <c r="N28" s="8">
        <v>1</v>
      </c>
      <c r="O28" s="8">
        <v>2</v>
      </c>
      <c r="P28" s="17">
        <v>0</v>
      </c>
      <c r="Q28" s="17">
        <v>0</v>
      </c>
      <c r="R28" s="3"/>
      <c r="S28" s="3"/>
      <c r="T28" s="3"/>
      <c r="U28" s="3"/>
      <c r="V28" s="3"/>
      <c r="W28" s="3"/>
    </row>
    <row r="29" spans="1:23" ht="25.5" customHeight="1" thickBot="1" x14ac:dyDescent="0.4">
      <c r="A29" s="5"/>
      <c r="B29" s="55"/>
      <c r="C29" s="55"/>
      <c r="D29" s="55"/>
      <c r="E29" s="8" t="s">
        <v>151</v>
      </c>
      <c r="F29" s="8" t="s">
        <v>152</v>
      </c>
      <c r="G29" s="6">
        <v>15</v>
      </c>
      <c r="H29" s="8"/>
      <c r="I29" s="8"/>
      <c r="J29" s="8"/>
      <c r="K29" s="8"/>
      <c r="L29" s="6"/>
      <c r="M29" s="6"/>
      <c r="N29" s="6"/>
      <c r="O29" s="8"/>
      <c r="P29" s="8"/>
      <c r="Q29" s="8"/>
      <c r="R29" s="3"/>
      <c r="S29" s="3"/>
      <c r="T29" s="3"/>
      <c r="U29" s="3"/>
      <c r="V29" s="3"/>
      <c r="W29" s="3"/>
    </row>
    <row r="30" spans="1:23" ht="48.75" customHeight="1" thickBot="1" x14ac:dyDescent="0.4">
      <c r="A30" s="5"/>
      <c r="B30" s="55"/>
      <c r="C30" s="55"/>
      <c r="D30" s="55"/>
      <c r="E30" s="8" t="s">
        <v>153</v>
      </c>
      <c r="F30" s="8" t="s">
        <v>154</v>
      </c>
      <c r="G30" s="6">
        <v>16</v>
      </c>
      <c r="H30" s="8">
        <f>H31+H32</f>
        <v>0</v>
      </c>
      <c r="I30" s="8"/>
      <c r="J30" s="8">
        <f t="shared" ref="J30:O30" si="0">J31+J32</f>
        <v>0</v>
      </c>
      <c r="K30" s="8">
        <f t="shared" si="0"/>
        <v>0</v>
      </c>
      <c r="L30" s="8">
        <f t="shared" si="0"/>
        <v>0</v>
      </c>
      <c r="M30" s="8">
        <f t="shared" si="0"/>
        <v>0</v>
      </c>
      <c r="N30" s="8">
        <f t="shared" si="0"/>
        <v>0</v>
      </c>
      <c r="O30" s="8">
        <f t="shared" si="0"/>
        <v>0</v>
      </c>
      <c r="P30" s="8">
        <v>0</v>
      </c>
      <c r="Q30" s="8">
        <v>0</v>
      </c>
      <c r="R30" s="3"/>
      <c r="S30" s="3"/>
      <c r="T30" s="3"/>
      <c r="U30" s="3"/>
      <c r="V30" s="3"/>
      <c r="W30" s="3"/>
    </row>
    <row r="31" spans="1:23" ht="27.75" customHeight="1" thickBot="1" x14ac:dyDescent="0.4">
      <c r="A31" s="5"/>
      <c r="B31" s="55"/>
      <c r="C31" s="55"/>
      <c r="D31" s="55"/>
      <c r="E31" s="8"/>
      <c r="F31" s="8" t="s">
        <v>155</v>
      </c>
      <c r="G31" s="6">
        <v>17</v>
      </c>
      <c r="H31" s="8"/>
      <c r="I31" s="8"/>
      <c r="J31" s="8"/>
      <c r="K31" s="8"/>
      <c r="L31" s="6"/>
      <c r="M31" s="6"/>
      <c r="N31" s="6"/>
      <c r="O31" s="8"/>
      <c r="P31" s="8"/>
      <c r="Q31" s="8"/>
      <c r="R31" s="3"/>
      <c r="S31" s="3"/>
      <c r="T31" s="3"/>
      <c r="U31" s="3"/>
      <c r="V31" s="3"/>
      <c r="W31" s="3"/>
    </row>
    <row r="32" spans="1:23" ht="21" customHeight="1" thickBot="1" x14ac:dyDescent="0.4">
      <c r="A32" s="5"/>
      <c r="B32" s="55"/>
      <c r="C32" s="55"/>
      <c r="D32" s="55"/>
      <c r="E32" s="8"/>
      <c r="F32" s="8" t="s">
        <v>156</v>
      </c>
      <c r="G32" s="6">
        <v>18</v>
      </c>
      <c r="H32" s="8"/>
      <c r="I32" s="8"/>
      <c r="J32" s="8"/>
      <c r="K32" s="8"/>
      <c r="L32" s="6"/>
      <c r="M32" s="6"/>
      <c r="N32" s="6"/>
      <c r="O32" s="8"/>
      <c r="P32" s="8"/>
      <c r="Q32" s="8"/>
      <c r="R32" s="3"/>
      <c r="S32" s="3"/>
      <c r="T32" s="3"/>
      <c r="U32" s="3"/>
      <c r="V32" s="3"/>
      <c r="W32" s="3"/>
    </row>
    <row r="33" spans="1:23" ht="31.5" customHeight="1" thickBot="1" x14ac:dyDescent="0.4">
      <c r="A33" s="5"/>
      <c r="B33" s="55"/>
      <c r="C33" s="55"/>
      <c r="D33" s="55"/>
      <c r="E33" s="8" t="s">
        <v>157</v>
      </c>
      <c r="F33" s="8" t="s">
        <v>158</v>
      </c>
      <c r="G33" s="6">
        <v>19</v>
      </c>
      <c r="H33" s="8"/>
      <c r="I33" s="8"/>
      <c r="J33" s="8"/>
      <c r="K33" s="8"/>
      <c r="L33" s="6"/>
      <c r="M33" s="6"/>
      <c r="N33" s="6"/>
      <c r="O33" s="8"/>
      <c r="P33" s="8"/>
      <c r="Q33" s="8"/>
      <c r="R33" s="3"/>
      <c r="S33" s="3"/>
      <c r="T33" s="3"/>
      <c r="U33" s="3"/>
      <c r="V33" s="3"/>
      <c r="W33" s="3"/>
    </row>
    <row r="34" spans="1:23" ht="35.25" customHeight="1" thickBot="1" x14ac:dyDescent="0.4">
      <c r="A34" s="5"/>
      <c r="B34" s="55"/>
      <c r="C34" s="55"/>
      <c r="D34" s="55"/>
      <c r="E34" s="8" t="s">
        <v>159</v>
      </c>
      <c r="F34" s="8" t="s">
        <v>160</v>
      </c>
      <c r="G34" s="6">
        <v>20</v>
      </c>
      <c r="H34" s="8"/>
      <c r="I34" s="8"/>
      <c r="J34" s="8"/>
      <c r="K34" s="8"/>
      <c r="L34" s="6"/>
      <c r="M34" s="6"/>
      <c r="N34" s="6"/>
      <c r="O34" s="8"/>
      <c r="P34" s="8"/>
      <c r="Q34" s="8"/>
      <c r="R34" s="3"/>
      <c r="S34" s="3"/>
      <c r="T34" s="3"/>
      <c r="U34" s="3"/>
      <c r="V34" s="3"/>
      <c r="W34" s="3"/>
    </row>
    <row r="35" spans="1:23" ht="28.5" customHeight="1" thickBot="1" x14ac:dyDescent="0.4">
      <c r="A35" s="5"/>
      <c r="B35" s="55"/>
      <c r="C35" s="55"/>
      <c r="D35" s="55"/>
      <c r="E35" s="8" t="s">
        <v>161</v>
      </c>
      <c r="F35" s="8" t="s">
        <v>142</v>
      </c>
      <c r="G35" s="6">
        <v>21</v>
      </c>
      <c r="H35" s="8">
        <v>0</v>
      </c>
      <c r="I35" s="8"/>
      <c r="J35" s="8">
        <v>0</v>
      </c>
      <c r="K35" s="8">
        <v>0</v>
      </c>
      <c r="L35" s="6">
        <v>0</v>
      </c>
      <c r="M35" s="6">
        <v>1</v>
      </c>
      <c r="N35" s="6">
        <v>1</v>
      </c>
      <c r="O35" s="8">
        <v>2</v>
      </c>
      <c r="P35" s="17">
        <v>0</v>
      </c>
      <c r="Q35" s="17">
        <v>0</v>
      </c>
      <c r="R35" s="3"/>
      <c r="S35" s="3"/>
      <c r="T35" s="3"/>
      <c r="U35" s="3"/>
      <c r="V35" s="3"/>
      <c r="W35" s="3"/>
    </row>
    <row r="36" spans="1:23" ht="27" customHeight="1" thickBot="1" x14ac:dyDescent="0.4">
      <c r="A36" s="5"/>
      <c r="B36" s="55"/>
      <c r="C36" s="6">
        <v>2</v>
      </c>
      <c r="D36" s="6"/>
      <c r="E36" s="53" t="s">
        <v>162</v>
      </c>
      <c r="F36" s="53"/>
      <c r="G36" s="6">
        <v>22</v>
      </c>
      <c r="H36" s="8">
        <f>H37+H38+H39+H40+H41</f>
        <v>2</v>
      </c>
      <c r="I36" s="8"/>
      <c r="J36" s="8">
        <v>3</v>
      </c>
      <c r="K36" s="8">
        <f>K37+K38+K39+K40+K41</f>
        <v>2</v>
      </c>
      <c r="L36" s="8">
        <v>0</v>
      </c>
      <c r="M36" s="8">
        <v>1</v>
      </c>
      <c r="N36" s="8">
        <v>2</v>
      </c>
      <c r="O36" s="8">
        <v>3</v>
      </c>
      <c r="P36" s="17">
        <f>O36/K36</f>
        <v>1.5</v>
      </c>
      <c r="Q36" s="17">
        <f>K36/H36</f>
        <v>1</v>
      </c>
      <c r="R36" s="3"/>
      <c r="S36" s="3"/>
      <c r="T36" s="3"/>
      <c r="U36" s="3"/>
      <c r="V36" s="3"/>
      <c r="W36" s="3"/>
    </row>
    <row r="37" spans="1:23" ht="15" thickBot="1" x14ac:dyDescent="0.4">
      <c r="A37" s="5"/>
      <c r="B37" s="55"/>
      <c r="C37" s="55"/>
      <c r="D37" s="6" t="s">
        <v>21</v>
      </c>
      <c r="E37" s="53" t="s">
        <v>163</v>
      </c>
      <c r="F37" s="53"/>
      <c r="G37" s="6">
        <v>23</v>
      </c>
      <c r="H37" s="8"/>
      <c r="I37" s="8"/>
      <c r="J37" s="8"/>
      <c r="K37" s="8"/>
      <c r="L37" s="6"/>
      <c r="M37" s="6"/>
      <c r="N37" s="6"/>
      <c r="O37" s="8"/>
      <c r="P37" s="8"/>
      <c r="Q37" s="8"/>
      <c r="R37" s="3"/>
      <c r="S37" s="3"/>
      <c r="T37" s="3"/>
      <c r="U37" s="3"/>
      <c r="V37" s="3"/>
      <c r="W37" s="3"/>
    </row>
    <row r="38" spans="1:23" ht="15" thickBot="1" x14ac:dyDescent="0.4">
      <c r="A38" s="5"/>
      <c r="B38" s="55"/>
      <c r="C38" s="55"/>
      <c r="D38" s="6" t="s">
        <v>23</v>
      </c>
      <c r="E38" s="53" t="s">
        <v>164</v>
      </c>
      <c r="F38" s="53"/>
      <c r="G38" s="6">
        <v>24</v>
      </c>
      <c r="H38" s="8"/>
      <c r="I38" s="8"/>
      <c r="J38" s="8"/>
      <c r="K38" s="8"/>
      <c r="L38" s="6"/>
      <c r="M38" s="6"/>
      <c r="N38" s="6"/>
      <c r="O38" s="8"/>
      <c r="P38" s="8"/>
      <c r="Q38" s="8"/>
      <c r="R38" s="3"/>
      <c r="S38" s="3"/>
      <c r="T38" s="3"/>
      <c r="U38" s="3"/>
      <c r="V38" s="3"/>
      <c r="W38" s="3"/>
    </row>
    <row r="39" spans="1:23" ht="15" thickBot="1" x14ac:dyDescent="0.4">
      <c r="A39" s="5"/>
      <c r="B39" s="55"/>
      <c r="C39" s="55"/>
      <c r="D39" s="6" t="s">
        <v>72</v>
      </c>
      <c r="E39" s="53" t="s">
        <v>165</v>
      </c>
      <c r="F39" s="53"/>
      <c r="G39" s="6">
        <v>25</v>
      </c>
      <c r="H39" s="8"/>
      <c r="I39" s="8"/>
      <c r="J39" s="8"/>
      <c r="K39" s="8"/>
      <c r="L39" s="6"/>
      <c r="M39" s="6"/>
      <c r="N39" s="6"/>
      <c r="O39" s="8"/>
      <c r="P39" s="8"/>
      <c r="Q39" s="8"/>
      <c r="R39" s="3"/>
      <c r="S39" s="3"/>
      <c r="T39" s="3"/>
      <c r="U39" s="3"/>
      <c r="V39" s="3"/>
      <c r="W39" s="3"/>
    </row>
    <row r="40" spans="1:23" ht="15" thickBot="1" x14ac:dyDescent="0.4">
      <c r="A40" s="5"/>
      <c r="B40" s="55"/>
      <c r="C40" s="55"/>
      <c r="D40" s="6" t="s">
        <v>82</v>
      </c>
      <c r="E40" s="53" t="s">
        <v>166</v>
      </c>
      <c r="F40" s="53"/>
      <c r="G40" s="6">
        <v>26</v>
      </c>
      <c r="H40" s="8">
        <v>2</v>
      </c>
      <c r="I40" s="8"/>
      <c r="J40" s="8">
        <v>3</v>
      </c>
      <c r="K40" s="8">
        <v>2</v>
      </c>
      <c r="L40" s="6">
        <v>0</v>
      </c>
      <c r="M40" s="6">
        <v>1</v>
      </c>
      <c r="N40" s="6">
        <v>2</v>
      </c>
      <c r="O40" s="8">
        <v>3</v>
      </c>
      <c r="P40" s="17">
        <f>O40/K40</f>
        <v>1.5</v>
      </c>
      <c r="Q40" s="17">
        <f>K40/H40</f>
        <v>1</v>
      </c>
      <c r="R40" s="3"/>
      <c r="S40" s="3"/>
      <c r="T40" s="3"/>
      <c r="U40" s="3"/>
      <c r="V40" s="3"/>
      <c r="W40" s="3"/>
    </row>
    <row r="41" spans="1:23" ht="15" thickBot="1" x14ac:dyDescent="0.4">
      <c r="A41" s="5"/>
      <c r="B41" s="55"/>
      <c r="C41" s="55"/>
      <c r="D41" s="6" t="s">
        <v>84</v>
      </c>
      <c r="E41" s="53" t="s">
        <v>167</v>
      </c>
      <c r="F41" s="53"/>
      <c r="G41" s="6">
        <v>27</v>
      </c>
      <c r="H41" s="8"/>
      <c r="I41" s="8"/>
      <c r="J41" s="8"/>
      <c r="K41" s="8"/>
      <c r="L41" s="6"/>
      <c r="M41" s="6"/>
      <c r="N41" s="6"/>
      <c r="O41" s="8"/>
      <c r="P41" s="8"/>
      <c r="Q41" s="8"/>
      <c r="R41" s="3"/>
      <c r="S41" s="3"/>
      <c r="T41" s="3"/>
      <c r="U41" s="3"/>
      <c r="V41" s="3"/>
      <c r="W41" s="3"/>
    </row>
    <row r="42" spans="1:23" ht="15" thickBot="1" x14ac:dyDescent="0.4">
      <c r="A42" s="5"/>
      <c r="B42" s="13" t="s">
        <v>27</v>
      </c>
      <c r="C42" s="65" t="s">
        <v>168</v>
      </c>
      <c r="D42" s="65"/>
      <c r="E42" s="65"/>
      <c r="F42" s="65"/>
      <c r="G42" s="7">
        <v>28</v>
      </c>
      <c r="H42" s="13">
        <v>6213</v>
      </c>
      <c r="I42" s="13"/>
      <c r="J42" s="13">
        <v>5038</v>
      </c>
      <c r="K42" s="13">
        <v>4797</v>
      </c>
      <c r="L42" s="13">
        <v>1445</v>
      </c>
      <c r="M42" s="13">
        <v>2999</v>
      </c>
      <c r="N42" s="13">
        <v>4482</v>
      </c>
      <c r="O42" s="13">
        <v>5779</v>
      </c>
      <c r="P42" s="17">
        <f>O42/K42</f>
        <v>1.2047112778820095</v>
      </c>
      <c r="Q42" s="17">
        <f>K42/H42</f>
        <v>0.7720907774022211</v>
      </c>
      <c r="R42" s="3"/>
      <c r="S42" s="3"/>
      <c r="T42" s="3"/>
      <c r="U42" s="3"/>
      <c r="V42" s="3"/>
      <c r="W42" s="3"/>
    </row>
    <row r="43" spans="1:23" ht="31.5" customHeight="1" thickBot="1" x14ac:dyDescent="0.4">
      <c r="A43" s="5"/>
      <c r="B43" s="55"/>
      <c r="C43" s="6">
        <v>1</v>
      </c>
      <c r="D43" s="65" t="s">
        <v>169</v>
      </c>
      <c r="E43" s="65"/>
      <c r="F43" s="65"/>
      <c r="G43" s="7">
        <v>29</v>
      </c>
      <c r="H43" s="13">
        <v>6213</v>
      </c>
      <c r="I43" s="13"/>
      <c r="J43" s="13">
        <v>5037</v>
      </c>
      <c r="K43" s="13">
        <v>4797</v>
      </c>
      <c r="L43" s="13">
        <v>1445</v>
      </c>
      <c r="M43" s="13">
        <v>2998</v>
      </c>
      <c r="N43" s="13">
        <v>4481</v>
      </c>
      <c r="O43" s="13">
        <v>5777</v>
      </c>
      <c r="P43" s="17">
        <f>O43/K43</f>
        <v>1.2042943506358141</v>
      </c>
      <c r="Q43" s="17">
        <f>K43/H43</f>
        <v>0.7720907774022211</v>
      </c>
      <c r="R43" s="3"/>
      <c r="S43" s="3"/>
      <c r="T43" s="3"/>
      <c r="U43" s="3"/>
      <c r="V43" s="3"/>
      <c r="W43" s="3"/>
    </row>
    <row r="44" spans="1:23" ht="35.25" customHeight="1" thickBot="1" x14ac:dyDescent="0.4">
      <c r="A44" s="5"/>
      <c r="B44" s="55"/>
      <c r="C44" s="55"/>
      <c r="D44" s="65" t="s">
        <v>170</v>
      </c>
      <c r="E44" s="65"/>
      <c r="F44" s="65"/>
      <c r="G44" s="7">
        <v>30</v>
      </c>
      <c r="H44" s="13">
        <v>449</v>
      </c>
      <c r="I44" s="13"/>
      <c r="J44" s="13">
        <v>702</v>
      </c>
      <c r="K44" s="13">
        <v>552</v>
      </c>
      <c r="L44" s="13">
        <v>198</v>
      </c>
      <c r="M44" s="13">
        <v>463</v>
      </c>
      <c r="N44" s="13">
        <v>683</v>
      </c>
      <c r="O44" s="13">
        <v>797</v>
      </c>
      <c r="P44" s="17">
        <f>O44/K44</f>
        <v>1.443840579710145</v>
      </c>
      <c r="Q44" s="17">
        <f>K44/H44</f>
        <v>1.2293986636971046</v>
      </c>
      <c r="R44" s="3"/>
      <c r="S44" s="3"/>
      <c r="T44" s="3"/>
      <c r="U44" s="3"/>
      <c r="V44" s="3"/>
      <c r="W44" s="3"/>
    </row>
    <row r="45" spans="1:23" ht="27.75" customHeight="1" thickBot="1" x14ac:dyDescent="0.4">
      <c r="A45" s="5"/>
      <c r="B45" s="55"/>
      <c r="C45" s="55"/>
      <c r="D45" s="6" t="s">
        <v>171</v>
      </c>
      <c r="E45" s="53" t="s">
        <v>172</v>
      </c>
      <c r="F45" s="53"/>
      <c r="G45" s="6">
        <v>31</v>
      </c>
      <c r="H45" s="8">
        <v>375</v>
      </c>
      <c r="I45" s="8"/>
      <c r="J45" s="8">
        <v>539</v>
      </c>
      <c r="K45" s="8">
        <v>423</v>
      </c>
      <c r="L45" s="8">
        <v>139</v>
      </c>
      <c r="M45" s="8">
        <v>313</v>
      </c>
      <c r="N45" s="8">
        <v>478</v>
      </c>
      <c r="O45" s="8">
        <v>565</v>
      </c>
      <c r="P45" s="17">
        <f>O45/K45</f>
        <v>1.3356973995271868</v>
      </c>
      <c r="Q45" s="17">
        <f>K45/H45</f>
        <v>1.1279999999999999</v>
      </c>
      <c r="R45" s="3"/>
      <c r="S45" s="3"/>
      <c r="T45" s="3"/>
      <c r="U45" s="3"/>
      <c r="V45" s="3"/>
      <c r="W45" s="3"/>
    </row>
    <row r="46" spans="1:23" ht="15" thickBot="1" x14ac:dyDescent="0.4">
      <c r="A46" s="5"/>
      <c r="B46" s="55"/>
      <c r="C46" s="55"/>
      <c r="D46" s="6" t="s">
        <v>21</v>
      </c>
      <c r="E46" s="53" t="s">
        <v>173</v>
      </c>
      <c r="F46" s="53"/>
      <c r="G46" s="6">
        <v>32</v>
      </c>
      <c r="H46" s="8"/>
      <c r="I46" s="8"/>
      <c r="J46" s="8"/>
      <c r="K46" s="8"/>
      <c r="L46" s="6"/>
      <c r="M46" s="6"/>
      <c r="N46" s="6"/>
      <c r="O46" s="8"/>
      <c r="P46" s="17"/>
      <c r="Q46" s="8"/>
      <c r="R46" s="3"/>
      <c r="S46" s="3"/>
      <c r="T46" s="3"/>
      <c r="U46" s="3"/>
      <c r="V46" s="3"/>
      <c r="W46" s="3"/>
    </row>
    <row r="47" spans="1:23" ht="29.25" customHeight="1" thickBot="1" x14ac:dyDescent="0.4">
      <c r="A47" s="5"/>
      <c r="B47" s="55"/>
      <c r="C47" s="55"/>
      <c r="D47" s="6" t="s">
        <v>23</v>
      </c>
      <c r="E47" s="53" t="s">
        <v>174</v>
      </c>
      <c r="F47" s="53"/>
      <c r="G47" s="6">
        <v>33</v>
      </c>
      <c r="H47" s="8">
        <v>340</v>
      </c>
      <c r="I47" s="8"/>
      <c r="J47" s="8">
        <v>480</v>
      </c>
      <c r="K47" s="8">
        <v>399</v>
      </c>
      <c r="L47" s="6">
        <v>121</v>
      </c>
      <c r="M47" s="6">
        <v>272</v>
      </c>
      <c r="N47" s="6">
        <v>425</v>
      </c>
      <c r="O47" s="8">
        <v>505</v>
      </c>
      <c r="P47" s="17">
        <f>O47/K47</f>
        <v>1.2656641604010026</v>
      </c>
      <c r="Q47" s="17">
        <f>K47/H47</f>
        <v>1.1735294117647059</v>
      </c>
      <c r="R47" s="3"/>
      <c r="S47" s="3"/>
      <c r="T47" s="3"/>
      <c r="U47" s="3"/>
      <c r="V47" s="3"/>
      <c r="W47" s="3"/>
    </row>
    <row r="48" spans="1:23" ht="36.75" customHeight="1" thickBot="1" x14ac:dyDescent="0.4">
      <c r="A48" s="5"/>
      <c r="B48" s="55"/>
      <c r="C48" s="55"/>
      <c r="D48" s="6"/>
      <c r="E48" s="8" t="s">
        <v>175</v>
      </c>
      <c r="F48" s="8" t="s">
        <v>176</v>
      </c>
      <c r="G48" s="6">
        <v>34</v>
      </c>
      <c r="H48" s="8">
        <v>7</v>
      </c>
      <c r="I48" s="8"/>
      <c r="J48" s="8">
        <v>25</v>
      </c>
      <c r="K48" s="8">
        <v>16</v>
      </c>
      <c r="L48" s="6">
        <v>8</v>
      </c>
      <c r="M48" s="6">
        <v>15</v>
      </c>
      <c r="N48" s="6">
        <v>20</v>
      </c>
      <c r="O48" s="8">
        <v>25</v>
      </c>
      <c r="P48" s="17">
        <f>O48/K48</f>
        <v>1.5625</v>
      </c>
      <c r="Q48" s="17">
        <f>K48/H48</f>
        <v>2.2857142857142856</v>
      </c>
      <c r="R48" s="3"/>
      <c r="S48" s="3"/>
      <c r="T48" s="3"/>
      <c r="U48" s="3"/>
      <c r="V48" s="3"/>
      <c r="W48" s="3"/>
    </row>
    <row r="49" spans="1:23" ht="26.25" customHeight="1" thickBot="1" x14ac:dyDescent="0.4">
      <c r="A49" s="5"/>
      <c r="B49" s="55"/>
      <c r="C49" s="55"/>
      <c r="D49" s="6"/>
      <c r="E49" s="8" t="s">
        <v>177</v>
      </c>
      <c r="F49" s="8" t="s">
        <v>178</v>
      </c>
      <c r="G49" s="6">
        <v>35</v>
      </c>
      <c r="H49" s="8">
        <v>95</v>
      </c>
      <c r="I49" s="8"/>
      <c r="J49" s="8">
        <v>120</v>
      </c>
      <c r="K49" s="8">
        <v>98</v>
      </c>
      <c r="L49" s="6">
        <v>25</v>
      </c>
      <c r="M49" s="6">
        <v>65</v>
      </c>
      <c r="N49" s="6">
        <v>89</v>
      </c>
      <c r="O49" s="8">
        <v>120</v>
      </c>
      <c r="P49" s="17">
        <f>O49/K49</f>
        <v>1.2244897959183674</v>
      </c>
      <c r="Q49" s="17">
        <f>K49/H49</f>
        <v>1.0315789473684212</v>
      </c>
      <c r="R49" s="3"/>
      <c r="S49" s="3"/>
      <c r="T49" s="3"/>
      <c r="U49" s="3"/>
      <c r="V49" s="3"/>
      <c r="W49" s="3"/>
    </row>
    <row r="50" spans="1:23" ht="27.75" customHeight="1" thickBot="1" x14ac:dyDescent="0.4">
      <c r="A50" s="5"/>
      <c r="B50" s="55"/>
      <c r="C50" s="55"/>
      <c r="D50" s="6" t="s">
        <v>72</v>
      </c>
      <c r="E50" s="53" t="s">
        <v>179</v>
      </c>
      <c r="F50" s="53"/>
      <c r="G50" s="6">
        <v>36</v>
      </c>
      <c r="H50" s="8">
        <v>20</v>
      </c>
      <c r="I50" s="8"/>
      <c r="J50" s="8">
        <v>25</v>
      </c>
      <c r="K50" s="8">
        <v>17</v>
      </c>
      <c r="L50" s="6">
        <v>8</v>
      </c>
      <c r="M50" s="6">
        <v>23</v>
      </c>
      <c r="N50" s="6">
        <v>28</v>
      </c>
      <c r="O50" s="8">
        <v>30</v>
      </c>
      <c r="P50" s="17">
        <f>O50/K50</f>
        <v>1.7647058823529411</v>
      </c>
      <c r="Q50" s="17">
        <f>K50/H50</f>
        <v>0.85</v>
      </c>
      <c r="R50" s="3"/>
      <c r="S50" s="3"/>
      <c r="T50" s="3"/>
      <c r="U50" s="3"/>
      <c r="V50" s="3"/>
      <c r="W50" s="3"/>
    </row>
    <row r="51" spans="1:23" ht="15" thickBot="1" x14ac:dyDescent="0.4">
      <c r="A51" s="5"/>
      <c r="B51" s="55"/>
      <c r="C51" s="55"/>
      <c r="D51" s="6" t="s">
        <v>82</v>
      </c>
      <c r="E51" s="53" t="s">
        <v>180</v>
      </c>
      <c r="F51" s="53"/>
      <c r="G51" s="6">
        <v>37</v>
      </c>
      <c r="H51" s="8">
        <v>15</v>
      </c>
      <c r="I51" s="8"/>
      <c r="J51" s="8">
        <v>34</v>
      </c>
      <c r="K51" s="8">
        <v>7</v>
      </c>
      <c r="L51" s="6">
        <v>10</v>
      </c>
      <c r="M51" s="6">
        <v>18</v>
      </c>
      <c r="N51" s="6">
        <v>25</v>
      </c>
      <c r="O51" s="8">
        <v>30</v>
      </c>
      <c r="P51" s="17">
        <f>O51/K51</f>
        <v>4.2857142857142856</v>
      </c>
      <c r="Q51" s="17">
        <f>K51/H51</f>
        <v>0.46666666666666667</v>
      </c>
      <c r="R51" s="3"/>
      <c r="S51" s="3"/>
      <c r="T51" s="3"/>
      <c r="U51" s="3"/>
      <c r="V51" s="3"/>
      <c r="W51" s="3"/>
    </row>
    <row r="52" spans="1:23" ht="15" thickBot="1" x14ac:dyDescent="0.4">
      <c r="A52" s="5"/>
      <c r="B52" s="55"/>
      <c r="C52" s="55"/>
      <c r="D52" s="6" t="s">
        <v>84</v>
      </c>
      <c r="E52" s="53" t="s">
        <v>181</v>
      </c>
      <c r="F52" s="53"/>
      <c r="G52" s="6">
        <v>38</v>
      </c>
      <c r="H52" s="8"/>
      <c r="I52" s="8"/>
      <c r="J52" s="8"/>
      <c r="K52" s="8"/>
      <c r="L52" s="6"/>
      <c r="M52" s="6"/>
      <c r="N52" s="6"/>
      <c r="O52" s="8"/>
      <c r="P52" s="8"/>
      <c r="Q52" s="8"/>
      <c r="R52" s="3"/>
      <c r="S52" s="3"/>
      <c r="T52" s="3"/>
      <c r="U52" s="3"/>
      <c r="V52" s="3"/>
      <c r="W52" s="3"/>
    </row>
    <row r="53" spans="1:23" ht="47.25" customHeight="1" thickBot="1" x14ac:dyDescent="0.4">
      <c r="A53" s="5"/>
      <c r="B53" s="55"/>
      <c r="C53" s="55"/>
      <c r="D53" s="6" t="s">
        <v>182</v>
      </c>
      <c r="E53" s="54" t="s">
        <v>183</v>
      </c>
      <c r="F53" s="54"/>
      <c r="G53" s="7">
        <v>39</v>
      </c>
      <c r="H53" s="13">
        <v>29</v>
      </c>
      <c r="I53" s="13"/>
      <c r="J53" s="13">
        <v>56</v>
      </c>
      <c r="K53" s="13">
        <v>32</v>
      </c>
      <c r="L53" s="13">
        <v>22</v>
      </c>
      <c r="M53" s="13">
        <v>49</v>
      </c>
      <c r="N53" s="13">
        <v>66</v>
      </c>
      <c r="O53" s="13">
        <v>76</v>
      </c>
      <c r="P53" s="17">
        <f>O53/K53</f>
        <v>2.375</v>
      </c>
      <c r="Q53" s="17">
        <f>K53/H53</f>
        <v>1.103448275862069</v>
      </c>
      <c r="R53" s="3"/>
      <c r="S53" s="3"/>
      <c r="T53" s="3"/>
      <c r="U53" s="3"/>
      <c r="V53" s="3"/>
      <c r="W53" s="3"/>
    </row>
    <row r="54" spans="1:23" ht="15" thickBot="1" x14ac:dyDescent="0.4">
      <c r="A54" s="5"/>
      <c r="B54" s="55"/>
      <c r="C54" s="55"/>
      <c r="D54" s="6" t="s">
        <v>21</v>
      </c>
      <c r="E54" s="53" t="s">
        <v>184</v>
      </c>
      <c r="F54" s="53"/>
      <c r="G54" s="6">
        <v>40</v>
      </c>
      <c r="H54" s="8">
        <v>16</v>
      </c>
      <c r="I54" s="8"/>
      <c r="J54" s="8">
        <v>30</v>
      </c>
      <c r="K54" s="8">
        <v>17</v>
      </c>
      <c r="L54" s="6">
        <v>11</v>
      </c>
      <c r="M54" s="6">
        <v>27</v>
      </c>
      <c r="N54" s="6">
        <v>35</v>
      </c>
      <c r="O54" s="8">
        <v>40</v>
      </c>
      <c r="P54" s="17">
        <f>O54/K54</f>
        <v>2.3529411764705883</v>
      </c>
      <c r="Q54" s="17">
        <f>K54/H54</f>
        <v>1.0625</v>
      </c>
      <c r="R54" s="3"/>
      <c r="S54" s="3"/>
      <c r="T54" s="3"/>
      <c r="U54" s="3"/>
      <c r="V54" s="3"/>
      <c r="W54" s="3"/>
    </row>
    <row r="55" spans="1:23" ht="28.5" customHeight="1" thickBot="1" x14ac:dyDescent="0.4">
      <c r="A55" s="5"/>
      <c r="B55" s="55"/>
      <c r="C55" s="55"/>
      <c r="D55" s="6" t="s">
        <v>23</v>
      </c>
      <c r="E55" s="54" t="s">
        <v>185</v>
      </c>
      <c r="F55" s="54"/>
      <c r="G55" s="7">
        <v>41</v>
      </c>
      <c r="H55" s="13">
        <v>1</v>
      </c>
      <c r="I55" s="13"/>
      <c r="J55" s="13">
        <v>10</v>
      </c>
      <c r="K55" s="13">
        <f>K56+K57</f>
        <v>1</v>
      </c>
      <c r="L55" s="13">
        <v>5</v>
      </c>
      <c r="M55" s="13">
        <v>9</v>
      </c>
      <c r="N55" s="13">
        <v>13</v>
      </c>
      <c r="O55" s="13">
        <v>15</v>
      </c>
      <c r="P55" s="17">
        <v>15</v>
      </c>
      <c r="Q55" s="17">
        <v>1</v>
      </c>
      <c r="R55" s="3"/>
      <c r="S55" s="3"/>
      <c r="T55" s="3"/>
      <c r="U55" s="3"/>
      <c r="V55" s="3"/>
      <c r="W55" s="3"/>
    </row>
    <row r="56" spans="1:23" ht="28.5" customHeight="1" thickBot="1" x14ac:dyDescent="0.4">
      <c r="A56" s="5"/>
      <c r="B56" s="55"/>
      <c r="C56" s="55"/>
      <c r="D56" s="6"/>
      <c r="E56" s="8" t="s">
        <v>175</v>
      </c>
      <c r="F56" s="8" t="s">
        <v>186</v>
      </c>
      <c r="G56" s="6">
        <v>42</v>
      </c>
      <c r="H56" s="8"/>
      <c r="I56" s="8"/>
      <c r="J56" s="8"/>
      <c r="K56" s="8"/>
      <c r="L56" s="6"/>
      <c r="M56" s="6"/>
      <c r="N56" s="6"/>
      <c r="O56" s="8"/>
      <c r="P56" s="8"/>
      <c r="Q56" s="8"/>
      <c r="R56" s="3"/>
      <c r="S56" s="3"/>
      <c r="T56" s="3"/>
      <c r="U56" s="3"/>
      <c r="V56" s="3"/>
      <c r="W56" s="3"/>
    </row>
    <row r="57" spans="1:23" ht="24.75" customHeight="1" thickBot="1" x14ac:dyDescent="0.4">
      <c r="A57" s="5"/>
      <c r="B57" s="55"/>
      <c r="C57" s="55"/>
      <c r="D57" s="6"/>
      <c r="E57" s="8" t="s">
        <v>177</v>
      </c>
      <c r="F57" s="8" t="s">
        <v>187</v>
      </c>
      <c r="G57" s="6">
        <v>43</v>
      </c>
      <c r="H57" s="8">
        <v>1</v>
      </c>
      <c r="I57" s="8"/>
      <c r="J57" s="8">
        <v>10</v>
      </c>
      <c r="K57" s="8">
        <v>1</v>
      </c>
      <c r="L57" s="6">
        <v>5</v>
      </c>
      <c r="M57" s="6">
        <v>9</v>
      </c>
      <c r="N57" s="6">
        <v>13</v>
      </c>
      <c r="O57" s="8">
        <v>15</v>
      </c>
      <c r="P57" s="17">
        <v>15</v>
      </c>
      <c r="Q57" s="17">
        <v>1</v>
      </c>
      <c r="R57" s="3"/>
      <c r="S57" s="3"/>
      <c r="T57" s="3"/>
      <c r="U57" s="3"/>
      <c r="V57" s="3"/>
      <c r="W57" s="3"/>
    </row>
    <row r="58" spans="1:23" ht="15" thickBot="1" x14ac:dyDescent="0.4">
      <c r="A58" s="5"/>
      <c r="B58" s="55"/>
      <c r="C58" s="55"/>
      <c r="D58" s="6" t="s">
        <v>72</v>
      </c>
      <c r="E58" s="53" t="s">
        <v>188</v>
      </c>
      <c r="F58" s="53"/>
      <c r="G58" s="6">
        <v>44</v>
      </c>
      <c r="H58" s="8">
        <v>12</v>
      </c>
      <c r="I58" s="8"/>
      <c r="J58" s="8">
        <v>16</v>
      </c>
      <c r="K58" s="8">
        <v>14</v>
      </c>
      <c r="L58" s="6">
        <v>6</v>
      </c>
      <c r="M58" s="6">
        <v>13</v>
      </c>
      <c r="N58" s="6">
        <v>18</v>
      </c>
      <c r="O58" s="8">
        <v>21</v>
      </c>
      <c r="P58" s="17">
        <f>O58/K58</f>
        <v>1.5</v>
      </c>
      <c r="Q58" s="17">
        <f>K58/H58</f>
        <v>1.1666666666666667</v>
      </c>
      <c r="R58" s="3"/>
      <c r="S58" s="3"/>
      <c r="T58" s="3"/>
      <c r="U58" s="3"/>
      <c r="V58" s="3"/>
      <c r="W58" s="3"/>
    </row>
    <row r="59" spans="1:23" ht="57" customHeight="1" thickBot="1" x14ac:dyDescent="0.4">
      <c r="A59" s="5"/>
      <c r="B59" s="55"/>
      <c r="C59" s="55"/>
      <c r="D59" s="6" t="s">
        <v>189</v>
      </c>
      <c r="E59" s="54" t="s">
        <v>190</v>
      </c>
      <c r="F59" s="54"/>
      <c r="G59" s="7">
        <v>45</v>
      </c>
      <c r="H59" s="13">
        <v>45</v>
      </c>
      <c r="I59" s="13"/>
      <c r="J59" s="13">
        <v>107</v>
      </c>
      <c r="K59" s="13">
        <v>97</v>
      </c>
      <c r="L59" s="13">
        <v>37</v>
      </c>
      <c r="M59" s="13">
        <v>101</v>
      </c>
      <c r="N59" s="13">
        <v>139</v>
      </c>
      <c r="O59" s="13">
        <v>156</v>
      </c>
      <c r="P59" s="17">
        <f>O59/K59</f>
        <v>1.6082474226804124</v>
      </c>
      <c r="Q59" s="17">
        <f>K59/H59</f>
        <v>2.1555555555555554</v>
      </c>
      <c r="R59" s="3"/>
      <c r="S59" s="3"/>
      <c r="T59" s="3"/>
      <c r="U59" s="3"/>
      <c r="V59" s="3"/>
      <c r="W59" s="3"/>
    </row>
    <row r="60" spans="1:23" ht="15" thickBot="1" x14ac:dyDescent="0.4">
      <c r="A60" s="5"/>
      <c r="B60" s="55"/>
      <c r="C60" s="55"/>
      <c r="D60" s="6" t="s">
        <v>21</v>
      </c>
      <c r="E60" s="53" t="s">
        <v>191</v>
      </c>
      <c r="F60" s="53"/>
      <c r="G60" s="6">
        <v>46</v>
      </c>
      <c r="H60" s="8">
        <v>0</v>
      </c>
      <c r="I60" s="8"/>
      <c r="J60" s="8"/>
      <c r="K60" s="8"/>
      <c r="L60" s="6"/>
      <c r="M60" s="6"/>
      <c r="N60" s="6"/>
      <c r="O60" s="8"/>
      <c r="P60" s="8"/>
      <c r="Q60" s="8"/>
      <c r="R60" s="3"/>
      <c r="S60" s="3"/>
      <c r="T60" s="3"/>
      <c r="U60" s="3"/>
      <c r="V60" s="3"/>
      <c r="W60" s="3"/>
    </row>
    <row r="61" spans="1:23" ht="30.75" customHeight="1" thickBot="1" x14ac:dyDescent="0.4">
      <c r="A61" s="5"/>
      <c r="B61" s="55"/>
      <c r="C61" s="55"/>
      <c r="D61" s="6" t="s">
        <v>23</v>
      </c>
      <c r="E61" s="53" t="s">
        <v>192</v>
      </c>
      <c r="F61" s="53"/>
      <c r="G61" s="6">
        <v>47</v>
      </c>
      <c r="H61" s="8">
        <v>0</v>
      </c>
      <c r="I61" s="8"/>
      <c r="J61" s="8">
        <v>2</v>
      </c>
      <c r="K61" s="8">
        <v>0</v>
      </c>
      <c r="L61" s="6">
        <v>0</v>
      </c>
      <c r="M61" s="6">
        <v>1</v>
      </c>
      <c r="N61" s="6">
        <v>1</v>
      </c>
      <c r="O61" s="8">
        <v>2</v>
      </c>
      <c r="P61" s="17">
        <v>0</v>
      </c>
      <c r="Q61" s="17">
        <v>0</v>
      </c>
      <c r="R61" s="3"/>
      <c r="S61" s="3"/>
      <c r="T61" s="3"/>
      <c r="U61" s="3"/>
      <c r="V61" s="3"/>
      <c r="W61" s="3"/>
    </row>
    <row r="62" spans="1:23" ht="34.5" customHeight="1" thickBot="1" x14ac:dyDescent="0.4">
      <c r="A62" s="5"/>
      <c r="B62" s="55"/>
      <c r="C62" s="55"/>
      <c r="D62" s="6"/>
      <c r="E62" s="8" t="s">
        <v>175</v>
      </c>
      <c r="F62" s="8" t="s">
        <v>193</v>
      </c>
      <c r="G62" s="6">
        <v>48</v>
      </c>
      <c r="H62" s="8"/>
      <c r="I62" s="8"/>
      <c r="J62" s="8"/>
      <c r="K62" s="8"/>
      <c r="L62" s="6"/>
      <c r="M62" s="6"/>
      <c r="N62" s="6"/>
      <c r="O62" s="8"/>
      <c r="P62" s="8"/>
      <c r="Q62" s="8"/>
      <c r="R62" s="3"/>
      <c r="S62" s="3"/>
      <c r="T62" s="3"/>
      <c r="U62" s="3"/>
      <c r="V62" s="3"/>
      <c r="W62" s="3"/>
    </row>
    <row r="63" spans="1:23" ht="31.5" customHeight="1" thickBot="1" x14ac:dyDescent="0.4">
      <c r="A63" s="5"/>
      <c r="B63" s="55"/>
      <c r="C63" s="55"/>
      <c r="D63" s="6" t="s">
        <v>72</v>
      </c>
      <c r="E63" s="53" t="s">
        <v>194</v>
      </c>
      <c r="F63" s="53"/>
      <c r="G63" s="6">
        <v>49</v>
      </c>
      <c r="H63" s="8">
        <v>1</v>
      </c>
      <c r="I63" s="8"/>
      <c r="J63" s="8">
        <v>2</v>
      </c>
      <c r="K63" s="8">
        <v>2</v>
      </c>
      <c r="L63" s="8">
        <v>0</v>
      </c>
      <c r="M63" s="8">
        <v>1</v>
      </c>
      <c r="N63" s="8">
        <v>1</v>
      </c>
      <c r="O63" s="8">
        <v>4</v>
      </c>
      <c r="P63" s="17">
        <f>O63/K63</f>
        <v>2</v>
      </c>
      <c r="Q63" s="17">
        <v>2</v>
      </c>
      <c r="R63" s="3"/>
      <c r="S63" s="3"/>
      <c r="T63" s="3"/>
      <c r="U63" s="3"/>
      <c r="V63" s="3"/>
      <c r="W63" s="3"/>
    </row>
    <row r="64" spans="1:23" ht="30.75" customHeight="1" thickBot="1" x14ac:dyDescent="0.4">
      <c r="A64" s="5"/>
      <c r="B64" s="55"/>
      <c r="C64" s="55"/>
      <c r="D64" s="55"/>
      <c r="E64" s="8" t="s">
        <v>195</v>
      </c>
      <c r="F64" s="8" t="s">
        <v>196</v>
      </c>
      <c r="G64" s="6">
        <v>50</v>
      </c>
      <c r="H64" s="8">
        <v>1</v>
      </c>
      <c r="I64" s="8"/>
      <c r="J64" s="8">
        <v>2</v>
      </c>
      <c r="K64" s="8">
        <v>2</v>
      </c>
      <c r="L64" s="6">
        <v>0</v>
      </c>
      <c r="M64" s="6">
        <v>1</v>
      </c>
      <c r="N64" s="6">
        <v>1</v>
      </c>
      <c r="O64" s="8">
        <v>4</v>
      </c>
      <c r="P64" s="17">
        <f>O64/K64</f>
        <v>2</v>
      </c>
      <c r="Q64" s="17">
        <v>2</v>
      </c>
      <c r="R64" s="3"/>
      <c r="S64" s="3"/>
      <c r="T64" s="3"/>
      <c r="U64" s="3"/>
      <c r="V64" s="3"/>
      <c r="W64" s="3"/>
    </row>
    <row r="65" spans="1:23" ht="51.75" customHeight="1" thickBot="1" x14ac:dyDescent="0.4">
      <c r="A65" s="5"/>
      <c r="B65" s="55"/>
      <c r="C65" s="55"/>
      <c r="D65" s="55"/>
      <c r="E65" s="8"/>
      <c r="F65" s="8" t="s">
        <v>197</v>
      </c>
      <c r="G65" s="6">
        <v>51</v>
      </c>
      <c r="H65" s="8"/>
      <c r="I65" s="8"/>
      <c r="J65" s="8"/>
      <c r="K65" s="8"/>
      <c r="L65" s="6"/>
      <c r="M65" s="6"/>
      <c r="N65" s="6"/>
      <c r="O65" s="8"/>
      <c r="P65" s="8"/>
      <c r="Q65" s="8"/>
      <c r="R65" s="3"/>
      <c r="S65" s="3"/>
      <c r="T65" s="3"/>
      <c r="U65" s="3"/>
      <c r="V65" s="3"/>
      <c r="W65" s="3"/>
    </row>
    <row r="66" spans="1:23" ht="27" customHeight="1" thickBot="1" x14ac:dyDescent="0.4">
      <c r="A66" s="5"/>
      <c r="B66" s="55"/>
      <c r="C66" s="55"/>
      <c r="D66" s="55"/>
      <c r="E66" s="8" t="s">
        <v>198</v>
      </c>
      <c r="F66" s="8" t="s">
        <v>199</v>
      </c>
      <c r="G66" s="6">
        <v>52</v>
      </c>
      <c r="H66" s="8"/>
      <c r="I66" s="8"/>
      <c r="J66" s="8"/>
      <c r="K66" s="8"/>
      <c r="L66" s="6"/>
      <c r="M66" s="6"/>
      <c r="N66" s="6"/>
      <c r="O66" s="8"/>
      <c r="P66" s="8"/>
      <c r="Q66" s="8"/>
      <c r="R66" s="3"/>
      <c r="S66" s="3"/>
      <c r="T66" s="3"/>
      <c r="U66" s="3"/>
      <c r="V66" s="3"/>
      <c r="W66" s="3"/>
    </row>
    <row r="67" spans="1:23" ht="67.5" customHeight="1" thickBot="1" x14ac:dyDescent="0.4">
      <c r="A67" s="5"/>
      <c r="B67" s="55"/>
      <c r="C67" s="55"/>
      <c r="D67" s="55"/>
      <c r="E67" s="55"/>
      <c r="F67" s="8" t="s">
        <v>200</v>
      </c>
      <c r="G67" s="6">
        <v>53</v>
      </c>
      <c r="H67" s="8"/>
      <c r="I67" s="8"/>
      <c r="J67" s="8"/>
      <c r="K67" s="8"/>
      <c r="L67" s="6"/>
      <c r="M67" s="6"/>
      <c r="N67" s="6"/>
      <c r="O67" s="8"/>
      <c r="P67" s="8"/>
      <c r="Q67" s="8"/>
      <c r="R67" s="3"/>
      <c r="S67" s="3"/>
      <c r="T67" s="3"/>
      <c r="U67" s="3"/>
      <c r="V67" s="3"/>
      <c r="W67" s="3"/>
    </row>
    <row r="68" spans="1:23" ht="42.5" thickBot="1" x14ac:dyDescent="0.4">
      <c r="A68" s="5"/>
      <c r="B68" s="55"/>
      <c r="C68" s="55"/>
      <c r="D68" s="55"/>
      <c r="E68" s="55"/>
      <c r="F68" s="8" t="s">
        <v>201</v>
      </c>
      <c r="G68" s="6">
        <v>54</v>
      </c>
      <c r="H68" s="8"/>
      <c r="I68" s="8"/>
      <c r="J68" s="8"/>
      <c r="K68" s="8"/>
      <c r="L68" s="6"/>
      <c r="M68" s="6"/>
      <c r="N68" s="6"/>
      <c r="O68" s="8"/>
      <c r="P68" s="8"/>
      <c r="Q68" s="8"/>
      <c r="R68" s="3"/>
      <c r="S68" s="3"/>
      <c r="T68" s="3"/>
      <c r="U68" s="3"/>
      <c r="V68" s="3"/>
      <c r="W68" s="3"/>
    </row>
    <row r="69" spans="1:23" ht="26.25" customHeight="1" thickBot="1" x14ac:dyDescent="0.4">
      <c r="A69" s="5"/>
      <c r="B69" s="55"/>
      <c r="C69" s="55"/>
      <c r="D69" s="55"/>
      <c r="E69" s="55"/>
      <c r="F69" s="8" t="s">
        <v>202</v>
      </c>
      <c r="G69" s="6">
        <v>55</v>
      </c>
      <c r="H69" s="8"/>
      <c r="I69" s="8"/>
      <c r="J69" s="8"/>
      <c r="K69" s="8"/>
      <c r="L69" s="6"/>
      <c r="M69" s="6"/>
      <c r="N69" s="6"/>
      <c r="O69" s="8"/>
      <c r="P69" s="8"/>
      <c r="Q69" s="8"/>
      <c r="R69" s="3"/>
      <c r="S69" s="3"/>
      <c r="T69" s="3"/>
      <c r="U69" s="3"/>
      <c r="V69" s="3"/>
      <c r="W69" s="3"/>
    </row>
    <row r="70" spans="1:23" ht="27" customHeight="1" thickBot="1" x14ac:dyDescent="0.4">
      <c r="A70" s="5"/>
      <c r="B70" s="55"/>
      <c r="C70" s="55"/>
      <c r="D70" s="6" t="s">
        <v>82</v>
      </c>
      <c r="E70" s="53" t="s">
        <v>203</v>
      </c>
      <c r="F70" s="53"/>
      <c r="G70" s="6">
        <v>56</v>
      </c>
      <c r="H70" s="8">
        <f>H71+H72+H74</f>
        <v>0</v>
      </c>
      <c r="I70" s="8"/>
      <c r="J70" s="8">
        <f>J71+J72+J74</f>
        <v>0</v>
      </c>
      <c r="K70" s="8">
        <f>K71+K72+K74</f>
        <v>0</v>
      </c>
      <c r="L70" s="8">
        <v>0</v>
      </c>
      <c r="M70" s="8">
        <v>0</v>
      </c>
      <c r="N70" s="8">
        <v>0</v>
      </c>
      <c r="O70" s="8">
        <f>O71+O72+O74</f>
        <v>0</v>
      </c>
      <c r="P70" s="8">
        <v>0</v>
      </c>
      <c r="Q70" s="8">
        <v>0</v>
      </c>
      <c r="R70" s="3"/>
      <c r="S70" s="3"/>
      <c r="T70" s="3"/>
      <c r="U70" s="3"/>
      <c r="V70" s="3"/>
      <c r="W70" s="3"/>
    </row>
    <row r="71" spans="1:23" ht="31.5" customHeight="1" thickBot="1" x14ac:dyDescent="0.4">
      <c r="A71" s="5"/>
      <c r="B71" s="55"/>
      <c r="C71" s="55"/>
      <c r="D71" s="55"/>
      <c r="E71" s="8" t="s">
        <v>204</v>
      </c>
      <c r="F71" s="8" t="s">
        <v>205</v>
      </c>
      <c r="G71" s="6">
        <v>57</v>
      </c>
      <c r="H71" s="8"/>
      <c r="I71" s="8"/>
      <c r="J71" s="8"/>
      <c r="K71" s="8"/>
      <c r="L71" s="6"/>
      <c r="M71" s="6"/>
      <c r="N71" s="6"/>
      <c r="O71" s="8"/>
      <c r="P71" s="8"/>
      <c r="Q71" s="8"/>
      <c r="R71" s="3"/>
      <c r="S71" s="3"/>
      <c r="T71" s="3"/>
      <c r="U71" s="3"/>
      <c r="V71" s="3"/>
      <c r="W71" s="3"/>
    </row>
    <row r="72" spans="1:23" ht="61.5" customHeight="1" thickBot="1" x14ac:dyDescent="0.4">
      <c r="A72" s="5"/>
      <c r="B72" s="55"/>
      <c r="C72" s="55"/>
      <c r="D72" s="55"/>
      <c r="E72" s="8" t="s">
        <v>206</v>
      </c>
      <c r="F72" s="8" t="s">
        <v>207</v>
      </c>
      <c r="G72" s="6">
        <v>58</v>
      </c>
      <c r="H72" s="8"/>
      <c r="I72" s="8"/>
      <c r="J72" s="8"/>
      <c r="K72" s="8"/>
      <c r="L72" s="6"/>
      <c r="M72" s="6"/>
      <c r="N72" s="6"/>
      <c r="O72" s="8"/>
      <c r="P72" s="8"/>
      <c r="Q72" s="8"/>
      <c r="R72" s="3"/>
      <c r="S72" s="3"/>
      <c r="T72" s="3"/>
      <c r="U72" s="3"/>
      <c r="V72" s="3"/>
      <c r="W72" s="3"/>
    </row>
    <row r="73" spans="1:23" ht="24.75" customHeight="1" thickBot="1" x14ac:dyDescent="0.4">
      <c r="A73" s="5"/>
      <c r="B73" s="55"/>
      <c r="C73" s="55"/>
      <c r="D73" s="55"/>
      <c r="E73" s="8"/>
      <c r="F73" s="8" t="s">
        <v>208</v>
      </c>
      <c r="G73" s="6">
        <v>59</v>
      </c>
      <c r="H73" s="8"/>
      <c r="I73" s="8"/>
      <c r="J73" s="8"/>
      <c r="K73" s="8"/>
      <c r="L73" s="6"/>
      <c r="M73" s="6"/>
      <c r="N73" s="6"/>
      <c r="O73" s="8"/>
      <c r="P73" s="8"/>
      <c r="Q73" s="8"/>
      <c r="R73" s="3"/>
      <c r="S73" s="3"/>
      <c r="T73" s="3"/>
      <c r="U73" s="3"/>
      <c r="V73" s="3"/>
      <c r="W73" s="3"/>
    </row>
    <row r="74" spans="1:23" ht="30" customHeight="1" thickBot="1" x14ac:dyDescent="0.4">
      <c r="A74" s="5"/>
      <c r="B74" s="55"/>
      <c r="C74" s="55"/>
      <c r="D74" s="55"/>
      <c r="E74" s="8" t="s">
        <v>209</v>
      </c>
      <c r="F74" s="8" t="s">
        <v>210</v>
      </c>
      <c r="G74" s="6">
        <v>60</v>
      </c>
      <c r="H74" s="8"/>
      <c r="I74" s="8"/>
      <c r="J74" s="8"/>
      <c r="K74" s="8"/>
      <c r="L74" s="6"/>
      <c r="M74" s="6"/>
      <c r="N74" s="6"/>
      <c r="O74" s="8"/>
      <c r="P74" s="8"/>
      <c r="Q74" s="8"/>
      <c r="R74" s="3"/>
      <c r="S74" s="3"/>
      <c r="T74" s="3"/>
      <c r="U74" s="3"/>
      <c r="V74" s="3"/>
      <c r="W74" s="3"/>
    </row>
    <row r="75" spans="1:23" ht="27.75" customHeight="1" thickBot="1" x14ac:dyDescent="0.4">
      <c r="A75" s="5"/>
      <c r="B75" s="55"/>
      <c r="C75" s="55"/>
      <c r="D75" s="6" t="s">
        <v>84</v>
      </c>
      <c r="E75" s="53" t="s">
        <v>211</v>
      </c>
      <c r="F75" s="53"/>
      <c r="G75" s="6">
        <v>61</v>
      </c>
      <c r="H75" s="8">
        <v>1</v>
      </c>
      <c r="I75" s="8"/>
      <c r="J75" s="8">
        <v>10</v>
      </c>
      <c r="K75" s="8">
        <v>9</v>
      </c>
      <c r="L75" s="6">
        <v>4</v>
      </c>
      <c r="M75" s="6">
        <v>13</v>
      </c>
      <c r="N75" s="6">
        <v>14</v>
      </c>
      <c r="O75" s="8">
        <v>15</v>
      </c>
      <c r="P75" s="17">
        <f>O75/K75</f>
        <v>1.6666666666666667</v>
      </c>
      <c r="Q75" s="17">
        <v>9</v>
      </c>
      <c r="R75" s="3"/>
      <c r="S75" s="3"/>
      <c r="T75" s="3"/>
      <c r="U75" s="3"/>
      <c r="V75" s="3"/>
      <c r="W75" s="3"/>
    </row>
    <row r="76" spans="1:23" ht="27.75" customHeight="1" thickBot="1" x14ac:dyDescent="0.4">
      <c r="A76" s="5"/>
      <c r="B76" s="55"/>
      <c r="C76" s="55"/>
      <c r="D76" s="6" t="s">
        <v>149</v>
      </c>
      <c r="E76" s="53" t="s">
        <v>212</v>
      </c>
      <c r="F76" s="53"/>
      <c r="G76" s="6">
        <v>62</v>
      </c>
      <c r="H76" s="8">
        <v>3</v>
      </c>
      <c r="I76" s="8"/>
      <c r="J76" s="8">
        <v>10</v>
      </c>
      <c r="K76" s="8">
        <v>4</v>
      </c>
      <c r="L76" s="6">
        <v>3</v>
      </c>
      <c r="M76" s="6">
        <v>8</v>
      </c>
      <c r="N76" s="6">
        <v>11</v>
      </c>
      <c r="O76" s="8">
        <v>12</v>
      </c>
      <c r="P76" s="17">
        <v>3</v>
      </c>
      <c r="Q76" s="17">
        <f t="shared" ref="Q76:Q81" si="1">K76/H76</f>
        <v>1.3333333333333333</v>
      </c>
      <c r="R76" s="3"/>
      <c r="S76" s="3"/>
      <c r="T76" s="3"/>
      <c r="U76" s="3"/>
      <c r="V76" s="3"/>
      <c r="W76" s="3"/>
    </row>
    <row r="77" spans="1:23" ht="24.75" customHeight="1" thickBot="1" x14ac:dyDescent="0.4">
      <c r="A77" s="5"/>
      <c r="B77" s="55"/>
      <c r="C77" s="55"/>
      <c r="D77" s="55"/>
      <c r="E77" s="53" t="s">
        <v>213</v>
      </c>
      <c r="F77" s="53"/>
      <c r="G77" s="6">
        <v>63</v>
      </c>
      <c r="H77" s="8">
        <v>3</v>
      </c>
      <c r="I77" s="8">
        <f>I78+I79</f>
        <v>0</v>
      </c>
      <c r="J77" s="8">
        <v>10</v>
      </c>
      <c r="K77" s="8">
        <v>4</v>
      </c>
      <c r="L77" s="8">
        <v>3</v>
      </c>
      <c r="M77" s="8">
        <v>8</v>
      </c>
      <c r="N77" s="8">
        <v>11</v>
      </c>
      <c r="O77" s="8">
        <v>12</v>
      </c>
      <c r="P77" s="17">
        <v>3</v>
      </c>
      <c r="Q77" s="17">
        <f t="shared" si="1"/>
        <v>1.3333333333333333</v>
      </c>
      <c r="R77" s="3"/>
      <c r="S77" s="3"/>
      <c r="T77" s="3"/>
      <c r="U77" s="3"/>
      <c r="V77" s="3"/>
      <c r="W77" s="3"/>
    </row>
    <row r="78" spans="1:23" ht="15" thickBot="1" x14ac:dyDescent="0.4">
      <c r="A78" s="5"/>
      <c r="B78" s="55"/>
      <c r="C78" s="55"/>
      <c r="D78" s="55"/>
      <c r="E78" s="53" t="s">
        <v>214</v>
      </c>
      <c r="F78" s="53"/>
      <c r="G78" s="6">
        <v>64</v>
      </c>
      <c r="H78" s="8">
        <v>1</v>
      </c>
      <c r="I78" s="8"/>
      <c r="J78" s="8">
        <v>2</v>
      </c>
      <c r="K78" s="8">
        <v>0</v>
      </c>
      <c r="L78" s="6">
        <v>1</v>
      </c>
      <c r="M78" s="6">
        <v>2</v>
      </c>
      <c r="N78" s="6">
        <v>3</v>
      </c>
      <c r="O78" s="8">
        <v>4</v>
      </c>
      <c r="P78" s="17">
        <v>0</v>
      </c>
      <c r="Q78" s="17">
        <f t="shared" si="1"/>
        <v>0</v>
      </c>
      <c r="R78" s="3"/>
      <c r="S78" s="3"/>
      <c r="T78" s="3"/>
      <c r="U78" s="3"/>
      <c r="V78" s="3"/>
      <c r="W78" s="3"/>
    </row>
    <row r="79" spans="1:23" ht="15" thickBot="1" x14ac:dyDescent="0.4">
      <c r="A79" s="5"/>
      <c r="B79" s="55"/>
      <c r="C79" s="55"/>
      <c r="D79" s="55"/>
      <c r="E79" s="53" t="s">
        <v>215</v>
      </c>
      <c r="F79" s="53"/>
      <c r="G79" s="6">
        <v>65</v>
      </c>
      <c r="H79" s="8">
        <v>2</v>
      </c>
      <c r="I79" s="8"/>
      <c r="J79" s="8">
        <v>8</v>
      </c>
      <c r="K79" s="8">
        <v>4</v>
      </c>
      <c r="L79" s="6">
        <v>2</v>
      </c>
      <c r="M79" s="6">
        <v>6</v>
      </c>
      <c r="N79" s="6">
        <v>8</v>
      </c>
      <c r="O79" s="8">
        <v>8</v>
      </c>
      <c r="P79" s="17">
        <v>2</v>
      </c>
      <c r="Q79" s="17">
        <f t="shared" si="1"/>
        <v>2</v>
      </c>
      <c r="R79" s="3"/>
      <c r="S79" s="3"/>
      <c r="T79" s="3"/>
      <c r="U79" s="3"/>
      <c r="V79" s="3"/>
      <c r="W79" s="3"/>
    </row>
    <row r="80" spans="1:23" ht="30" customHeight="1" thickBot="1" x14ac:dyDescent="0.4">
      <c r="A80" s="5"/>
      <c r="B80" s="55"/>
      <c r="C80" s="55"/>
      <c r="D80" s="6" t="s">
        <v>216</v>
      </c>
      <c r="E80" s="53" t="s">
        <v>217</v>
      </c>
      <c r="F80" s="53"/>
      <c r="G80" s="6">
        <v>66</v>
      </c>
      <c r="H80" s="8">
        <v>3</v>
      </c>
      <c r="I80" s="8"/>
      <c r="J80" s="8">
        <v>6</v>
      </c>
      <c r="K80" s="8">
        <v>2</v>
      </c>
      <c r="L80" s="6">
        <v>2</v>
      </c>
      <c r="M80" s="6">
        <v>3</v>
      </c>
      <c r="N80" s="6">
        <v>4</v>
      </c>
      <c r="O80" s="8">
        <v>5</v>
      </c>
      <c r="P80" s="17">
        <f>O80/K80</f>
        <v>2.5</v>
      </c>
      <c r="Q80" s="17">
        <f t="shared" si="1"/>
        <v>0.66666666666666663</v>
      </c>
      <c r="R80" s="3"/>
      <c r="S80" s="3"/>
      <c r="T80" s="3"/>
      <c r="U80" s="3"/>
      <c r="V80" s="3"/>
      <c r="W80" s="3"/>
    </row>
    <row r="81" spans="1:23" ht="27.75" customHeight="1" thickBot="1" x14ac:dyDescent="0.4">
      <c r="A81" s="5"/>
      <c r="B81" s="55"/>
      <c r="C81" s="55"/>
      <c r="D81" s="6" t="s">
        <v>218</v>
      </c>
      <c r="E81" s="53" t="s">
        <v>219</v>
      </c>
      <c r="F81" s="53"/>
      <c r="G81" s="6">
        <v>67</v>
      </c>
      <c r="H81" s="8">
        <v>6</v>
      </c>
      <c r="I81" s="8"/>
      <c r="J81" s="8">
        <v>9</v>
      </c>
      <c r="K81" s="8">
        <v>5</v>
      </c>
      <c r="L81" s="6">
        <v>3</v>
      </c>
      <c r="M81" s="6">
        <v>5</v>
      </c>
      <c r="N81" s="6">
        <v>7</v>
      </c>
      <c r="O81" s="8">
        <v>8</v>
      </c>
      <c r="P81" s="17">
        <f>O81/K81</f>
        <v>1.6</v>
      </c>
      <c r="Q81" s="17">
        <f t="shared" si="1"/>
        <v>0.83333333333333337</v>
      </c>
      <c r="R81" s="3"/>
      <c r="S81" s="3"/>
      <c r="T81" s="3"/>
      <c r="U81" s="3"/>
      <c r="V81" s="3"/>
      <c r="W81" s="3"/>
    </row>
    <row r="82" spans="1:23" ht="27.75" customHeight="1" thickBot="1" x14ac:dyDescent="0.4">
      <c r="A82" s="5"/>
      <c r="B82" s="55"/>
      <c r="C82" s="55"/>
      <c r="D82" s="6" t="s">
        <v>220</v>
      </c>
      <c r="E82" s="53" t="s">
        <v>221</v>
      </c>
      <c r="F82" s="53"/>
      <c r="G82" s="6">
        <v>68</v>
      </c>
      <c r="H82" s="8">
        <v>0</v>
      </c>
      <c r="I82" s="8">
        <f>I83+I84+I85+I86+I88+I89+I90</f>
        <v>0</v>
      </c>
      <c r="J82" s="8">
        <v>18</v>
      </c>
      <c r="K82" s="8">
        <v>5</v>
      </c>
      <c r="L82" s="8">
        <v>4</v>
      </c>
      <c r="M82" s="8">
        <v>10</v>
      </c>
      <c r="N82" s="8">
        <v>16</v>
      </c>
      <c r="O82" s="8">
        <v>20</v>
      </c>
      <c r="P82" s="17">
        <v>4</v>
      </c>
      <c r="Q82" s="17">
        <v>0</v>
      </c>
      <c r="R82" s="3"/>
      <c r="S82" s="3"/>
      <c r="T82" s="3"/>
      <c r="U82" s="3"/>
      <c r="V82" s="3"/>
      <c r="W82" s="3"/>
    </row>
    <row r="83" spans="1:23" ht="24.75" customHeight="1" thickBot="1" x14ac:dyDescent="0.4">
      <c r="A83" s="5"/>
      <c r="B83" s="55"/>
      <c r="C83" s="55"/>
      <c r="D83" s="55"/>
      <c r="E83" s="8" t="s">
        <v>222</v>
      </c>
      <c r="F83" s="8" t="s">
        <v>223</v>
      </c>
      <c r="G83" s="6">
        <v>69</v>
      </c>
      <c r="H83" s="8">
        <v>0</v>
      </c>
      <c r="I83" s="8"/>
      <c r="J83" s="8">
        <v>0</v>
      </c>
      <c r="K83" s="8">
        <v>0</v>
      </c>
      <c r="L83" s="6">
        <v>0</v>
      </c>
      <c r="M83" s="6">
        <v>0</v>
      </c>
      <c r="N83" s="6">
        <v>0</v>
      </c>
      <c r="O83" s="8">
        <v>0</v>
      </c>
      <c r="P83" s="17">
        <v>0</v>
      </c>
      <c r="Q83" s="17">
        <v>0</v>
      </c>
      <c r="R83" s="3"/>
      <c r="S83" s="3"/>
      <c r="T83" s="3"/>
      <c r="U83" s="3"/>
      <c r="V83" s="3"/>
      <c r="W83" s="3"/>
    </row>
    <row r="84" spans="1:23" ht="47.25" customHeight="1" thickBot="1" x14ac:dyDescent="0.4">
      <c r="A84" s="5"/>
      <c r="B84" s="55"/>
      <c r="C84" s="55"/>
      <c r="D84" s="55"/>
      <c r="E84" s="8" t="s">
        <v>224</v>
      </c>
      <c r="F84" s="8" t="s">
        <v>225</v>
      </c>
      <c r="G84" s="6">
        <v>70</v>
      </c>
      <c r="H84" s="8">
        <v>0</v>
      </c>
      <c r="I84" s="8"/>
      <c r="J84" s="8">
        <v>3</v>
      </c>
      <c r="K84" s="8">
        <v>0</v>
      </c>
      <c r="L84" s="6">
        <v>0</v>
      </c>
      <c r="M84" s="6">
        <v>1</v>
      </c>
      <c r="N84" s="6">
        <v>1</v>
      </c>
      <c r="O84" s="8">
        <v>2</v>
      </c>
      <c r="P84" s="17">
        <v>0</v>
      </c>
      <c r="Q84" s="17">
        <v>0</v>
      </c>
      <c r="R84" s="3"/>
      <c r="S84" s="3"/>
      <c r="T84" s="3"/>
      <c r="U84" s="3"/>
      <c r="V84" s="3"/>
      <c r="W84" s="3"/>
    </row>
    <row r="85" spans="1:23" ht="35.25" customHeight="1" thickBot="1" x14ac:dyDescent="0.4">
      <c r="A85" s="5"/>
      <c r="B85" s="55"/>
      <c r="C85" s="55"/>
      <c r="D85" s="55"/>
      <c r="E85" s="8" t="s">
        <v>226</v>
      </c>
      <c r="F85" s="8" t="s">
        <v>227</v>
      </c>
      <c r="G85" s="6">
        <v>71</v>
      </c>
      <c r="H85" s="8">
        <v>0</v>
      </c>
      <c r="I85" s="8"/>
      <c r="J85" s="8">
        <v>15</v>
      </c>
      <c r="K85" s="8">
        <v>5</v>
      </c>
      <c r="L85" s="6">
        <v>4</v>
      </c>
      <c r="M85" s="6">
        <v>9</v>
      </c>
      <c r="N85" s="6">
        <v>15</v>
      </c>
      <c r="O85" s="8">
        <v>18</v>
      </c>
      <c r="P85" s="17">
        <v>3.6</v>
      </c>
      <c r="Q85" s="17">
        <v>0</v>
      </c>
      <c r="R85" s="3"/>
      <c r="S85" s="3"/>
      <c r="T85" s="3"/>
      <c r="U85" s="3"/>
      <c r="V85" s="3"/>
      <c r="W85" s="3"/>
    </row>
    <row r="86" spans="1:23" ht="38.25" customHeight="1" thickBot="1" x14ac:dyDescent="0.4">
      <c r="A86" s="5"/>
      <c r="B86" s="55"/>
      <c r="C86" s="55"/>
      <c r="D86" s="55"/>
      <c r="E86" s="8" t="s">
        <v>228</v>
      </c>
      <c r="F86" s="8" t="s">
        <v>229</v>
      </c>
      <c r="G86" s="6">
        <v>72</v>
      </c>
      <c r="H86" s="8"/>
      <c r="I86" s="8"/>
      <c r="J86" s="8"/>
      <c r="K86" s="8"/>
      <c r="L86" s="6"/>
      <c r="M86" s="6"/>
      <c r="N86" s="6"/>
      <c r="O86" s="8"/>
      <c r="P86" s="8"/>
      <c r="Q86" s="8"/>
      <c r="R86" s="3"/>
      <c r="S86" s="3"/>
      <c r="T86" s="3"/>
      <c r="U86" s="3"/>
      <c r="V86" s="3"/>
      <c r="W86" s="3"/>
    </row>
    <row r="87" spans="1:23" ht="31.5" customHeight="1" thickBot="1" x14ac:dyDescent="0.4">
      <c r="A87" s="5"/>
      <c r="B87" s="55"/>
      <c r="C87" s="55"/>
      <c r="D87" s="55"/>
      <c r="E87" s="8"/>
      <c r="F87" s="8" t="s">
        <v>230</v>
      </c>
      <c r="G87" s="6">
        <v>73</v>
      </c>
      <c r="H87" s="8"/>
      <c r="I87" s="8"/>
      <c r="J87" s="8"/>
      <c r="K87" s="8"/>
      <c r="L87" s="6"/>
      <c r="M87" s="6"/>
      <c r="N87" s="6"/>
      <c r="O87" s="8"/>
      <c r="P87" s="8"/>
      <c r="Q87" s="8"/>
      <c r="R87" s="3"/>
      <c r="S87" s="3"/>
      <c r="T87" s="3"/>
      <c r="U87" s="3"/>
      <c r="V87" s="3"/>
      <c r="W87" s="3"/>
    </row>
    <row r="88" spans="1:23" ht="28.5" customHeight="1" thickBot="1" x14ac:dyDescent="0.4">
      <c r="A88" s="5"/>
      <c r="B88" s="55"/>
      <c r="C88" s="55"/>
      <c r="D88" s="55"/>
      <c r="E88" s="8" t="s">
        <v>231</v>
      </c>
      <c r="F88" s="8" t="s">
        <v>232</v>
      </c>
      <c r="G88" s="6">
        <v>74</v>
      </c>
      <c r="H88" s="8"/>
      <c r="I88" s="8"/>
      <c r="J88" s="8"/>
      <c r="K88" s="8"/>
      <c r="L88" s="6"/>
      <c r="M88" s="6"/>
      <c r="N88" s="6"/>
      <c r="O88" s="8"/>
      <c r="P88" s="8"/>
      <c r="Q88" s="8"/>
      <c r="R88" s="3"/>
      <c r="S88" s="3"/>
      <c r="T88" s="3"/>
      <c r="U88" s="3"/>
      <c r="V88" s="3"/>
      <c r="W88" s="3"/>
    </row>
    <row r="89" spans="1:23" ht="67.5" customHeight="1" thickBot="1" x14ac:dyDescent="0.4">
      <c r="A89" s="5"/>
      <c r="B89" s="55"/>
      <c r="C89" s="55"/>
      <c r="D89" s="55"/>
      <c r="E89" s="8" t="s">
        <v>233</v>
      </c>
      <c r="F89" s="8" t="s">
        <v>234</v>
      </c>
      <c r="G89" s="6">
        <v>75</v>
      </c>
      <c r="H89" s="8"/>
      <c r="I89" s="8"/>
      <c r="J89" s="8"/>
      <c r="K89" s="8"/>
      <c r="L89" s="6"/>
      <c r="M89" s="6"/>
      <c r="N89" s="6"/>
      <c r="O89" s="8"/>
      <c r="P89" s="8"/>
      <c r="Q89" s="8"/>
      <c r="R89" s="3"/>
      <c r="S89" s="3"/>
      <c r="T89" s="3"/>
      <c r="U89" s="3"/>
      <c r="V89" s="3"/>
      <c r="W89" s="3"/>
    </row>
    <row r="90" spans="1:23" ht="36.75" customHeight="1" thickBot="1" x14ac:dyDescent="0.4">
      <c r="A90" s="5"/>
      <c r="B90" s="55"/>
      <c r="C90" s="55"/>
      <c r="D90" s="55"/>
      <c r="E90" s="8" t="s">
        <v>235</v>
      </c>
      <c r="F90" s="8" t="s">
        <v>236</v>
      </c>
      <c r="G90" s="6">
        <v>76</v>
      </c>
      <c r="H90" s="8">
        <v>0</v>
      </c>
      <c r="I90" s="8"/>
      <c r="J90" s="8">
        <v>0</v>
      </c>
      <c r="K90" s="8">
        <v>0</v>
      </c>
      <c r="L90" s="6">
        <v>0</v>
      </c>
      <c r="M90" s="6">
        <v>0</v>
      </c>
      <c r="N90" s="6">
        <v>0</v>
      </c>
      <c r="O90" s="8">
        <v>0</v>
      </c>
      <c r="P90" s="17">
        <v>0</v>
      </c>
      <c r="Q90" s="17">
        <v>0</v>
      </c>
      <c r="R90" s="3"/>
      <c r="S90" s="3"/>
      <c r="T90" s="3"/>
      <c r="U90" s="3"/>
      <c r="V90" s="3"/>
      <c r="W90" s="3"/>
    </row>
    <row r="91" spans="1:23" ht="15" thickBot="1" x14ac:dyDescent="0.4">
      <c r="A91" s="5"/>
      <c r="B91" s="55"/>
      <c r="C91" s="55"/>
      <c r="D91" s="6" t="s">
        <v>237</v>
      </c>
      <c r="E91" s="53" t="s">
        <v>85</v>
      </c>
      <c r="F91" s="53"/>
      <c r="G91" s="6">
        <v>77</v>
      </c>
      <c r="H91" s="8">
        <v>31</v>
      </c>
      <c r="I91" s="8"/>
      <c r="J91" s="8">
        <v>50</v>
      </c>
      <c r="K91" s="8">
        <v>70</v>
      </c>
      <c r="L91" s="6">
        <v>21</v>
      </c>
      <c r="M91" s="6">
        <v>60</v>
      </c>
      <c r="N91" s="6">
        <v>85</v>
      </c>
      <c r="O91" s="8">
        <v>90</v>
      </c>
      <c r="P91" s="17">
        <f>O91/K91</f>
        <v>1.2857142857142858</v>
      </c>
      <c r="Q91" s="17">
        <f>K91/H91</f>
        <v>2.2580645161290325</v>
      </c>
      <c r="R91" s="18"/>
      <c r="S91" s="3"/>
      <c r="T91" s="3"/>
      <c r="U91" s="3"/>
      <c r="V91" s="3"/>
      <c r="W91" s="3"/>
    </row>
    <row r="92" spans="1:23" ht="38.25" customHeight="1" thickBot="1" x14ac:dyDescent="0.4">
      <c r="A92" s="5"/>
      <c r="B92" s="55"/>
      <c r="C92" s="55"/>
      <c r="D92" s="57" t="s">
        <v>238</v>
      </c>
      <c r="E92" s="57"/>
      <c r="F92" s="57"/>
      <c r="G92" s="6">
        <v>78</v>
      </c>
      <c r="H92" s="8">
        <v>109</v>
      </c>
      <c r="I92" s="8"/>
      <c r="J92" s="8">
        <v>125</v>
      </c>
      <c r="K92" s="8">
        <v>95</v>
      </c>
      <c r="L92" s="8">
        <v>40</v>
      </c>
      <c r="M92" s="8">
        <v>88</v>
      </c>
      <c r="N92" s="8">
        <v>126</v>
      </c>
      <c r="O92" s="8">
        <v>150</v>
      </c>
      <c r="P92" s="17">
        <f>O92/K92</f>
        <v>1.5789473684210527</v>
      </c>
      <c r="Q92" s="17">
        <f>K92/H92</f>
        <v>0.87155963302752293</v>
      </c>
      <c r="R92" s="3"/>
      <c r="S92" s="3"/>
      <c r="T92" s="3"/>
      <c r="U92" s="3"/>
      <c r="V92" s="3"/>
      <c r="W92" s="3"/>
    </row>
    <row r="93" spans="1:23" ht="27" customHeight="1" thickBot="1" x14ac:dyDescent="0.4">
      <c r="A93" s="5"/>
      <c r="B93" s="55"/>
      <c r="C93" s="55"/>
      <c r="D93" s="6" t="s">
        <v>21</v>
      </c>
      <c r="E93" s="53" t="s">
        <v>239</v>
      </c>
      <c r="F93" s="53"/>
      <c r="G93" s="6">
        <v>79</v>
      </c>
      <c r="H93" s="8"/>
      <c r="I93" s="8"/>
      <c r="J93" s="8"/>
      <c r="K93" s="8"/>
      <c r="L93" s="6"/>
      <c r="M93" s="6"/>
      <c r="N93" s="6"/>
      <c r="O93" s="8"/>
      <c r="P93" s="8"/>
      <c r="Q93" s="8"/>
      <c r="R93" s="3"/>
      <c r="S93" s="3"/>
      <c r="T93" s="3"/>
      <c r="U93" s="3"/>
      <c r="V93" s="3"/>
      <c r="W93" s="3"/>
    </row>
    <row r="94" spans="1:23" ht="26.25" customHeight="1" thickBot="1" x14ac:dyDescent="0.4">
      <c r="A94" s="5"/>
      <c r="B94" s="55"/>
      <c r="C94" s="55"/>
      <c r="D94" s="6" t="s">
        <v>23</v>
      </c>
      <c r="E94" s="53" t="s">
        <v>240</v>
      </c>
      <c r="F94" s="53"/>
      <c r="G94" s="6">
        <v>80</v>
      </c>
      <c r="H94" s="8"/>
      <c r="I94" s="8"/>
      <c r="J94" s="8"/>
      <c r="K94" s="8"/>
      <c r="L94" s="6"/>
      <c r="M94" s="6"/>
      <c r="N94" s="6"/>
      <c r="O94" s="8"/>
      <c r="P94" s="8"/>
      <c r="Q94" s="8"/>
      <c r="R94" s="3"/>
      <c r="S94" s="3"/>
      <c r="T94" s="3"/>
      <c r="U94" s="3"/>
      <c r="V94" s="3"/>
      <c r="W94" s="3"/>
    </row>
    <row r="95" spans="1:23" ht="15" thickBot="1" x14ac:dyDescent="0.4">
      <c r="A95" s="5"/>
      <c r="B95" s="55"/>
      <c r="C95" s="55"/>
      <c r="D95" s="6" t="s">
        <v>72</v>
      </c>
      <c r="E95" s="53" t="s">
        <v>241</v>
      </c>
      <c r="F95" s="53"/>
      <c r="G95" s="6">
        <v>81</v>
      </c>
      <c r="H95" s="8">
        <v>0</v>
      </c>
      <c r="I95" s="8"/>
      <c r="J95" s="8">
        <v>1</v>
      </c>
      <c r="K95" s="8">
        <v>0</v>
      </c>
      <c r="L95" s="6">
        <v>0</v>
      </c>
      <c r="M95" s="6">
        <v>0</v>
      </c>
      <c r="N95" s="6">
        <v>0</v>
      </c>
      <c r="O95" s="8">
        <v>0</v>
      </c>
      <c r="P95" s="17">
        <v>0</v>
      </c>
      <c r="Q95" s="17">
        <v>0</v>
      </c>
      <c r="R95" s="3"/>
      <c r="S95" s="3"/>
      <c r="T95" s="3"/>
      <c r="U95" s="3"/>
      <c r="V95" s="3"/>
      <c r="W95" s="3"/>
    </row>
    <row r="96" spans="1:23" ht="15" thickBot="1" x14ac:dyDescent="0.4">
      <c r="A96" s="5"/>
      <c r="B96" s="55"/>
      <c r="C96" s="55"/>
      <c r="D96" s="6" t="s">
        <v>82</v>
      </c>
      <c r="E96" s="53" t="s">
        <v>242</v>
      </c>
      <c r="F96" s="53"/>
      <c r="G96" s="6">
        <v>82</v>
      </c>
      <c r="H96" s="8"/>
      <c r="I96" s="8"/>
      <c r="J96" s="8"/>
      <c r="K96" s="8"/>
      <c r="L96" s="6"/>
      <c r="M96" s="6"/>
      <c r="N96" s="6"/>
      <c r="O96" s="8"/>
      <c r="P96" s="8"/>
      <c r="Q96" s="8"/>
      <c r="R96" s="3"/>
      <c r="S96" s="3"/>
      <c r="T96" s="3"/>
      <c r="U96" s="3"/>
      <c r="V96" s="3"/>
      <c r="W96" s="3"/>
    </row>
    <row r="97" spans="1:23" ht="15" thickBot="1" x14ac:dyDescent="0.4">
      <c r="A97" s="5"/>
      <c r="B97" s="55"/>
      <c r="C97" s="55"/>
      <c r="D97" s="6" t="s">
        <v>84</v>
      </c>
      <c r="E97" s="53" t="s">
        <v>243</v>
      </c>
      <c r="F97" s="53"/>
      <c r="G97" s="6">
        <v>83</v>
      </c>
      <c r="H97" s="8"/>
      <c r="I97" s="8"/>
      <c r="J97" s="8"/>
      <c r="K97" s="8"/>
      <c r="L97" s="6"/>
      <c r="M97" s="6"/>
      <c r="N97" s="6"/>
      <c r="O97" s="8"/>
      <c r="P97" s="8"/>
      <c r="Q97" s="8"/>
      <c r="R97" s="3"/>
      <c r="S97" s="3"/>
      <c r="T97" s="3"/>
      <c r="U97" s="3"/>
      <c r="V97" s="3"/>
      <c r="W97" s="3"/>
    </row>
    <row r="98" spans="1:23" ht="15" thickBot="1" x14ac:dyDescent="0.4">
      <c r="A98" s="5"/>
      <c r="B98" s="55"/>
      <c r="C98" s="55"/>
      <c r="D98" s="6" t="s">
        <v>149</v>
      </c>
      <c r="E98" s="53" t="s">
        <v>244</v>
      </c>
      <c r="F98" s="53"/>
      <c r="G98" s="6">
        <v>84</v>
      </c>
      <c r="H98" s="8">
        <v>109</v>
      </c>
      <c r="I98" s="8"/>
      <c r="J98" s="8">
        <v>124</v>
      </c>
      <c r="K98" s="8">
        <v>95</v>
      </c>
      <c r="L98" s="6">
        <v>40</v>
      </c>
      <c r="M98" s="6">
        <v>88</v>
      </c>
      <c r="N98" s="6">
        <v>126</v>
      </c>
      <c r="O98" s="8">
        <v>150</v>
      </c>
      <c r="P98" s="17">
        <f t="shared" ref="P98:P103" si="2">O98/K98</f>
        <v>1.5789473684210527</v>
      </c>
      <c r="Q98" s="17">
        <f t="shared" ref="Q98:Q103" si="3">K98/H98</f>
        <v>0.87155963302752293</v>
      </c>
      <c r="R98" s="3"/>
      <c r="S98" s="3"/>
      <c r="T98" s="3"/>
      <c r="U98" s="3"/>
      <c r="V98" s="3"/>
      <c r="W98" s="3"/>
    </row>
    <row r="99" spans="1:23" ht="30" customHeight="1" thickBot="1" x14ac:dyDescent="0.4">
      <c r="A99" s="5"/>
      <c r="B99" s="55"/>
      <c r="C99" s="55"/>
      <c r="D99" s="57" t="s">
        <v>245</v>
      </c>
      <c r="E99" s="57"/>
      <c r="F99" s="57"/>
      <c r="G99" s="6">
        <v>85</v>
      </c>
      <c r="H99" s="8">
        <v>5636</v>
      </c>
      <c r="I99" s="8"/>
      <c r="J99" s="8">
        <v>4187</v>
      </c>
      <c r="K99" s="8">
        <v>4130</v>
      </c>
      <c r="L99" s="8">
        <v>1192</v>
      </c>
      <c r="M99" s="8">
        <v>2415</v>
      </c>
      <c r="N99" s="8">
        <v>3623</v>
      </c>
      <c r="O99" s="8">
        <v>4770</v>
      </c>
      <c r="P99" s="17">
        <f t="shared" si="2"/>
        <v>1.1549636803874093</v>
      </c>
      <c r="Q99" s="17">
        <f t="shared" si="3"/>
        <v>0.73278921220723914</v>
      </c>
      <c r="R99" s="3"/>
      <c r="S99" s="3"/>
      <c r="T99" s="3"/>
      <c r="U99" s="3"/>
      <c r="V99" s="3"/>
      <c r="W99" s="3"/>
    </row>
    <row r="100" spans="1:23" ht="28.5" customHeight="1" thickBot="1" x14ac:dyDescent="0.4">
      <c r="A100" s="5"/>
      <c r="B100" s="55"/>
      <c r="C100" s="55"/>
      <c r="D100" s="7" t="s">
        <v>36</v>
      </c>
      <c r="E100" s="53" t="s">
        <v>246</v>
      </c>
      <c r="F100" s="53"/>
      <c r="G100" s="6">
        <v>86</v>
      </c>
      <c r="H100" s="8">
        <v>5178</v>
      </c>
      <c r="I100" s="8"/>
      <c r="J100" s="8">
        <v>3755</v>
      </c>
      <c r="K100" s="8">
        <v>3739</v>
      </c>
      <c r="L100" s="8">
        <v>1077</v>
      </c>
      <c r="M100" s="8">
        <v>2165</v>
      </c>
      <c r="N100" s="8">
        <v>3253</v>
      </c>
      <c r="O100" s="8">
        <v>4288</v>
      </c>
      <c r="P100" s="17">
        <f t="shared" si="2"/>
        <v>1.1468307033966301</v>
      </c>
      <c r="Q100" s="17">
        <f t="shared" si="3"/>
        <v>0.72209347238315957</v>
      </c>
      <c r="R100" s="3"/>
      <c r="S100" s="3"/>
      <c r="T100" s="3"/>
      <c r="U100" s="3"/>
      <c r="V100" s="3"/>
      <c r="W100" s="3"/>
    </row>
    <row r="101" spans="1:23" ht="29.25" customHeight="1" thickBot="1" x14ac:dyDescent="0.4">
      <c r="A101" s="5"/>
      <c r="B101" s="55"/>
      <c r="C101" s="55"/>
      <c r="D101" s="7" t="s">
        <v>38</v>
      </c>
      <c r="E101" s="53" t="s">
        <v>247</v>
      </c>
      <c r="F101" s="53"/>
      <c r="G101" s="6">
        <v>87</v>
      </c>
      <c r="H101" s="8">
        <v>4915</v>
      </c>
      <c r="I101" s="8"/>
      <c r="J101" s="8">
        <v>3544</v>
      </c>
      <c r="K101" s="8">
        <v>3544</v>
      </c>
      <c r="L101" s="8">
        <v>1027</v>
      </c>
      <c r="M101" s="8">
        <v>2060</v>
      </c>
      <c r="N101" s="8">
        <v>3096</v>
      </c>
      <c r="O101" s="8">
        <v>4086</v>
      </c>
      <c r="P101" s="17">
        <f t="shared" si="2"/>
        <v>1.1529345372460496</v>
      </c>
      <c r="Q101" s="17">
        <f t="shared" si="3"/>
        <v>0.72105798575788405</v>
      </c>
      <c r="R101" s="3"/>
      <c r="S101" s="3"/>
      <c r="T101" s="3"/>
      <c r="U101" s="3"/>
      <c r="V101" s="3"/>
      <c r="W101" s="3"/>
    </row>
    <row r="102" spans="1:23" ht="15" thickBot="1" x14ac:dyDescent="0.4">
      <c r="A102" s="5"/>
      <c r="B102" s="55"/>
      <c r="C102" s="55"/>
      <c r="D102" s="55"/>
      <c r="E102" s="53" t="s">
        <v>248</v>
      </c>
      <c r="F102" s="53"/>
      <c r="G102" s="6">
        <v>88</v>
      </c>
      <c r="H102" s="8">
        <v>4787</v>
      </c>
      <c r="I102" s="8"/>
      <c r="J102" s="8">
        <v>3404</v>
      </c>
      <c r="K102" s="8">
        <v>3408</v>
      </c>
      <c r="L102" s="6">
        <v>975</v>
      </c>
      <c r="M102" s="6">
        <v>1955</v>
      </c>
      <c r="N102" s="6">
        <v>2930</v>
      </c>
      <c r="O102" s="8">
        <v>3881</v>
      </c>
      <c r="P102" s="17">
        <f t="shared" si="2"/>
        <v>1.1387910798122065</v>
      </c>
      <c r="Q102" s="17">
        <f t="shared" si="3"/>
        <v>0.71192813870900351</v>
      </c>
      <c r="R102" s="3"/>
      <c r="S102" s="3"/>
      <c r="T102" s="3"/>
      <c r="U102" s="3"/>
      <c r="V102" s="3"/>
      <c r="W102" s="3"/>
    </row>
    <row r="103" spans="1:23" ht="42.75" customHeight="1" thickBot="1" x14ac:dyDescent="0.4">
      <c r="A103" s="5"/>
      <c r="B103" s="55"/>
      <c r="C103" s="55"/>
      <c r="D103" s="55"/>
      <c r="E103" s="53" t="s">
        <v>249</v>
      </c>
      <c r="F103" s="53"/>
      <c r="G103" s="6">
        <v>89</v>
      </c>
      <c r="H103" s="8">
        <v>128</v>
      </c>
      <c r="I103" s="8"/>
      <c r="J103" s="8">
        <v>140</v>
      </c>
      <c r="K103" s="8">
        <v>136</v>
      </c>
      <c r="L103" s="6">
        <v>52</v>
      </c>
      <c r="M103" s="6">
        <v>105</v>
      </c>
      <c r="N103" s="6">
        <v>166</v>
      </c>
      <c r="O103" s="8">
        <v>205</v>
      </c>
      <c r="P103" s="17">
        <f t="shared" si="2"/>
        <v>1.5073529411764706</v>
      </c>
      <c r="Q103" s="17">
        <f t="shared" si="3"/>
        <v>1.0625</v>
      </c>
      <c r="R103" s="3"/>
      <c r="S103" s="3"/>
      <c r="T103" s="3"/>
      <c r="U103" s="3"/>
      <c r="V103" s="3"/>
      <c r="W103" s="3"/>
    </row>
    <row r="104" spans="1:23" ht="15" thickBot="1" x14ac:dyDescent="0.4">
      <c r="A104" s="5"/>
      <c r="B104" s="55"/>
      <c r="C104" s="55"/>
      <c r="D104" s="55"/>
      <c r="E104" s="53" t="s">
        <v>250</v>
      </c>
      <c r="F104" s="53"/>
      <c r="G104" s="6">
        <v>90</v>
      </c>
      <c r="H104" s="8"/>
      <c r="I104" s="8"/>
      <c r="J104" s="8"/>
      <c r="K104" s="8"/>
      <c r="L104" s="6"/>
      <c r="M104" s="6"/>
      <c r="N104" s="6"/>
      <c r="O104" s="8"/>
      <c r="P104" s="8"/>
      <c r="Q104" s="8"/>
      <c r="R104" s="3"/>
      <c r="S104" s="3"/>
      <c r="T104" s="3"/>
      <c r="U104" s="3"/>
      <c r="V104" s="3"/>
      <c r="W104" s="3"/>
    </row>
    <row r="105" spans="1:23" ht="42.75" customHeight="1" thickBot="1" x14ac:dyDescent="0.4">
      <c r="A105" s="5"/>
      <c r="B105" s="55"/>
      <c r="C105" s="55"/>
      <c r="D105" s="7" t="s">
        <v>40</v>
      </c>
      <c r="E105" s="53" t="s">
        <v>251</v>
      </c>
      <c r="F105" s="53"/>
      <c r="G105" s="6">
        <v>91</v>
      </c>
      <c r="H105" s="8">
        <v>263</v>
      </c>
      <c r="I105" s="8"/>
      <c r="J105" s="8">
        <v>211</v>
      </c>
      <c r="K105" s="8">
        <v>195</v>
      </c>
      <c r="L105" s="8">
        <v>50</v>
      </c>
      <c r="M105" s="8">
        <v>105</v>
      </c>
      <c r="N105" s="8">
        <v>157</v>
      </c>
      <c r="O105" s="8">
        <v>202</v>
      </c>
      <c r="P105" s="17">
        <f>O105/K105</f>
        <v>1.035897435897436</v>
      </c>
      <c r="Q105" s="17">
        <f>K105/H105</f>
        <v>0.7414448669201521</v>
      </c>
      <c r="R105" s="3"/>
      <c r="S105" s="3"/>
      <c r="T105" s="3"/>
      <c r="U105" s="3"/>
      <c r="V105" s="3"/>
      <c r="W105" s="3"/>
    </row>
    <row r="106" spans="1:23" ht="62.25" customHeight="1" thickBot="1" x14ac:dyDescent="0.4">
      <c r="A106" s="5"/>
      <c r="B106" s="55"/>
      <c r="C106" s="55"/>
      <c r="D106" s="55"/>
      <c r="E106" s="53" t="s">
        <v>252</v>
      </c>
      <c r="F106" s="53"/>
      <c r="G106" s="6">
        <v>92</v>
      </c>
      <c r="H106" s="8">
        <v>10</v>
      </c>
      <c r="I106" s="8"/>
      <c r="J106" s="8">
        <v>19</v>
      </c>
      <c r="K106" s="8">
        <v>18</v>
      </c>
      <c r="L106" s="6">
        <v>6</v>
      </c>
      <c r="M106" s="6">
        <v>14</v>
      </c>
      <c r="N106" s="6">
        <v>22</v>
      </c>
      <c r="O106" s="8">
        <v>25</v>
      </c>
      <c r="P106" s="17">
        <f>O106/K106</f>
        <v>1.3888888888888888</v>
      </c>
      <c r="Q106" s="17">
        <f>K106/H106</f>
        <v>1.8</v>
      </c>
      <c r="R106" s="3"/>
      <c r="S106" s="3"/>
      <c r="T106" s="3"/>
      <c r="U106" s="3"/>
      <c r="V106" s="3"/>
      <c r="W106" s="3"/>
    </row>
    <row r="107" spans="1:23" ht="54.75" customHeight="1" thickBot="1" x14ac:dyDescent="0.4">
      <c r="A107" s="5"/>
      <c r="B107" s="55"/>
      <c r="C107" s="55"/>
      <c r="D107" s="55"/>
      <c r="E107" s="8"/>
      <c r="F107" s="8" t="s">
        <v>253</v>
      </c>
      <c r="G107" s="6">
        <v>93</v>
      </c>
      <c r="H107" s="8"/>
      <c r="I107" s="8"/>
      <c r="J107" s="8"/>
      <c r="K107" s="8"/>
      <c r="L107" s="6"/>
      <c r="M107" s="6"/>
      <c r="N107" s="6"/>
      <c r="O107" s="8"/>
      <c r="P107" s="8"/>
      <c r="Q107" s="8"/>
      <c r="R107" s="3"/>
      <c r="S107" s="3"/>
      <c r="T107" s="3"/>
      <c r="U107" s="3"/>
      <c r="V107" s="3"/>
      <c r="W107" s="3"/>
    </row>
    <row r="108" spans="1:23" ht="64.5" customHeight="1" thickBot="1" x14ac:dyDescent="0.4">
      <c r="A108" s="5"/>
      <c r="B108" s="55"/>
      <c r="C108" s="55"/>
      <c r="D108" s="55"/>
      <c r="E108" s="8"/>
      <c r="F108" s="8" t="s">
        <v>254</v>
      </c>
      <c r="G108" s="6">
        <v>94</v>
      </c>
      <c r="H108" s="8">
        <v>10</v>
      </c>
      <c r="I108" s="8"/>
      <c r="J108" s="8">
        <v>11</v>
      </c>
      <c r="K108" s="8">
        <v>10</v>
      </c>
      <c r="L108" s="6"/>
      <c r="M108" s="6"/>
      <c r="N108" s="6"/>
      <c r="O108" s="8">
        <v>11</v>
      </c>
      <c r="P108" s="17">
        <f>O108/K108</f>
        <v>1.1000000000000001</v>
      </c>
      <c r="Q108" s="17">
        <f>K108/H108</f>
        <v>1</v>
      </c>
      <c r="R108" s="3"/>
      <c r="S108" s="3"/>
      <c r="T108" s="3"/>
      <c r="U108" s="3"/>
      <c r="V108" s="3"/>
      <c r="W108" s="3"/>
    </row>
    <row r="109" spans="1:23" ht="15" thickBot="1" x14ac:dyDescent="0.4">
      <c r="A109" s="5"/>
      <c r="B109" s="55"/>
      <c r="C109" s="55"/>
      <c r="D109" s="55"/>
      <c r="E109" s="53" t="s">
        <v>255</v>
      </c>
      <c r="F109" s="53"/>
      <c r="G109" s="6">
        <v>95</v>
      </c>
      <c r="H109" s="8">
        <v>241</v>
      </c>
      <c r="I109" s="8"/>
      <c r="J109" s="8">
        <v>167</v>
      </c>
      <c r="K109" s="8">
        <v>152</v>
      </c>
      <c r="L109" s="6">
        <v>42</v>
      </c>
      <c r="M109" s="6">
        <v>85</v>
      </c>
      <c r="N109" s="6">
        <v>127</v>
      </c>
      <c r="O109" s="8">
        <v>167</v>
      </c>
      <c r="P109" s="8">
        <v>1.1000000000000001</v>
      </c>
      <c r="Q109" s="8">
        <v>0.63</v>
      </c>
      <c r="R109" s="3"/>
      <c r="S109" s="3"/>
      <c r="T109" s="3"/>
      <c r="U109" s="3"/>
      <c r="V109" s="3"/>
      <c r="W109" s="3"/>
    </row>
    <row r="110" spans="1:23" ht="15" thickBot="1" x14ac:dyDescent="0.4">
      <c r="A110" s="5"/>
      <c r="B110" s="55"/>
      <c r="C110" s="55"/>
      <c r="D110" s="55"/>
      <c r="E110" s="53" t="s">
        <v>256</v>
      </c>
      <c r="F110" s="53"/>
      <c r="G110" s="6">
        <v>96</v>
      </c>
      <c r="H110" s="8"/>
      <c r="I110" s="8"/>
      <c r="J110" s="8"/>
      <c r="K110" s="8"/>
      <c r="L110" s="6"/>
      <c r="M110" s="6"/>
      <c r="N110" s="6"/>
      <c r="O110" s="8"/>
      <c r="P110" s="8"/>
      <c r="Q110" s="8"/>
      <c r="R110" s="3"/>
      <c r="S110" s="3"/>
      <c r="T110" s="3"/>
      <c r="U110" s="3"/>
      <c r="V110" s="3"/>
      <c r="W110" s="3"/>
    </row>
    <row r="111" spans="1:23" ht="34.5" customHeight="1" thickBot="1" x14ac:dyDescent="0.4">
      <c r="A111" s="5"/>
      <c r="B111" s="55"/>
      <c r="C111" s="55"/>
      <c r="D111" s="55"/>
      <c r="E111" s="53" t="s">
        <v>257</v>
      </c>
      <c r="F111" s="53"/>
      <c r="G111" s="6">
        <v>97</v>
      </c>
      <c r="H111" s="8"/>
      <c r="I111" s="8"/>
      <c r="J111" s="8"/>
      <c r="K111" s="8"/>
      <c r="L111" s="6"/>
      <c r="M111" s="6"/>
      <c r="N111" s="6"/>
      <c r="O111" s="8"/>
      <c r="P111" s="8"/>
      <c r="Q111" s="8"/>
      <c r="R111" s="3"/>
      <c r="S111" s="3"/>
      <c r="T111" s="3"/>
      <c r="U111" s="3"/>
      <c r="V111" s="3"/>
      <c r="W111" s="3"/>
    </row>
    <row r="112" spans="1:23" ht="15" thickBot="1" x14ac:dyDescent="0.4">
      <c r="A112" s="5"/>
      <c r="B112" s="55"/>
      <c r="C112" s="55"/>
      <c r="D112" s="55"/>
      <c r="E112" s="53" t="s">
        <v>258</v>
      </c>
      <c r="F112" s="53"/>
      <c r="G112" s="6">
        <v>98</v>
      </c>
      <c r="H112" s="8">
        <v>12</v>
      </c>
      <c r="I112" s="8"/>
      <c r="J112" s="8">
        <v>25</v>
      </c>
      <c r="K112" s="8">
        <v>25</v>
      </c>
      <c r="L112" s="6">
        <v>2</v>
      </c>
      <c r="M112" s="6">
        <v>6</v>
      </c>
      <c r="N112" s="6">
        <v>8</v>
      </c>
      <c r="O112" s="8">
        <v>10</v>
      </c>
      <c r="P112" s="17">
        <v>0.4</v>
      </c>
      <c r="Q112" s="17">
        <v>2.08</v>
      </c>
      <c r="R112" s="3"/>
      <c r="S112" s="3"/>
      <c r="T112" s="3"/>
      <c r="U112" s="3"/>
      <c r="V112" s="3"/>
      <c r="W112" s="3"/>
    </row>
    <row r="113" spans="1:23" ht="31.5" customHeight="1" thickBot="1" x14ac:dyDescent="0.4">
      <c r="A113" s="5"/>
      <c r="B113" s="55"/>
      <c r="C113" s="55"/>
      <c r="D113" s="7" t="s">
        <v>42</v>
      </c>
      <c r="E113" s="53" t="s">
        <v>259</v>
      </c>
      <c r="F113" s="53"/>
      <c r="G113" s="6">
        <v>99</v>
      </c>
      <c r="H113" s="8">
        <f>H114+H115+H116</f>
        <v>0</v>
      </c>
      <c r="I113" s="8"/>
      <c r="J113" s="8">
        <f>J114+J115+J116</f>
        <v>0</v>
      </c>
      <c r="K113" s="8">
        <f>K114+K115+K116</f>
        <v>0</v>
      </c>
      <c r="L113" s="8">
        <v>0</v>
      </c>
      <c r="M113" s="8">
        <v>20</v>
      </c>
      <c r="N113" s="8">
        <v>20</v>
      </c>
      <c r="O113" s="8">
        <v>20</v>
      </c>
      <c r="P113" s="17">
        <v>0</v>
      </c>
      <c r="Q113" s="17">
        <v>0</v>
      </c>
      <c r="R113" s="3"/>
      <c r="S113" s="3"/>
      <c r="T113" s="3"/>
      <c r="U113" s="3"/>
      <c r="V113" s="3"/>
      <c r="W113" s="3"/>
    </row>
    <row r="114" spans="1:23" ht="30" customHeight="1" thickBot="1" x14ac:dyDescent="0.4">
      <c r="A114" s="5"/>
      <c r="B114" s="55"/>
      <c r="C114" s="55"/>
      <c r="D114" s="55"/>
      <c r="E114" s="53" t="s">
        <v>260</v>
      </c>
      <c r="F114" s="53"/>
      <c r="G114" s="6">
        <v>100</v>
      </c>
      <c r="H114" s="8"/>
      <c r="I114" s="8"/>
      <c r="J114" s="8"/>
      <c r="K114" s="8"/>
      <c r="L114" s="6"/>
      <c r="M114" s="6"/>
      <c r="N114" s="6"/>
      <c r="O114" s="8"/>
      <c r="P114" s="8"/>
      <c r="Q114" s="8"/>
      <c r="R114" s="3"/>
      <c r="S114" s="3"/>
      <c r="T114" s="3"/>
      <c r="U114" s="3"/>
      <c r="V114" s="3"/>
      <c r="W114" s="3"/>
    </row>
    <row r="115" spans="1:23" ht="31.5" customHeight="1" thickBot="1" x14ac:dyDescent="0.4">
      <c r="A115" s="5"/>
      <c r="B115" s="55"/>
      <c r="C115" s="55"/>
      <c r="D115" s="55"/>
      <c r="E115" s="53" t="s">
        <v>261</v>
      </c>
      <c r="F115" s="53"/>
      <c r="G115" s="6">
        <v>101</v>
      </c>
      <c r="H115" s="8"/>
      <c r="I115" s="8"/>
      <c r="J115" s="8"/>
      <c r="K115" s="8"/>
      <c r="L115" s="6"/>
      <c r="M115" s="6">
        <v>20</v>
      </c>
      <c r="N115" s="6">
        <v>20</v>
      </c>
      <c r="O115" s="8">
        <v>20</v>
      </c>
      <c r="P115" s="8">
        <v>0</v>
      </c>
      <c r="Q115" s="8">
        <v>0</v>
      </c>
      <c r="R115" s="3"/>
      <c r="S115" s="3"/>
      <c r="T115" s="3"/>
      <c r="U115" s="3"/>
      <c r="V115" s="3"/>
      <c r="W115" s="3"/>
    </row>
    <row r="116" spans="1:23" ht="45.75" customHeight="1" thickBot="1" x14ac:dyDescent="0.4">
      <c r="A116" s="5"/>
      <c r="B116" s="55"/>
      <c r="C116" s="55"/>
      <c r="D116" s="55"/>
      <c r="E116" s="53" t="s">
        <v>262</v>
      </c>
      <c r="F116" s="53"/>
      <c r="G116" s="6">
        <v>102</v>
      </c>
      <c r="H116" s="8"/>
      <c r="I116" s="8"/>
      <c r="J116" s="8"/>
      <c r="K116" s="8"/>
      <c r="L116" s="6"/>
      <c r="M116" s="6"/>
      <c r="N116" s="6"/>
      <c r="O116" s="8"/>
      <c r="P116" s="8"/>
      <c r="Q116" s="8"/>
      <c r="R116" s="3"/>
      <c r="S116" s="3"/>
      <c r="T116" s="3"/>
      <c r="U116" s="3"/>
      <c r="V116" s="3"/>
      <c r="W116" s="3"/>
    </row>
    <row r="117" spans="1:23" ht="58.5" customHeight="1" thickBot="1" x14ac:dyDescent="0.4">
      <c r="A117" s="5"/>
      <c r="B117" s="55"/>
      <c r="C117" s="55"/>
      <c r="D117" s="7" t="s">
        <v>45</v>
      </c>
      <c r="E117" s="53" t="s">
        <v>263</v>
      </c>
      <c r="F117" s="53"/>
      <c r="G117" s="6">
        <v>103</v>
      </c>
      <c r="H117" s="8">
        <v>342</v>
      </c>
      <c r="I117" s="8"/>
      <c r="J117" s="8">
        <v>335</v>
      </c>
      <c r="K117" s="8">
        <v>304</v>
      </c>
      <c r="L117" s="8">
        <v>89</v>
      </c>
      <c r="M117" s="8">
        <v>179</v>
      </c>
      <c r="N117" s="8">
        <v>274</v>
      </c>
      <c r="O117" s="8">
        <v>357</v>
      </c>
      <c r="P117" s="17">
        <f>O117/K117</f>
        <v>1.174342105263158</v>
      </c>
      <c r="Q117" s="17">
        <f>K117/H117</f>
        <v>0.88888888888888884</v>
      </c>
      <c r="R117" s="3"/>
      <c r="S117" s="3"/>
      <c r="T117" s="3"/>
      <c r="U117" s="3"/>
      <c r="V117" s="3"/>
      <c r="W117" s="3"/>
    </row>
    <row r="118" spans="1:23" ht="21.75" customHeight="1" thickBot="1" x14ac:dyDescent="0.4">
      <c r="A118" s="5"/>
      <c r="B118" s="55"/>
      <c r="C118" s="55"/>
      <c r="D118" s="55"/>
      <c r="E118" s="53" t="s">
        <v>264</v>
      </c>
      <c r="F118" s="53"/>
      <c r="G118" s="6">
        <v>104</v>
      </c>
      <c r="H118" s="8">
        <v>221</v>
      </c>
      <c r="I118" s="8"/>
      <c r="J118" s="8">
        <v>210</v>
      </c>
      <c r="K118" s="8">
        <v>184</v>
      </c>
      <c r="L118" s="6">
        <v>51</v>
      </c>
      <c r="M118" s="6">
        <v>103</v>
      </c>
      <c r="N118" s="6">
        <v>160</v>
      </c>
      <c r="O118" s="8">
        <v>205</v>
      </c>
      <c r="P118" s="17">
        <f>O118/K118</f>
        <v>1.1141304347826086</v>
      </c>
      <c r="Q118" s="17">
        <f>K118/H118</f>
        <v>0.83257918552036203</v>
      </c>
      <c r="R118" s="3"/>
      <c r="S118" s="3"/>
      <c r="T118" s="3"/>
      <c r="U118" s="3"/>
      <c r="V118" s="3"/>
      <c r="W118" s="3"/>
    </row>
    <row r="119" spans="1:23" ht="27" customHeight="1" thickBot="1" x14ac:dyDescent="0.4">
      <c r="A119" s="5"/>
      <c r="B119" s="55"/>
      <c r="C119" s="55"/>
      <c r="D119" s="55"/>
      <c r="E119" s="8"/>
      <c r="F119" s="8" t="s">
        <v>265</v>
      </c>
      <c r="G119" s="6">
        <v>105</v>
      </c>
      <c r="H119" s="8">
        <v>221</v>
      </c>
      <c r="I119" s="8"/>
      <c r="J119" s="8">
        <v>210</v>
      </c>
      <c r="K119" s="8">
        <v>184</v>
      </c>
      <c r="L119" s="6">
        <v>51</v>
      </c>
      <c r="M119" s="6">
        <v>103</v>
      </c>
      <c r="N119" s="6">
        <v>160</v>
      </c>
      <c r="O119" s="8">
        <v>205</v>
      </c>
      <c r="P119" s="17">
        <f>O119/K119</f>
        <v>1.1141304347826086</v>
      </c>
      <c r="Q119" s="17">
        <f>K119/H119</f>
        <v>0.83257918552036203</v>
      </c>
      <c r="R119" s="3"/>
      <c r="S119" s="3"/>
      <c r="T119" s="3"/>
      <c r="U119" s="3"/>
      <c r="V119" s="3"/>
      <c r="W119" s="3"/>
    </row>
    <row r="120" spans="1:23" ht="21" customHeight="1" thickBot="1" x14ac:dyDescent="0.4">
      <c r="A120" s="5"/>
      <c r="B120" s="55"/>
      <c r="C120" s="55"/>
      <c r="D120" s="55"/>
      <c r="E120" s="8"/>
      <c r="F120" s="8" t="s">
        <v>266</v>
      </c>
      <c r="G120" s="6">
        <v>106</v>
      </c>
      <c r="H120" s="8"/>
      <c r="I120" s="8"/>
      <c r="J120" s="8"/>
      <c r="K120" s="8"/>
      <c r="L120" s="6"/>
      <c r="M120" s="6"/>
      <c r="N120" s="6"/>
      <c r="O120" s="8"/>
      <c r="P120" s="8"/>
      <c r="Q120" s="8"/>
      <c r="R120" s="3"/>
      <c r="S120" s="3"/>
      <c r="T120" s="3"/>
      <c r="U120" s="3"/>
      <c r="V120" s="3"/>
      <c r="W120" s="3"/>
    </row>
    <row r="121" spans="1:23" ht="46.5" customHeight="1" thickBot="1" x14ac:dyDescent="0.4">
      <c r="A121" s="5"/>
      <c r="B121" s="55"/>
      <c r="C121" s="55"/>
      <c r="D121" s="55"/>
      <c r="E121" s="53" t="s">
        <v>267</v>
      </c>
      <c r="F121" s="53"/>
      <c r="G121" s="6">
        <v>107</v>
      </c>
      <c r="H121" s="8">
        <v>121</v>
      </c>
      <c r="I121" s="8"/>
      <c r="J121" s="8">
        <v>125</v>
      </c>
      <c r="K121" s="8">
        <v>120</v>
      </c>
      <c r="L121" s="6">
        <v>38</v>
      </c>
      <c r="M121" s="6">
        <v>76</v>
      </c>
      <c r="N121" s="6">
        <v>114</v>
      </c>
      <c r="O121" s="8">
        <v>152</v>
      </c>
      <c r="P121" s="17">
        <f>O121/K121</f>
        <v>1.2666666666666666</v>
      </c>
      <c r="Q121" s="17">
        <f>K121/H121</f>
        <v>0.99173553719008267</v>
      </c>
      <c r="R121" s="3"/>
      <c r="S121" s="3"/>
      <c r="T121" s="3"/>
      <c r="U121" s="3"/>
      <c r="V121" s="3"/>
      <c r="W121" s="3"/>
    </row>
    <row r="122" spans="1:23" ht="27" customHeight="1" thickBot="1" x14ac:dyDescent="0.4">
      <c r="A122" s="5"/>
      <c r="B122" s="55"/>
      <c r="C122" s="55"/>
      <c r="D122" s="55"/>
      <c r="E122" s="8"/>
      <c r="F122" s="8" t="s">
        <v>265</v>
      </c>
      <c r="G122" s="6">
        <v>108</v>
      </c>
      <c r="H122" s="8">
        <v>121</v>
      </c>
      <c r="I122" s="8"/>
      <c r="J122" s="8">
        <v>125</v>
      </c>
      <c r="K122" s="8">
        <v>120</v>
      </c>
      <c r="L122" s="6">
        <v>38</v>
      </c>
      <c r="M122" s="6">
        <v>76</v>
      </c>
      <c r="N122" s="6">
        <v>114</v>
      </c>
      <c r="O122" s="8">
        <v>152</v>
      </c>
      <c r="P122" s="17">
        <f>O122/K122</f>
        <v>1.2666666666666666</v>
      </c>
      <c r="Q122" s="17">
        <f>K122/H122</f>
        <v>0.99173553719008267</v>
      </c>
      <c r="R122" s="3"/>
      <c r="S122" s="3"/>
      <c r="T122" s="3"/>
      <c r="U122" s="3"/>
      <c r="V122" s="3"/>
      <c r="W122" s="3"/>
    </row>
    <row r="123" spans="1:23" ht="27" customHeight="1" thickBot="1" x14ac:dyDescent="0.4">
      <c r="A123" s="5"/>
      <c r="B123" s="55"/>
      <c r="C123" s="55"/>
      <c r="D123" s="55"/>
      <c r="E123" s="8"/>
      <c r="F123" s="8" t="s">
        <v>266</v>
      </c>
      <c r="G123" s="6">
        <v>109</v>
      </c>
      <c r="H123" s="8"/>
      <c r="I123" s="8"/>
      <c r="J123" s="8"/>
      <c r="K123" s="8"/>
      <c r="L123" s="6"/>
      <c r="M123" s="6"/>
      <c r="N123" s="6"/>
      <c r="O123" s="8"/>
      <c r="P123" s="8"/>
      <c r="Q123" s="8"/>
      <c r="R123" s="3"/>
      <c r="S123" s="3"/>
      <c r="T123" s="3"/>
      <c r="U123" s="3"/>
      <c r="V123" s="3"/>
      <c r="W123" s="3"/>
    </row>
    <row r="124" spans="1:23" ht="15" thickBot="1" x14ac:dyDescent="0.4">
      <c r="A124" s="5"/>
      <c r="B124" s="55"/>
      <c r="C124" s="55"/>
      <c r="D124" s="55"/>
      <c r="E124" s="53" t="s">
        <v>268</v>
      </c>
      <c r="F124" s="53"/>
      <c r="G124" s="6">
        <v>110</v>
      </c>
      <c r="H124" s="8"/>
      <c r="I124" s="8"/>
      <c r="J124" s="8"/>
      <c r="K124" s="8"/>
      <c r="L124" s="6"/>
      <c r="M124" s="6"/>
      <c r="N124" s="6"/>
      <c r="O124" s="8"/>
      <c r="P124" s="8"/>
      <c r="Q124" s="8"/>
      <c r="R124" s="3"/>
      <c r="S124" s="3"/>
      <c r="T124" s="3"/>
      <c r="U124" s="3"/>
      <c r="V124" s="3"/>
      <c r="W124" s="3"/>
    </row>
    <row r="125" spans="1:23" ht="28.5" customHeight="1" thickBot="1" x14ac:dyDescent="0.4">
      <c r="A125" s="5"/>
      <c r="B125" s="55"/>
      <c r="C125" s="55"/>
      <c r="D125" s="55"/>
      <c r="E125" s="53" t="s">
        <v>269</v>
      </c>
      <c r="F125" s="53"/>
      <c r="G125" s="6">
        <v>111</v>
      </c>
      <c r="H125" s="8"/>
      <c r="I125" s="8"/>
      <c r="J125" s="8"/>
      <c r="K125" s="8"/>
      <c r="L125" s="6"/>
      <c r="M125" s="6"/>
      <c r="N125" s="6"/>
      <c r="O125" s="8"/>
      <c r="P125" s="8"/>
      <c r="Q125" s="8"/>
      <c r="R125" s="3"/>
      <c r="S125" s="3"/>
      <c r="T125" s="3"/>
      <c r="U125" s="3"/>
      <c r="V125" s="3"/>
      <c r="W125" s="3"/>
    </row>
    <row r="126" spans="1:23" ht="34.5" customHeight="1" thickBot="1" x14ac:dyDescent="0.4">
      <c r="A126" s="5"/>
      <c r="B126" s="55"/>
      <c r="C126" s="55"/>
      <c r="D126" s="6" t="s">
        <v>47</v>
      </c>
      <c r="E126" s="53" t="s">
        <v>48</v>
      </c>
      <c r="F126" s="53"/>
      <c r="G126" s="6">
        <v>112</v>
      </c>
      <c r="H126" s="8">
        <v>116</v>
      </c>
      <c r="I126" s="8"/>
      <c r="J126" s="8">
        <v>97</v>
      </c>
      <c r="K126" s="8">
        <v>87</v>
      </c>
      <c r="L126" s="6">
        <v>26</v>
      </c>
      <c r="M126" s="6">
        <v>51</v>
      </c>
      <c r="N126" s="6">
        <v>76</v>
      </c>
      <c r="O126" s="8">
        <v>105</v>
      </c>
      <c r="P126" s="17">
        <f>O126/K126</f>
        <v>1.2068965517241379</v>
      </c>
      <c r="Q126" s="17">
        <f>K126/H126</f>
        <v>0.75</v>
      </c>
      <c r="R126" s="3"/>
      <c r="S126" s="3"/>
      <c r="T126" s="3"/>
      <c r="U126" s="3"/>
      <c r="V126" s="3"/>
      <c r="W126" s="3"/>
    </row>
    <row r="127" spans="1:23" ht="30" customHeight="1" thickBot="1" x14ac:dyDescent="0.4">
      <c r="A127" s="5"/>
      <c r="B127" s="55"/>
      <c r="C127" s="55"/>
      <c r="D127" s="57" t="s">
        <v>270</v>
      </c>
      <c r="E127" s="57"/>
      <c r="F127" s="57"/>
      <c r="G127" s="6">
        <v>113</v>
      </c>
      <c r="H127" s="8">
        <v>19</v>
      </c>
      <c r="I127" s="8"/>
      <c r="J127" s="8">
        <v>23</v>
      </c>
      <c r="K127" s="8">
        <v>20</v>
      </c>
      <c r="L127" s="8">
        <v>15</v>
      </c>
      <c r="M127" s="8">
        <v>32</v>
      </c>
      <c r="N127" s="8">
        <v>49</v>
      </c>
      <c r="O127" s="8">
        <v>60</v>
      </c>
      <c r="P127" s="17">
        <f>O127/K127</f>
        <v>3</v>
      </c>
      <c r="Q127" s="17">
        <f>K127/H127</f>
        <v>1.0526315789473684</v>
      </c>
      <c r="R127" s="3"/>
      <c r="S127" s="3"/>
      <c r="T127" s="3"/>
      <c r="U127" s="3"/>
      <c r="V127" s="3"/>
      <c r="W127" s="3"/>
    </row>
    <row r="128" spans="1:23" ht="26.25" customHeight="1" thickBot="1" x14ac:dyDescent="0.4">
      <c r="A128" s="5"/>
      <c r="B128" s="55"/>
      <c r="C128" s="55"/>
      <c r="D128" s="6" t="s">
        <v>21</v>
      </c>
      <c r="E128" s="53" t="s">
        <v>271</v>
      </c>
      <c r="F128" s="53"/>
      <c r="G128" s="6">
        <v>114</v>
      </c>
      <c r="H128" s="8">
        <v>0</v>
      </c>
      <c r="I128" s="8"/>
      <c r="J128" s="8">
        <v>3</v>
      </c>
      <c r="K128" s="8">
        <f>K129+K130</f>
        <v>0</v>
      </c>
      <c r="L128" s="8">
        <v>1</v>
      </c>
      <c r="M128" s="8">
        <v>2</v>
      </c>
      <c r="N128" s="8">
        <v>3</v>
      </c>
      <c r="O128" s="8">
        <f>O129+O130</f>
        <v>3</v>
      </c>
      <c r="P128" s="17">
        <v>0</v>
      </c>
      <c r="Q128" s="17">
        <v>0</v>
      </c>
      <c r="R128" s="3"/>
      <c r="S128" s="3"/>
      <c r="T128" s="3"/>
      <c r="U128" s="3"/>
      <c r="V128" s="3"/>
      <c r="W128" s="3"/>
    </row>
    <row r="129" spans="1:23" ht="15" thickBot="1" x14ac:dyDescent="0.4">
      <c r="A129" s="5"/>
      <c r="B129" s="55"/>
      <c r="C129" s="55"/>
      <c r="D129" s="55"/>
      <c r="E129" s="53" t="s">
        <v>272</v>
      </c>
      <c r="F129" s="53"/>
      <c r="G129" s="6">
        <v>115</v>
      </c>
      <c r="H129" s="8">
        <v>0</v>
      </c>
      <c r="I129" s="8"/>
      <c r="J129" s="8">
        <v>3</v>
      </c>
      <c r="K129" s="8">
        <v>0</v>
      </c>
      <c r="L129" s="6">
        <v>1</v>
      </c>
      <c r="M129" s="6">
        <v>2</v>
      </c>
      <c r="N129" s="6">
        <v>3</v>
      </c>
      <c r="O129" s="8">
        <v>3</v>
      </c>
      <c r="P129" s="8">
        <v>0</v>
      </c>
      <c r="Q129" s="8">
        <v>0</v>
      </c>
      <c r="R129" s="3"/>
      <c r="S129" s="3"/>
      <c r="T129" s="3"/>
      <c r="U129" s="3"/>
      <c r="V129" s="3"/>
      <c r="W129" s="3"/>
    </row>
    <row r="130" spans="1:23" ht="15" thickBot="1" x14ac:dyDescent="0.4">
      <c r="A130" s="5"/>
      <c r="B130" s="55"/>
      <c r="C130" s="55"/>
      <c r="D130" s="55"/>
      <c r="E130" s="53" t="s">
        <v>273</v>
      </c>
      <c r="F130" s="53"/>
      <c r="G130" s="6">
        <v>116</v>
      </c>
      <c r="H130" s="8">
        <v>0</v>
      </c>
      <c r="I130" s="8"/>
      <c r="J130" s="8"/>
      <c r="K130" s="8">
        <v>0</v>
      </c>
      <c r="L130" s="6">
        <v>0</v>
      </c>
      <c r="M130" s="6">
        <v>0</v>
      </c>
      <c r="N130" s="6">
        <v>0</v>
      </c>
      <c r="O130" s="8">
        <v>0</v>
      </c>
      <c r="P130" s="17">
        <v>0</v>
      </c>
      <c r="Q130" s="17">
        <v>0</v>
      </c>
      <c r="R130" s="3"/>
      <c r="S130" s="3"/>
      <c r="T130" s="3"/>
      <c r="U130" s="3"/>
      <c r="V130" s="3"/>
      <c r="W130" s="3"/>
    </row>
    <row r="131" spans="1:23" ht="15" thickBot="1" x14ac:dyDescent="0.4">
      <c r="A131" s="5"/>
      <c r="B131" s="55"/>
      <c r="C131" s="55"/>
      <c r="D131" s="6" t="s">
        <v>23</v>
      </c>
      <c r="E131" s="53" t="s">
        <v>274</v>
      </c>
      <c r="F131" s="53"/>
      <c r="G131" s="6">
        <v>117</v>
      </c>
      <c r="H131" s="8">
        <v>0</v>
      </c>
      <c r="I131" s="8"/>
      <c r="J131" s="8">
        <v>0</v>
      </c>
      <c r="K131" s="8">
        <v>0</v>
      </c>
      <c r="L131" s="6">
        <v>0</v>
      </c>
      <c r="M131" s="6">
        <v>0</v>
      </c>
      <c r="N131" s="6">
        <v>0</v>
      </c>
      <c r="O131" s="8">
        <v>0</v>
      </c>
      <c r="P131" s="8">
        <v>0</v>
      </c>
      <c r="Q131" s="8">
        <v>0</v>
      </c>
      <c r="R131" s="3"/>
      <c r="S131" s="3"/>
      <c r="T131" s="3"/>
      <c r="U131" s="3"/>
      <c r="V131" s="3"/>
      <c r="W131" s="3"/>
    </row>
    <row r="132" spans="1:23" ht="27.75" customHeight="1" thickBot="1" x14ac:dyDescent="0.4">
      <c r="A132" s="5"/>
      <c r="B132" s="55"/>
      <c r="C132" s="55"/>
      <c r="D132" s="6" t="s">
        <v>72</v>
      </c>
      <c r="E132" s="53" t="s">
        <v>275</v>
      </c>
      <c r="F132" s="53"/>
      <c r="G132" s="6">
        <v>118</v>
      </c>
      <c r="H132" s="8"/>
      <c r="I132" s="8"/>
      <c r="J132" s="8"/>
      <c r="K132" s="8"/>
      <c r="L132" s="6"/>
      <c r="M132" s="6"/>
      <c r="N132" s="6"/>
      <c r="O132" s="8"/>
      <c r="P132" s="8"/>
      <c r="Q132" s="8"/>
      <c r="R132" s="3"/>
      <c r="S132" s="3"/>
      <c r="T132" s="3"/>
      <c r="U132" s="3"/>
      <c r="V132" s="3"/>
      <c r="W132" s="3"/>
    </row>
    <row r="133" spans="1:23" ht="15" thickBot="1" x14ac:dyDescent="0.4">
      <c r="A133" s="5"/>
      <c r="B133" s="55"/>
      <c r="C133" s="55"/>
      <c r="D133" s="6" t="s">
        <v>82</v>
      </c>
      <c r="E133" s="53" t="s">
        <v>85</v>
      </c>
      <c r="F133" s="53"/>
      <c r="G133" s="6">
        <v>119</v>
      </c>
      <c r="H133" s="8"/>
      <c r="I133" s="8"/>
      <c r="J133" s="8"/>
      <c r="K133" s="8">
        <v>2</v>
      </c>
      <c r="L133" s="6">
        <v>1</v>
      </c>
      <c r="M133" s="6">
        <v>3</v>
      </c>
      <c r="N133" s="6">
        <v>5</v>
      </c>
      <c r="O133" s="8">
        <v>7</v>
      </c>
      <c r="P133" s="17">
        <v>3.5</v>
      </c>
      <c r="Q133" s="17">
        <v>0</v>
      </c>
      <c r="R133" s="3"/>
      <c r="S133" s="3"/>
      <c r="T133" s="3"/>
      <c r="U133" s="3"/>
      <c r="V133" s="3"/>
      <c r="W133" s="3"/>
    </row>
    <row r="134" spans="1:23" ht="26.25" customHeight="1" thickBot="1" x14ac:dyDescent="0.4">
      <c r="A134" s="5"/>
      <c r="B134" s="55"/>
      <c r="C134" s="55"/>
      <c r="D134" s="6" t="s">
        <v>84</v>
      </c>
      <c r="E134" s="53" t="s">
        <v>276</v>
      </c>
      <c r="F134" s="53"/>
      <c r="G134" s="6">
        <v>120</v>
      </c>
      <c r="H134" s="8">
        <v>19</v>
      </c>
      <c r="I134" s="8"/>
      <c r="J134" s="8">
        <v>20</v>
      </c>
      <c r="K134" s="8">
        <v>18</v>
      </c>
      <c r="L134" s="6">
        <v>13</v>
      </c>
      <c r="M134" s="6">
        <v>27</v>
      </c>
      <c r="N134" s="6">
        <v>41</v>
      </c>
      <c r="O134" s="8">
        <v>50</v>
      </c>
      <c r="P134" s="17">
        <f>O134/K134</f>
        <v>2.7777777777777777</v>
      </c>
      <c r="Q134" s="17">
        <f>K134/H134</f>
        <v>0.94736842105263153</v>
      </c>
      <c r="R134" s="3"/>
      <c r="S134" s="3"/>
      <c r="T134" s="3"/>
      <c r="U134" s="3"/>
      <c r="V134" s="3"/>
      <c r="W134" s="3"/>
    </row>
    <row r="135" spans="1:23" ht="33.75" customHeight="1" thickBot="1" x14ac:dyDescent="0.4">
      <c r="A135" s="5"/>
      <c r="B135" s="55"/>
      <c r="C135" s="55"/>
      <c r="D135" s="6" t="s">
        <v>149</v>
      </c>
      <c r="E135" s="53" t="s">
        <v>277</v>
      </c>
      <c r="F135" s="53"/>
      <c r="G135" s="6">
        <v>121</v>
      </c>
      <c r="H135" s="8">
        <f>H136-H139</f>
        <v>0</v>
      </c>
      <c r="I135" s="8"/>
      <c r="J135" s="8">
        <f>J136-J139</f>
        <v>0</v>
      </c>
      <c r="K135" s="8">
        <f>K136-K139</f>
        <v>0</v>
      </c>
      <c r="L135" s="8">
        <v>0</v>
      </c>
      <c r="M135" s="8">
        <v>0</v>
      </c>
      <c r="N135" s="8">
        <v>0</v>
      </c>
      <c r="O135" s="8">
        <f>O136-O139</f>
        <v>0</v>
      </c>
      <c r="P135" s="17">
        <v>0</v>
      </c>
      <c r="Q135" s="17">
        <v>0</v>
      </c>
      <c r="R135" s="3"/>
      <c r="S135" s="3"/>
      <c r="T135" s="3"/>
      <c r="U135" s="3"/>
      <c r="V135" s="3"/>
      <c r="W135" s="3"/>
    </row>
    <row r="136" spans="1:23" ht="27" customHeight="1" thickBot="1" x14ac:dyDescent="0.4">
      <c r="A136" s="5"/>
      <c r="B136" s="55"/>
      <c r="C136" s="6"/>
      <c r="D136" s="6"/>
      <c r="E136" s="8" t="s">
        <v>151</v>
      </c>
      <c r="F136" s="8" t="s">
        <v>278</v>
      </c>
      <c r="G136" s="6">
        <v>122</v>
      </c>
      <c r="H136" s="8">
        <f>H137+H138+H139</f>
        <v>0</v>
      </c>
      <c r="I136" s="8"/>
      <c r="J136" s="8">
        <f>J137+J138+J139</f>
        <v>0</v>
      </c>
      <c r="K136" s="8">
        <f>K137+K138+K139</f>
        <v>0</v>
      </c>
      <c r="L136" s="8">
        <v>0</v>
      </c>
      <c r="M136" s="8">
        <v>0</v>
      </c>
      <c r="N136" s="8">
        <v>0</v>
      </c>
      <c r="O136" s="8">
        <f>O137+O138+O139</f>
        <v>0</v>
      </c>
      <c r="P136" s="8">
        <v>0</v>
      </c>
      <c r="Q136" s="8">
        <v>0</v>
      </c>
      <c r="R136" s="3"/>
      <c r="S136" s="3"/>
      <c r="T136" s="3"/>
      <c r="U136" s="3"/>
      <c r="V136" s="3"/>
      <c r="W136" s="3"/>
    </row>
    <row r="137" spans="1:23" ht="32.25" customHeight="1" thickBot="1" x14ac:dyDescent="0.4">
      <c r="A137" s="5"/>
      <c r="B137" s="55"/>
      <c r="C137" s="6"/>
      <c r="D137" s="55"/>
      <c r="E137" s="8" t="s">
        <v>279</v>
      </c>
      <c r="F137" s="8" t="s">
        <v>280</v>
      </c>
      <c r="G137" s="6">
        <v>123</v>
      </c>
      <c r="H137" s="8"/>
      <c r="I137" s="8"/>
      <c r="J137" s="8"/>
      <c r="K137" s="8"/>
      <c r="L137" s="6"/>
      <c r="M137" s="6"/>
      <c r="N137" s="6"/>
      <c r="O137" s="8"/>
      <c r="P137" s="8"/>
      <c r="Q137" s="8"/>
      <c r="R137" s="3"/>
      <c r="S137" s="3"/>
      <c r="T137" s="3"/>
      <c r="U137" s="3"/>
      <c r="V137" s="3"/>
      <c r="W137" s="3"/>
    </row>
    <row r="138" spans="1:23" ht="29.25" customHeight="1" thickBot="1" x14ac:dyDescent="0.4">
      <c r="A138" s="5"/>
      <c r="B138" s="55"/>
      <c r="C138" s="6"/>
      <c r="D138" s="55"/>
      <c r="E138" s="8" t="s">
        <v>281</v>
      </c>
      <c r="F138" s="8" t="s">
        <v>282</v>
      </c>
      <c r="G138" s="6">
        <v>124</v>
      </c>
      <c r="H138" s="8"/>
      <c r="I138" s="8"/>
      <c r="J138" s="8"/>
      <c r="K138" s="8"/>
      <c r="L138" s="6"/>
      <c r="M138" s="6"/>
      <c r="N138" s="6"/>
      <c r="O138" s="8"/>
      <c r="P138" s="8"/>
      <c r="Q138" s="8"/>
      <c r="R138" s="3"/>
      <c r="S138" s="3"/>
      <c r="T138" s="3"/>
      <c r="U138" s="3"/>
      <c r="V138" s="3"/>
      <c r="W138" s="3"/>
    </row>
    <row r="139" spans="1:23" ht="39.75" customHeight="1" thickBot="1" x14ac:dyDescent="0.4">
      <c r="A139" s="5"/>
      <c r="B139" s="55"/>
      <c r="C139" s="6"/>
      <c r="D139" s="55"/>
      <c r="E139" s="8" t="s">
        <v>153</v>
      </c>
      <c r="F139" s="8" t="s">
        <v>283</v>
      </c>
      <c r="G139" s="6">
        <v>125</v>
      </c>
      <c r="H139" s="8"/>
      <c r="I139" s="8"/>
      <c r="J139" s="8"/>
      <c r="K139" s="8"/>
      <c r="L139" s="6"/>
      <c r="M139" s="6"/>
      <c r="N139" s="6"/>
      <c r="O139" s="8"/>
      <c r="P139" s="8"/>
      <c r="Q139" s="8"/>
      <c r="R139" s="3"/>
      <c r="S139" s="3"/>
      <c r="T139" s="3"/>
      <c r="U139" s="3"/>
      <c r="V139" s="3"/>
      <c r="W139" s="3"/>
    </row>
    <row r="140" spans="1:23" ht="45" customHeight="1" thickBot="1" x14ac:dyDescent="0.4">
      <c r="A140" s="5"/>
      <c r="B140" s="55"/>
      <c r="C140" s="6"/>
      <c r="D140" s="6"/>
      <c r="E140" s="8" t="s">
        <v>284</v>
      </c>
      <c r="F140" s="8" t="s">
        <v>285</v>
      </c>
      <c r="G140" s="6">
        <v>126</v>
      </c>
      <c r="H140" s="8">
        <f>H141+H142+H143</f>
        <v>0</v>
      </c>
      <c r="I140" s="8"/>
      <c r="J140" s="8">
        <f>J141+J142+J143</f>
        <v>0</v>
      </c>
      <c r="K140" s="8">
        <f>K141+K142+K143</f>
        <v>0</v>
      </c>
      <c r="L140" s="8">
        <v>0</v>
      </c>
      <c r="M140" s="8">
        <v>0</v>
      </c>
      <c r="N140" s="8">
        <v>0</v>
      </c>
      <c r="O140" s="8">
        <f>O141+O142+O143</f>
        <v>0</v>
      </c>
      <c r="P140" s="8">
        <v>0</v>
      </c>
      <c r="Q140" s="8">
        <v>0</v>
      </c>
      <c r="R140" s="3"/>
      <c r="S140" s="3"/>
      <c r="T140" s="3"/>
      <c r="U140" s="3"/>
      <c r="V140" s="3"/>
      <c r="W140" s="3"/>
    </row>
    <row r="141" spans="1:23" ht="30" customHeight="1" thickBot="1" x14ac:dyDescent="0.4">
      <c r="A141" s="5"/>
      <c r="B141" s="55"/>
      <c r="C141" s="6"/>
      <c r="D141" s="6"/>
      <c r="E141" s="8"/>
      <c r="F141" s="8" t="s">
        <v>286</v>
      </c>
      <c r="G141" s="6">
        <v>127</v>
      </c>
      <c r="H141" s="8"/>
      <c r="I141" s="8"/>
      <c r="J141" s="8"/>
      <c r="K141" s="8"/>
      <c r="L141" s="6"/>
      <c r="M141" s="6"/>
      <c r="N141" s="6"/>
      <c r="O141" s="8"/>
      <c r="P141" s="8"/>
      <c r="Q141" s="8"/>
      <c r="R141" s="3"/>
      <c r="S141" s="3"/>
      <c r="T141" s="3"/>
      <c r="U141" s="3"/>
      <c r="V141" s="3"/>
      <c r="W141" s="3"/>
    </row>
    <row r="142" spans="1:23" ht="33" customHeight="1" thickBot="1" x14ac:dyDescent="0.4">
      <c r="A142" s="5"/>
      <c r="B142" s="55"/>
      <c r="C142" s="6"/>
      <c r="D142" s="6"/>
      <c r="E142" s="8"/>
      <c r="F142" s="8" t="s">
        <v>287</v>
      </c>
      <c r="G142" s="6">
        <v>128</v>
      </c>
      <c r="H142" s="8"/>
      <c r="I142" s="8"/>
      <c r="J142" s="8"/>
      <c r="K142" s="8"/>
      <c r="L142" s="6"/>
      <c r="M142" s="6"/>
      <c r="N142" s="6"/>
      <c r="O142" s="8"/>
      <c r="P142" s="8"/>
      <c r="Q142" s="8"/>
      <c r="R142" s="3"/>
      <c r="S142" s="3"/>
      <c r="T142" s="3"/>
      <c r="U142" s="3"/>
      <c r="V142" s="3"/>
      <c r="W142" s="3"/>
    </row>
    <row r="143" spans="1:23" ht="25.5" customHeight="1" thickBot="1" x14ac:dyDescent="0.4">
      <c r="A143" s="5"/>
      <c r="B143" s="55"/>
      <c r="C143" s="6"/>
      <c r="D143" s="6"/>
      <c r="E143" s="8"/>
      <c r="F143" s="8" t="s">
        <v>288</v>
      </c>
      <c r="G143" s="6">
        <v>129</v>
      </c>
      <c r="H143" s="8"/>
      <c r="I143" s="8"/>
      <c r="J143" s="8"/>
      <c r="K143" s="8"/>
      <c r="L143" s="6"/>
      <c r="M143" s="6"/>
      <c r="N143" s="6"/>
      <c r="O143" s="8"/>
      <c r="P143" s="8"/>
      <c r="Q143" s="8"/>
      <c r="R143" s="3"/>
      <c r="S143" s="3"/>
      <c r="T143" s="3"/>
      <c r="U143" s="3"/>
      <c r="V143" s="3"/>
      <c r="W143" s="3"/>
    </row>
    <row r="144" spans="1:23" ht="30.75" customHeight="1" thickBot="1" x14ac:dyDescent="0.4">
      <c r="A144" s="5"/>
      <c r="B144" s="55"/>
      <c r="C144" s="6">
        <v>2</v>
      </c>
      <c r="D144" s="6"/>
      <c r="E144" s="53" t="s">
        <v>289</v>
      </c>
      <c r="F144" s="53"/>
      <c r="G144" s="6">
        <v>130</v>
      </c>
      <c r="H144" s="8">
        <f>H145+H148+H151</f>
        <v>0</v>
      </c>
      <c r="I144" s="8"/>
      <c r="J144" s="8">
        <v>1</v>
      </c>
      <c r="K144" s="8">
        <f>K145+K148+K151</f>
        <v>0</v>
      </c>
      <c r="L144" s="8">
        <v>0</v>
      </c>
      <c r="M144" s="8">
        <v>1</v>
      </c>
      <c r="N144" s="8">
        <v>1</v>
      </c>
      <c r="O144" s="8">
        <v>2</v>
      </c>
      <c r="P144" s="8">
        <v>0</v>
      </c>
      <c r="Q144" s="8">
        <v>0</v>
      </c>
      <c r="R144" s="3"/>
      <c r="S144" s="3"/>
      <c r="T144" s="3"/>
      <c r="U144" s="3"/>
      <c r="V144" s="3"/>
      <c r="W144" s="3"/>
    </row>
    <row r="145" spans="1:23" ht="15" thickBot="1" x14ac:dyDescent="0.4">
      <c r="A145" s="5"/>
      <c r="B145" s="55"/>
      <c r="C145" s="55"/>
      <c r="D145" s="6" t="s">
        <v>21</v>
      </c>
      <c r="E145" s="53" t="s">
        <v>290</v>
      </c>
      <c r="F145" s="53"/>
      <c r="G145" s="6">
        <v>131</v>
      </c>
      <c r="H145" s="8"/>
      <c r="I145" s="8"/>
      <c r="J145" s="8"/>
      <c r="K145" s="8"/>
      <c r="L145" s="6"/>
      <c r="M145" s="6"/>
      <c r="N145" s="6"/>
      <c r="O145" s="8"/>
      <c r="P145" s="8">
        <v>0</v>
      </c>
      <c r="Q145" s="8">
        <v>0</v>
      </c>
      <c r="R145" s="3"/>
      <c r="S145" s="3"/>
      <c r="T145" s="3"/>
      <c r="U145" s="3"/>
      <c r="V145" s="3"/>
      <c r="W145" s="3"/>
    </row>
    <row r="146" spans="1:23" ht="23.25" customHeight="1" thickBot="1" x14ac:dyDescent="0.4">
      <c r="A146" s="5"/>
      <c r="B146" s="55"/>
      <c r="C146" s="55"/>
      <c r="D146" s="6"/>
      <c r="E146" s="8" t="s">
        <v>135</v>
      </c>
      <c r="F146" s="8" t="s">
        <v>291</v>
      </c>
      <c r="G146" s="6">
        <v>132</v>
      </c>
      <c r="H146" s="8"/>
      <c r="I146" s="8"/>
      <c r="J146" s="8"/>
      <c r="K146" s="8"/>
      <c r="L146" s="6"/>
      <c r="M146" s="6"/>
      <c r="N146" s="6"/>
      <c r="O146" s="8"/>
      <c r="P146" s="8"/>
      <c r="Q146" s="8"/>
      <c r="R146" s="3"/>
      <c r="S146" s="3"/>
      <c r="T146" s="3"/>
      <c r="U146" s="3"/>
      <c r="V146" s="3"/>
      <c r="W146" s="3"/>
    </row>
    <row r="147" spans="1:23" ht="30.75" customHeight="1" thickBot="1" x14ac:dyDescent="0.4">
      <c r="A147" s="5"/>
      <c r="B147" s="55"/>
      <c r="C147" s="55"/>
      <c r="D147" s="6"/>
      <c r="E147" s="8" t="s">
        <v>137</v>
      </c>
      <c r="F147" s="8" t="s">
        <v>292</v>
      </c>
      <c r="G147" s="6">
        <v>133</v>
      </c>
      <c r="H147" s="8"/>
      <c r="I147" s="8"/>
      <c r="J147" s="8"/>
      <c r="K147" s="8"/>
      <c r="L147" s="6"/>
      <c r="M147" s="6"/>
      <c r="N147" s="6"/>
      <c r="O147" s="8"/>
      <c r="P147" s="8"/>
      <c r="Q147" s="8"/>
      <c r="R147" s="3"/>
      <c r="S147" s="3"/>
      <c r="T147" s="3"/>
      <c r="U147" s="3"/>
      <c r="V147" s="3"/>
      <c r="W147" s="3"/>
    </row>
    <row r="148" spans="1:23" ht="21.75" customHeight="1" thickBot="1" x14ac:dyDescent="0.4">
      <c r="A148" s="5"/>
      <c r="B148" s="55"/>
      <c r="C148" s="55"/>
      <c r="D148" s="6" t="s">
        <v>23</v>
      </c>
      <c r="E148" s="53" t="s">
        <v>293</v>
      </c>
      <c r="F148" s="53"/>
      <c r="G148" s="6">
        <v>134</v>
      </c>
      <c r="H148" s="8">
        <v>0</v>
      </c>
      <c r="I148" s="8"/>
      <c r="J148" s="8">
        <v>1</v>
      </c>
      <c r="K148" s="8">
        <v>0</v>
      </c>
      <c r="L148" s="6">
        <v>0</v>
      </c>
      <c r="M148" s="6">
        <v>1</v>
      </c>
      <c r="N148" s="6">
        <v>1</v>
      </c>
      <c r="O148" s="8">
        <v>2</v>
      </c>
      <c r="P148" s="8">
        <v>0</v>
      </c>
      <c r="Q148" s="8">
        <v>0</v>
      </c>
      <c r="R148" s="3"/>
      <c r="S148" s="3"/>
      <c r="T148" s="3"/>
      <c r="U148" s="3"/>
      <c r="V148" s="3"/>
      <c r="W148" s="3"/>
    </row>
    <row r="149" spans="1:23" ht="25.5" customHeight="1" thickBot="1" x14ac:dyDescent="0.4">
      <c r="A149" s="5"/>
      <c r="B149" s="55"/>
      <c r="C149" s="55"/>
      <c r="D149" s="6"/>
      <c r="E149" s="8" t="s">
        <v>175</v>
      </c>
      <c r="F149" s="8" t="s">
        <v>291</v>
      </c>
      <c r="G149" s="6">
        <v>135</v>
      </c>
      <c r="H149" s="8"/>
      <c r="I149" s="8"/>
      <c r="J149" s="8"/>
      <c r="K149" s="8"/>
      <c r="L149" s="6"/>
      <c r="M149" s="6"/>
      <c r="N149" s="6"/>
      <c r="O149" s="8"/>
      <c r="P149" s="8"/>
      <c r="Q149" s="8"/>
      <c r="R149" s="3"/>
      <c r="S149" s="3"/>
      <c r="T149" s="3"/>
      <c r="U149" s="3"/>
      <c r="V149" s="3"/>
      <c r="W149" s="3"/>
    </row>
    <row r="150" spans="1:23" ht="28.5" customHeight="1" thickBot="1" x14ac:dyDescent="0.4">
      <c r="A150" s="5"/>
      <c r="B150" s="55"/>
      <c r="C150" s="55"/>
      <c r="D150" s="6"/>
      <c r="E150" s="8" t="s">
        <v>177</v>
      </c>
      <c r="F150" s="8" t="s">
        <v>292</v>
      </c>
      <c r="G150" s="6">
        <v>136</v>
      </c>
      <c r="H150" s="8"/>
      <c r="I150" s="8"/>
      <c r="J150" s="8"/>
      <c r="K150" s="8"/>
      <c r="L150" s="6"/>
      <c r="M150" s="6"/>
      <c r="N150" s="6"/>
      <c r="O150" s="8"/>
      <c r="P150" s="8"/>
      <c r="Q150" s="8"/>
      <c r="R150" s="3"/>
      <c r="S150" s="3"/>
      <c r="T150" s="3"/>
      <c r="U150" s="3"/>
      <c r="V150" s="3"/>
      <c r="W150" s="3"/>
    </row>
    <row r="151" spans="1:23" ht="15" thickBot="1" x14ac:dyDescent="0.4">
      <c r="A151" s="5"/>
      <c r="B151" s="55"/>
      <c r="C151" s="55"/>
      <c r="D151" s="6" t="s">
        <v>72</v>
      </c>
      <c r="E151" s="53" t="s">
        <v>294</v>
      </c>
      <c r="F151" s="53"/>
      <c r="G151" s="6">
        <v>137</v>
      </c>
      <c r="H151" s="8"/>
      <c r="I151" s="8"/>
      <c r="J151" s="8"/>
      <c r="K151" s="8"/>
      <c r="L151" s="6"/>
      <c r="M151" s="6"/>
      <c r="N151" s="6"/>
      <c r="O151" s="8"/>
      <c r="P151" s="8"/>
      <c r="Q151" s="8"/>
      <c r="R151" s="3"/>
      <c r="S151" s="3"/>
      <c r="T151" s="3"/>
      <c r="U151" s="3"/>
      <c r="V151" s="3"/>
      <c r="W151" s="3"/>
    </row>
    <row r="152" spans="1:23" ht="27.75" customHeight="1" thickBot="1" x14ac:dyDescent="0.4">
      <c r="A152" s="5"/>
      <c r="B152" s="8" t="s">
        <v>52</v>
      </c>
      <c r="C152" s="6"/>
      <c r="D152" s="6"/>
      <c r="E152" s="53" t="s">
        <v>295</v>
      </c>
      <c r="F152" s="53"/>
      <c r="G152" s="7">
        <v>138</v>
      </c>
      <c r="H152" s="13">
        <f>H15-H42</f>
        <v>50</v>
      </c>
      <c r="I152" s="13"/>
      <c r="J152" s="13">
        <f>J15-J42</f>
        <v>18</v>
      </c>
      <c r="K152" s="13">
        <f>K15-K42</f>
        <v>542</v>
      </c>
      <c r="L152" s="13">
        <v>25</v>
      </c>
      <c r="M152" s="13">
        <v>65</v>
      </c>
      <c r="N152" s="13">
        <v>90</v>
      </c>
      <c r="O152" s="13">
        <f>O15-O42</f>
        <v>113</v>
      </c>
      <c r="P152" s="17">
        <f>O152/K152</f>
        <v>0.20848708487084872</v>
      </c>
      <c r="Q152" s="17">
        <f>K152/H152</f>
        <v>10.84</v>
      </c>
      <c r="R152" s="3"/>
      <c r="S152" s="3"/>
      <c r="T152" s="3"/>
      <c r="U152" s="3"/>
      <c r="V152" s="3"/>
      <c r="W152" s="3"/>
    </row>
    <row r="153" spans="1:23" ht="17.25" customHeight="1" thickBot="1" x14ac:dyDescent="0.4">
      <c r="A153" s="5"/>
      <c r="B153" s="8"/>
      <c r="C153" s="6"/>
      <c r="D153" s="6"/>
      <c r="E153" s="8"/>
      <c r="F153" s="8" t="s">
        <v>296</v>
      </c>
      <c r="G153" s="6">
        <v>139</v>
      </c>
      <c r="H153" s="8"/>
      <c r="I153" s="8"/>
      <c r="J153" s="8"/>
      <c r="K153" s="8"/>
      <c r="L153" s="6"/>
      <c r="M153" s="6"/>
      <c r="N153" s="6"/>
      <c r="O153" s="8"/>
      <c r="P153" s="8"/>
      <c r="Q153" s="8"/>
      <c r="R153" s="3"/>
      <c r="S153" s="3"/>
      <c r="T153" s="3"/>
      <c r="U153" s="3"/>
      <c r="V153" s="3"/>
      <c r="W153" s="3"/>
    </row>
    <row r="154" spans="1:23" ht="17.25" customHeight="1" thickBot="1" x14ac:dyDescent="0.4">
      <c r="A154" s="5"/>
      <c r="B154" s="8"/>
      <c r="C154" s="6"/>
      <c r="D154" s="6"/>
      <c r="E154" s="8"/>
      <c r="F154" s="8" t="s">
        <v>297</v>
      </c>
      <c r="G154" s="6">
        <v>140</v>
      </c>
      <c r="H154" s="8"/>
      <c r="I154" s="8"/>
      <c r="J154" s="8">
        <v>3</v>
      </c>
      <c r="K154" s="8"/>
      <c r="L154" s="6">
        <v>1</v>
      </c>
      <c r="M154" s="6">
        <v>2</v>
      </c>
      <c r="N154" s="6">
        <v>3</v>
      </c>
      <c r="O154" s="8">
        <v>3</v>
      </c>
      <c r="P154" s="8">
        <v>0</v>
      </c>
      <c r="Q154" s="8">
        <v>0</v>
      </c>
      <c r="R154" s="3"/>
      <c r="S154" s="3"/>
      <c r="T154" s="3"/>
      <c r="U154" s="3"/>
      <c r="V154" s="3"/>
      <c r="W154" s="3"/>
    </row>
    <row r="155" spans="1:23" ht="15" thickBot="1" x14ac:dyDescent="0.4">
      <c r="A155" s="5"/>
      <c r="B155" s="8" t="s">
        <v>54</v>
      </c>
      <c r="C155" s="6"/>
      <c r="D155" s="6"/>
      <c r="E155" s="53" t="s">
        <v>55</v>
      </c>
      <c r="F155" s="53"/>
      <c r="G155" s="6">
        <v>141</v>
      </c>
      <c r="H155" s="8">
        <v>8</v>
      </c>
      <c r="I155" s="8"/>
      <c r="J155" s="8">
        <v>3</v>
      </c>
      <c r="K155" s="8">
        <v>87</v>
      </c>
      <c r="L155" s="6">
        <v>4</v>
      </c>
      <c r="M155" s="6">
        <v>11</v>
      </c>
      <c r="N155" s="6">
        <v>15</v>
      </c>
      <c r="O155" s="8">
        <v>19</v>
      </c>
      <c r="P155" s="17">
        <f>O155/K155</f>
        <v>0.21839080459770116</v>
      </c>
      <c r="Q155" s="17">
        <f>K155/H155</f>
        <v>10.875</v>
      </c>
      <c r="R155" s="3"/>
      <c r="S155" s="3"/>
      <c r="T155" s="3"/>
      <c r="U155" s="3"/>
      <c r="V155" s="3"/>
      <c r="W155" s="3"/>
    </row>
    <row r="156" spans="1:23" ht="15" thickBot="1" x14ac:dyDescent="0.4">
      <c r="A156" s="5"/>
      <c r="B156" s="53" t="s">
        <v>60</v>
      </c>
      <c r="C156" s="6"/>
      <c r="D156" s="6"/>
      <c r="E156" s="54" t="s">
        <v>93</v>
      </c>
      <c r="F156" s="54"/>
      <c r="G156" s="6"/>
      <c r="H156" s="8"/>
      <c r="I156" s="8"/>
      <c r="J156" s="8"/>
      <c r="K156" s="8"/>
      <c r="L156" s="6"/>
      <c r="M156" s="6"/>
      <c r="N156" s="6"/>
      <c r="O156" s="8"/>
      <c r="P156" s="8"/>
      <c r="Q156" s="8"/>
      <c r="R156" s="3"/>
      <c r="S156" s="3"/>
      <c r="T156" s="3"/>
      <c r="U156" s="3"/>
      <c r="V156" s="3"/>
      <c r="W156" s="3"/>
    </row>
    <row r="157" spans="1:23" ht="29.25" customHeight="1" thickBot="1" x14ac:dyDescent="0.4">
      <c r="A157" s="5"/>
      <c r="B157" s="53"/>
      <c r="C157" s="6">
        <v>1</v>
      </c>
      <c r="D157" s="6"/>
      <c r="E157" s="53" t="s">
        <v>298</v>
      </c>
      <c r="F157" s="53"/>
      <c r="G157" s="6">
        <v>142</v>
      </c>
      <c r="H157" s="8">
        <f>H16</f>
        <v>6261</v>
      </c>
      <c r="I157" s="8"/>
      <c r="J157" s="6">
        <f t="shared" ref="J157:O157" si="4">J16</f>
        <v>5053</v>
      </c>
      <c r="K157" s="8">
        <f t="shared" si="4"/>
        <v>5337</v>
      </c>
      <c r="L157" s="6">
        <f t="shared" si="4"/>
        <v>1470</v>
      </c>
      <c r="M157" s="6">
        <f t="shared" si="4"/>
        <v>3063</v>
      </c>
      <c r="N157" s="6">
        <f t="shared" si="4"/>
        <v>4570</v>
      </c>
      <c r="O157" s="6">
        <f t="shared" si="4"/>
        <v>5889</v>
      </c>
      <c r="P157" s="17">
        <f>O157/K157</f>
        <v>1.1034288926363125</v>
      </c>
      <c r="Q157" s="17">
        <f>K157/H157</f>
        <v>0.85241974125539055</v>
      </c>
      <c r="R157" s="3"/>
      <c r="S157" s="3"/>
      <c r="T157" s="3"/>
      <c r="U157" s="3"/>
      <c r="V157" s="3"/>
      <c r="W157" s="3"/>
    </row>
    <row r="158" spans="1:23" ht="15" thickBot="1" x14ac:dyDescent="0.4">
      <c r="A158" s="5"/>
      <c r="B158" s="53"/>
      <c r="C158" s="6"/>
      <c r="D158" s="6" t="s">
        <v>21</v>
      </c>
      <c r="E158" s="53" t="s">
        <v>299</v>
      </c>
      <c r="F158" s="53"/>
      <c r="G158" s="6">
        <v>143</v>
      </c>
      <c r="H158" s="8"/>
      <c r="I158" s="8"/>
      <c r="J158" s="8"/>
      <c r="K158" s="8"/>
      <c r="L158" s="6"/>
      <c r="M158" s="6"/>
      <c r="N158" s="6"/>
      <c r="O158" s="8"/>
      <c r="P158" s="8"/>
      <c r="Q158" s="8"/>
      <c r="R158" s="3"/>
      <c r="S158" s="3"/>
      <c r="T158" s="3"/>
      <c r="U158" s="3"/>
      <c r="V158" s="3"/>
      <c r="W158" s="3"/>
    </row>
    <row r="159" spans="1:23" ht="36" customHeight="1" thickBot="1" x14ac:dyDescent="0.4">
      <c r="A159" s="5"/>
      <c r="B159" s="64"/>
      <c r="C159" s="6"/>
      <c r="D159" s="6" t="s">
        <v>23</v>
      </c>
      <c r="E159" s="53" t="s">
        <v>300</v>
      </c>
      <c r="F159" s="53"/>
      <c r="G159" s="6">
        <v>144</v>
      </c>
      <c r="H159" s="8"/>
      <c r="I159" s="8"/>
      <c r="J159" s="8"/>
      <c r="K159" s="8"/>
      <c r="L159" s="6"/>
      <c r="M159" s="6"/>
      <c r="N159" s="6"/>
      <c r="O159" s="8"/>
      <c r="P159" s="8"/>
      <c r="Q159" s="8"/>
      <c r="R159" s="3"/>
      <c r="S159" s="3"/>
      <c r="T159" s="3"/>
      <c r="U159" s="3"/>
      <c r="V159" s="3"/>
      <c r="W159" s="3"/>
    </row>
    <row r="160" spans="1:23" ht="24.75" customHeight="1" thickBot="1" x14ac:dyDescent="0.4">
      <c r="A160" s="5"/>
      <c r="B160" s="64"/>
      <c r="C160" s="6">
        <v>2</v>
      </c>
      <c r="D160" s="6"/>
      <c r="E160" s="53" t="s">
        <v>301</v>
      </c>
      <c r="F160" s="53"/>
      <c r="G160" s="6">
        <v>145</v>
      </c>
      <c r="H160" s="8">
        <f>H43</f>
        <v>6213</v>
      </c>
      <c r="I160" s="8"/>
      <c r="J160" s="8">
        <f t="shared" ref="J160:O160" si="5">J43</f>
        <v>5037</v>
      </c>
      <c r="K160" s="8">
        <f t="shared" si="5"/>
        <v>4797</v>
      </c>
      <c r="L160" s="8">
        <f t="shared" si="5"/>
        <v>1445</v>
      </c>
      <c r="M160" s="8">
        <f t="shared" si="5"/>
        <v>2998</v>
      </c>
      <c r="N160" s="8">
        <f t="shared" si="5"/>
        <v>4481</v>
      </c>
      <c r="O160" s="8">
        <f t="shared" si="5"/>
        <v>5777</v>
      </c>
      <c r="P160" s="17">
        <f>O160/K160</f>
        <v>1.2042943506358141</v>
      </c>
      <c r="Q160" s="17">
        <f>K160/H160</f>
        <v>0.7720907774022211</v>
      </c>
      <c r="R160" s="3"/>
      <c r="S160" s="3"/>
      <c r="T160" s="3"/>
      <c r="U160" s="3"/>
      <c r="V160" s="3"/>
      <c r="W160" s="3"/>
    </row>
    <row r="161" spans="1:23" ht="36.75" customHeight="1" thickBot="1" x14ac:dyDescent="0.4">
      <c r="A161" s="5"/>
      <c r="B161" s="64"/>
      <c r="C161" s="6"/>
      <c r="D161" s="6" t="s">
        <v>21</v>
      </c>
      <c r="E161" s="53" t="s">
        <v>302</v>
      </c>
      <c r="F161" s="53"/>
      <c r="G161" s="6">
        <v>146</v>
      </c>
      <c r="H161" s="8"/>
      <c r="I161" s="8"/>
      <c r="J161" s="8"/>
      <c r="K161" s="8"/>
      <c r="L161" s="6"/>
      <c r="M161" s="6"/>
      <c r="N161" s="6"/>
      <c r="O161" s="8"/>
      <c r="P161" s="8"/>
      <c r="Q161" s="8"/>
      <c r="R161" s="3"/>
      <c r="S161" s="3"/>
      <c r="T161" s="3"/>
      <c r="U161" s="3"/>
      <c r="V161" s="3"/>
      <c r="W161" s="3"/>
    </row>
    <row r="162" spans="1:23" ht="15" thickBot="1" x14ac:dyDescent="0.4">
      <c r="A162" s="5"/>
      <c r="B162" s="64"/>
      <c r="C162" s="6">
        <v>3</v>
      </c>
      <c r="D162" s="6"/>
      <c r="E162" s="53" t="s">
        <v>303</v>
      </c>
      <c r="F162" s="53"/>
      <c r="G162" s="6">
        <v>147</v>
      </c>
      <c r="H162" s="8">
        <f>H100</f>
        <v>5178</v>
      </c>
      <c r="I162" s="8"/>
      <c r="J162" s="8">
        <f t="shared" ref="J162:O162" si="6">J100</f>
        <v>3755</v>
      </c>
      <c r="K162" s="8">
        <f t="shared" si="6"/>
        <v>3739</v>
      </c>
      <c r="L162" s="8">
        <f t="shared" si="6"/>
        <v>1077</v>
      </c>
      <c r="M162" s="8">
        <f t="shared" si="6"/>
        <v>2165</v>
      </c>
      <c r="N162" s="8">
        <f t="shared" si="6"/>
        <v>3253</v>
      </c>
      <c r="O162" s="8">
        <f t="shared" si="6"/>
        <v>4288</v>
      </c>
      <c r="P162" s="17">
        <f>O162/K162</f>
        <v>1.1468307033966301</v>
      </c>
      <c r="Q162" s="17">
        <f>K162/H162</f>
        <v>0.72209347238315957</v>
      </c>
      <c r="R162" s="3"/>
      <c r="S162" s="3"/>
      <c r="T162" s="3"/>
      <c r="U162" s="3"/>
      <c r="V162" s="3"/>
      <c r="W162" s="3"/>
    </row>
    <row r="163" spans="1:23" ht="15" thickBot="1" x14ac:dyDescent="0.4">
      <c r="A163" s="5"/>
      <c r="B163" s="64"/>
      <c r="C163" s="6"/>
      <c r="D163" s="6" t="s">
        <v>21</v>
      </c>
      <c r="E163" s="56" t="s">
        <v>304</v>
      </c>
      <c r="F163" s="56"/>
      <c r="G163" s="6" t="s">
        <v>305</v>
      </c>
      <c r="H163" s="8">
        <v>0</v>
      </c>
      <c r="I163" s="8"/>
      <c r="J163" s="6">
        <v>0</v>
      </c>
      <c r="K163" s="8">
        <v>0</v>
      </c>
      <c r="L163" s="6">
        <v>15</v>
      </c>
      <c r="M163" s="6">
        <v>30</v>
      </c>
      <c r="N163" s="6">
        <v>45</v>
      </c>
      <c r="O163" s="6">
        <v>60</v>
      </c>
      <c r="P163" s="17"/>
      <c r="Q163" s="17"/>
      <c r="R163" s="3"/>
      <c r="S163" s="3"/>
      <c r="T163" s="3"/>
      <c r="U163" s="3"/>
      <c r="V163" s="3"/>
      <c r="W163" s="3"/>
    </row>
    <row r="164" spans="1:23" ht="15" thickBot="1" x14ac:dyDescent="0.4">
      <c r="A164" s="5"/>
      <c r="B164" s="64"/>
      <c r="C164" s="6"/>
      <c r="D164" s="6" t="s">
        <v>23</v>
      </c>
      <c r="E164" s="57" t="s">
        <v>306</v>
      </c>
      <c r="F164" s="57"/>
      <c r="G164" s="6" t="s">
        <v>307</v>
      </c>
      <c r="H164" s="8">
        <v>0</v>
      </c>
      <c r="I164" s="8"/>
      <c r="J164" s="6"/>
      <c r="K164" s="8">
        <v>0</v>
      </c>
      <c r="L164" s="6"/>
      <c r="M164" s="6"/>
      <c r="N164" s="6"/>
      <c r="O164" s="6"/>
      <c r="P164" s="17"/>
      <c r="Q164" s="17"/>
      <c r="R164" s="3"/>
      <c r="S164" s="3"/>
      <c r="T164" s="3"/>
      <c r="U164" s="3"/>
      <c r="V164" s="3"/>
      <c r="W164" s="3"/>
    </row>
    <row r="165" spans="1:23" ht="15" thickBot="1" x14ac:dyDescent="0.4">
      <c r="A165" s="5"/>
      <c r="B165" s="64"/>
      <c r="C165" s="6"/>
      <c r="D165" s="6" t="s">
        <v>72</v>
      </c>
      <c r="E165" s="57" t="s">
        <v>308</v>
      </c>
      <c r="F165" s="57"/>
      <c r="G165" s="6" t="s">
        <v>309</v>
      </c>
      <c r="H165" s="8"/>
      <c r="I165" s="8"/>
      <c r="J165" s="6"/>
      <c r="K165" s="8"/>
      <c r="L165" s="6"/>
      <c r="M165" s="6"/>
      <c r="N165" s="6"/>
      <c r="O165" s="6"/>
      <c r="P165" s="17"/>
      <c r="Q165" s="17"/>
      <c r="R165" s="3"/>
      <c r="S165" s="3"/>
      <c r="T165" s="3"/>
      <c r="U165" s="3"/>
      <c r="V165" s="3"/>
      <c r="W165" s="3"/>
    </row>
    <row r="166" spans="1:23" ht="26.25" customHeight="1" thickBot="1" x14ac:dyDescent="0.4">
      <c r="A166" s="5"/>
      <c r="B166" s="64"/>
      <c r="C166" s="6">
        <v>4</v>
      </c>
      <c r="D166" s="6"/>
      <c r="E166" s="53" t="s">
        <v>94</v>
      </c>
      <c r="F166" s="53"/>
      <c r="G166" s="6">
        <v>148</v>
      </c>
      <c r="H166" s="8">
        <v>68</v>
      </c>
      <c r="I166" s="8"/>
      <c r="J166" s="8">
        <v>72</v>
      </c>
      <c r="K166" s="8">
        <v>65</v>
      </c>
      <c r="L166" s="6">
        <v>0</v>
      </c>
      <c r="M166" s="6">
        <v>0</v>
      </c>
      <c r="N166" s="6">
        <v>0</v>
      </c>
      <c r="O166" s="8">
        <v>67</v>
      </c>
      <c r="P166" s="17">
        <f t="shared" ref="P166:P172" si="7">O166/K166</f>
        <v>1.0307692307692307</v>
      </c>
      <c r="Q166" s="17">
        <f>K166/H166</f>
        <v>0.95588235294117652</v>
      </c>
      <c r="R166" s="3"/>
      <c r="S166" s="3"/>
      <c r="T166" s="3"/>
      <c r="U166" s="3"/>
      <c r="V166" s="3"/>
      <c r="W166" s="3"/>
    </row>
    <row r="167" spans="1:23" ht="15" thickBot="1" x14ac:dyDescent="0.4">
      <c r="A167" s="5"/>
      <c r="B167" s="64"/>
      <c r="C167" s="6">
        <v>5</v>
      </c>
      <c r="D167" s="6"/>
      <c r="E167" s="53" t="s">
        <v>310</v>
      </c>
      <c r="F167" s="53"/>
      <c r="G167" s="6">
        <v>149</v>
      </c>
      <c r="H167" s="8">
        <v>107</v>
      </c>
      <c r="I167" s="8"/>
      <c r="J167" s="8">
        <v>70</v>
      </c>
      <c r="K167" s="8">
        <v>70</v>
      </c>
      <c r="L167" s="6">
        <v>0</v>
      </c>
      <c r="M167" s="6">
        <v>0</v>
      </c>
      <c r="N167" s="6">
        <v>0</v>
      </c>
      <c r="O167" s="8">
        <v>70</v>
      </c>
      <c r="P167" s="17">
        <f t="shared" si="7"/>
        <v>1</v>
      </c>
      <c r="Q167" s="17">
        <f>K167/H167</f>
        <v>0.65420560747663548</v>
      </c>
      <c r="R167" s="3"/>
      <c r="S167" s="3"/>
      <c r="T167" s="3"/>
      <c r="U167" s="3"/>
      <c r="V167" s="3"/>
      <c r="W167" s="3"/>
    </row>
    <row r="168" spans="1:23" ht="42" customHeight="1" thickBot="1" x14ac:dyDescent="0.4">
      <c r="A168" s="5"/>
      <c r="B168" s="64"/>
      <c r="C168" s="6">
        <v>6</v>
      </c>
      <c r="D168" s="6" t="s">
        <v>21</v>
      </c>
      <c r="E168" s="53" t="s">
        <v>311</v>
      </c>
      <c r="F168" s="53"/>
      <c r="G168" s="6">
        <v>150</v>
      </c>
      <c r="H168" s="11">
        <v>4033</v>
      </c>
      <c r="I168" s="8"/>
      <c r="J168" s="11">
        <f>(J162/J167)/12*1000</f>
        <v>4470.2380952380954</v>
      </c>
      <c r="K168" s="11">
        <v>4450</v>
      </c>
      <c r="L168" s="19" t="s">
        <v>92</v>
      </c>
      <c r="M168" s="6" t="s">
        <v>312</v>
      </c>
      <c r="N168" s="6" t="s">
        <v>312</v>
      </c>
      <c r="O168" s="11">
        <f>(O162/O167)/12*1000</f>
        <v>5104.7619047619055</v>
      </c>
      <c r="P168" s="17">
        <f t="shared" si="7"/>
        <v>1.1471375066880687</v>
      </c>
      <c r="Q168" s="17">
        <f>K168/H168</f>
        <v>1.1033969749566079</v>
      </c>
      <c r="R168" s="3"/>
      <c r="S168" s="3"/>
      <c r="T168" s="3"/>
      <c r="U168" s="3"/>
      <c r="V168" s="3"/>
      <c r="W168" s="3"/>
    </row>
    <row r="169" spans="1:23" ht="47.25" customHeight="1" thickBot="1" x14ac:dyDescent="0.4">
      <c r="A169" s="5"/>
      <c r="B169" s="64"/>
      <c r="C169" s="6"/>
      <c r="D169" s="6" t="s">
        <v>23</v>
      </c>
      <c r="E169" s="53" t="s">
        <v>313</v>
      </c>
      <c r="F169" s="53"/>
      <c r="G169" s="6">
        <v>151</v>
      </c>
      <c r="H169" s="11">
        <f>((H162-H106-H111)/H167)/12*1000</f>
        <v>4024.9221183800623</v>
      </c>
      <c r="I169" s="8"/>
      <c r="J169" s="11">
        <f>((J162-J106-J111)/J167)/12*1000</f>
        <v>4447.6190476190477</v>
      </c>
      <c r="K169" s="11">
        <f>((K162-K106-K111)/K167)/12*1000</f>
        <v>4429.7619047619046</v>
      </c>
      <c r="L169" s="6" t="s">
        <v>312</v>
      </c>
      <c r="M169" s="6" t="s">
        <v>312</v>
      </c>
      <c r="N169" s="6" t="s">
        <v>312</v>
      </c>
      <c r="O169" s="11">
        <f>((O162-O106-O111)/O167)/12*1000</f>
        <v>5075</v>
      </c>
      <c r="P169" s="17">
        <f t="shared" si="7"/>
        <v>1.1456597688793335</v>
      </c>
      <c r="Q169" s="17">
        <f>K169/H169</f>
        <v>1.1005832596196372</v>
      </c>
      <c r="R169" s="3"/>
      <c r="S169" s="3"/>
      <c r="T169" s="3"/>
      <c r="U169" s="3"/>
      <c r="V169" s="3"/>
      <c r="W169" s="3"/>
    </row>
    <row r="170" spans="1:23" ht="47.25" customHeight="1" thickBot="1" x14ac:dyDescent="0.4">
      <c r="A170" s="5"/>
      <c r="B170" s="64"/>
      <c r="C170" s="6"/>
      <c r="D170" s="6" t="s">
        <v>72</v>
      </c>
      <c r="E170" s="56" t="s">
        <v>314</v>
      </c>
      <c r="F170" s="56"/>
      <c r="G170" s="6">
        <v>152</v>
      </c>
      <c r="H170" s="11">
        <f>(H162-H164)/H167/12*1000</f>
        <v>4032.7102803738317</v>
      </c>
      <c r="I170" s="8"/>
      <c r="J170" s="11">
        <f>(J162-J164)/J167/12*1000</f>
        <v>4470.2380952380954</v>
      </c>
      <c r="K170" s="11">
        <v>4450</v>
      </c>
      <c r="L170" s="11"/>
      <c r="M170" s="11"/>
      <c r="N170" s="11"/>
      <c r="O170" s="11">
        <v>5033</v>
      </c>
      <c r="P170" s="17">
        <f t="shared" si="7"/>
        <v>1.1310112359550561</v>
      </c>
      <c r="Q170" s="17">
        <v>1.1000000000000001</v>
      </c>
      <c r="R170" s="3"/>
      <c r="S170" s="3"/>
      <c r="T170" s="3"/>
      <c r="U170" s="3"/>
      <c r="V170" s="3"/>
      <c r="W170" s="3"/>
    </row>
    <row r="171" spans="1:23" ht="35.25" customHeight="1" thickBot="1" x14ac:dyDescent="0.4">
      <c r="A171" s="5"/>
      <c r="B171" s="64"/>
      <c r="C171" s="6">
        <v>7</v>
      </c>
      <c r="D171" s="6" t="s">
        <v>21</v>
      </c>
      <c r="E171" s="53" t="s">
        <v>315</v>
      </c>
      <c r="F171" s="53"/>
      <c r="G171" s="6">
        <v>153</v>
      </c>
      <c r="H171" s="11">
        <f>H16/H167</f>
        <v>58.514018691588788</v>
      </c>
      <c r="I171" s="8"/>
      <c r="J171" s="11">
        <f>J16/J167</f>
        <v>72.185714285714283</v>
      </c>
      <c r="K171" s="11">
        <v>76</v>
      </c>
      <c r="L171" s="6" t="s">
        <v>312</v>
      </c>
      <c r="M171" s="6" t="s">
        <v>312</v>
      </c>
      <c r="N171" s="6" t="s">
        <v>312</v>
      </c>
      <c r="O171" s="11">
        <f>O16/O167</f>
        <v>84.128571428571433</v>
      </c>
      <c r="P171" s="17">
        <f t="shared" si="7"/>
        <v>1.1069548872180452</v>
      </c>
      <c r="Q171" s="17">
        <v>1.29</v>
      </c>
      <c r="R171" s="3"/>
      <c r="S171" s="3"/>
      <c r="T171" s="3"/>
      <c r="U171" s="3"/>
      <c r="V171" s="3"/>
      <c r="W171" s="3"/>
    </row>
    <row r="172" spans="1:23" ht="40.5" customHeight="1" thickBot="1" x14ac:dyDescent="0.4">
      <c r="A172" s="5"/>
      <c r="B172" s="64"/>
      <c r="C172" s="6"/>
      <c r="D172" s="6" t="s">
        <v>23</v>
      </c>
      <c r="E172" s="53" t="s">
        <v>99</v>
      </c>
      <c r="F172" s="53"/>
      <c r="G172" s="6">
        <v>154</v>
      </c>
      <c r="H172" s="11">
        <f>H171</f>
        <v>58.514018691588788</v>
      </c>
      <c r="I172" s="8"/>
      <c r="J172" s="11">
        <f>J171</f>
        <v>72.185714285714283</v>
      </c>
      <c r="K172" s="11">
        <v>76</v>
      </c>
      <c r="L172" s="6" t="s">
        <v>312</v>
      </c>
      <c r="M172" s="6" t="s">
        <v>312</v>
      </c>
      <c r="N172" s="6" t="s">
        <v>312</v>
      </c>
      <c r="O172" s="11">
        <f>O171</f>
        <v>84.128571428571433</v>
      </c>
      <c r="P172" s="17">
        <f t="shared" si="7"/>
        <v>1.1069548872180452</v>
      </c>
      <c r="Q172" s="17">
        <v>1.29</v>
      </c>
      <c r="R172" s="3"/>
      <c r="S172" s="3"/>
      <c r="T172" s="3"/>
      <c r="U172" s="3"/>
      <c r="V172" s="3"/>
      <c r="W172" s="3"/>
    </row>
    <row r="173" spans="1:23" ht="42" customHeight="1" thickBot="1" x14ac:dyDescent="0.4">
      <c r="A173" s="5"/>
      <c r="B173" s="64"/>
      <c r="C173" s="6"/>
      <c r="D173" s="6" t="s">
        <v>72</v>
      </c>
      <c r="E173" s="53" t="s">
        <v>316</v>
      </c>
      <c r="F173" s="53"/>
      <c r="G173" s="6">
        <v>155</v>
      </c>
      <c r="H173" s="8"/>
      <c r="I173" s="8"/>
      <c r="J173" s="8"/>
      <c r="K173" s="8"/>
      <c r="L173" s="6" t="s">
        <v>312</v>
      </c>
      <c r="M173" s="6" t="s">
        <v>312</v>
      </c>
      <c r="N173" s="6" t="s">
        <v>312</v>
      </c>
      <c r="O173" s="8"/>
      <c r="P173" s="8"/>
      <c r="Q173" s="8"/>
      <c r="R173" s="3"/>
      <c r="S173" s="3"/>
      <c r="T173" s="3"/>
      <c r="U173" s="3"/>
      <c r="V173" s="3"/>
      <c r="W173" s="3"/>
    </row>
    <row r="174" spans="1:23" ht="30.75" customHeight="1" thickBot="1" x14ac:dyDescent="0.4">
      <c r="A174" s="5"/>
      <c r="B174" s="64"/>
      <c r="C174" s="6"/>
      <c r="D174" s="6" t="s">
        <v>195</v>
      </c>
      <c r="E174" s="53" t="s">
        <v>317</v>
      </c>
      <c r="F174" s="53"/>
      <c r="G174" s="6">
        <v>156</v>
      </c>
      <c r="H174" s="8"/>
      <c r="I174" s="8"/>
      <c r="J174" s="8"/>
      <c r="K174" s="8"/>
      <c r="L174" s="6" t="s">
        <v>312</v>
      </c>
      <c r="M174" s="6" t="s">
        <v>312</v>
      </c>
      <c r="N174" s="6" t="s">
        <v>312</v>
      </c>
      <c r="O174" s="8"/>
      <c r="P174" s="8"/>
      <c r="Q174" s="8"/>
      <c r="R174" s="3"/>
      <c r="S174" s="3"/>
      <c r="T174" s="3"/>
      <c r="U174" s="3"/>
      <c r="V174" s="3"/>
      <c r="W174" s="3"/>
    </row>
    <row r="175" spans="1:23" ht="33.75" customHeight="1" thickBot="1" x14ac:dyDescent="0.4">
      <c r="A175" s="5"/>
      <c r="B175" s="64"/>
      <c r="C175" s="6"/>
      <c r="D175" s="6"/>
      <c r="E175" s="8"/>
      <c r="F175" s="8" t="s">
        <v>318</v>
      </c>
      <c r="G175" s="6">
        <v>157</v>
      </c>
      <c r="H175" s="8"/>
      <c r="I175" s="8"/>
      <c r="J175" s="8"/>
      <c r="K175" s="8"/>
      <c r="L175" s="6" t="s">
        <v>312</v>
      </c>
      <c r="M175" s="6" t="s">
        <v>312</v>
      </c>
      <c r="N175" s="6" t="s">
        <v>312</v>
      </c>
      <c r="O175" s="8"/>
      <c r="P175" s="8"/>
      <c r="Q175" s="8"/>
      <c r="R175" s="3"/>
      <c r="S175" s="3"/>
      <c r="T175" s="3"/>
      <c r="U175" s="3"/>
      <c r="V175" s="3"/>
      <c r="W175" s="3"/>
    </row>
    <row r="176" spans="1:23" ht="24.75" customHeight="1" thickBot="1" x14ac:dyDescent="0.4">
      <c r="A176" s="5"/>
      <c r="B176" s="64"/>
      <c r="C176" s="6"/>
      <c r="D176" s="6"/>
      <c r="E176" s="8"/>
      <c r="F176" s="8" t="s">
        <v>319</v>
      </c>
      <c r="G176" s="6">
        <v>158</v>
      </c>
      <c r="H176" s="8"/>
      <c r="I176" s="8"/>
      <c r="J176" s="8"/>
      <c r="K176" s="8"/>
      <c r="L176" s="6" t="s">
        <v>312</v>
      </c>
      <c r="M176" s="6" t="s">
        <v>312</v>
      </c>
      <c r="N176" s="6" t="s">
        <v>312</v>
      </c>
      <c r="O176" s="8"/>
      <c r="P176" s="8"/>
      <c r="Q176" s="8"/>
      <c r="R176" s="3"/>
      <c r="S176" s="3"/>
      <c r="T176" s="3"/>
      <c r="U176" s="3"/>
      <c r="V176" s="3"/>
      <c r="W176" s="3"/>
    </row>
    <row r="177" spans="1:23" ht="22.5" customHeight="1" thickBot="1" x14ac:dyDescent="0.4">
      <c r="A177" s="5"/>
      <c r="B177" s="64"/>
      <c r="C177" s="6"/>
      <c r="D177" s="6"/>
      <c r="E177" s="8"/>
      <c r="F177" s="8" t="s">
        <v>320</v>
      </c>
      <c r="G177" s="6">
        <v>159</v>
      </c>
      <c r="H177" s="8"/>
      <c r="I177" s="8"/>
      <c r="J177" s="8"/>
      <c r="K177" s="8"/>
      <c r="L177" s="6" t="s">
        <v>312</v>
      </c>
      <c r="M177" s="6" t="s">
        <v>312</v>
      </c>
      <c r="N177" s="6" t="s">
        <v>312</v>
      </c>
      <c r="O177" s="8"/>
      <c r="P177" s="8"/>
      <c r="Q177" s="8"/>
      <c r="R177" s="3"/>
      <c r="S177" s="3"/>
      <c r="T177" s="3"/>
      <c r="U177" s="3"/>
      <c r="V177" s="3"/>
      <c r="W177" s="3"/>
    </row>
    <row r="178" spans="1:23" ht="29.25" customHeight="1" thickBot="1" x14ac:dyDescent="0.4">
      <c r="A178" s="5"/>
      <c r="B178" s="64"/>
      <c r="C178" s="6"/>
      <c r="D178" s="6"/>
      <c r="E178" s="8"/>
      <c r="F178" s="8" t="s">
        <v>321</v>
      </c>
      <c r="G178" s="6">
        <v>160</v>
      </c>
      <c r="H178" s="8">
        <f>H175/H16</f>
        <v>0</v>
      </c>
      <c r="I178" s="8"/>
      <c r="J178" s="8">
        <f>J175/J16</f>
        <v>0</v>
      </c>
      <c r="K178" s="8">
        <f>K175/K16</f>
        <v>0</v>
      </c>
      <c r="L178" s="6" t="s">
        <v>312</v>
      </c>
      <c r="M178" s="6" t="s">
        <v>312</v>
      </c>
      <c r="N178" s="6" t="s">
        <v>312</v>
      </c>
      <c r="O178" s="8">
        <f>O175/O16</f>
        <v>0</v>
      </c>
      <c r="P178" s="8">
        <v>0</v>
      </c>
      <c r="Q178" s="8">
        <v>0</v>
      </c>
      <c r="R178" s="3"/>
      <c r="S178" s="3"/>
      <c r="T178" s="3"/>
      <c r="U178" s="3"/>
      <c r="V178" s="3"/>
      <c r="W178" s="3"/>
    </row>
    <row r="179" spans="1:23" ht="15" thickBot="1" x14ac:dyDescent="0.4">
      <c r="A179" s="5"/>
      <c r="B179" s="64"/>
      <c r="C179" s="6">
        <v>8</v>
      </c>
      <c r="D179" s="6"/>
      <c r="E179" s="53" t="s">
        <v>102</v>
      </c>
      <c r="F179" s="53"/>
      <c r="G179" s="6">
        <v>161</v>
      </c>
      <c r="H179" s="8">
        <v>0</v>
      </c>
      <c r="I179" s="8"/>
      <c r="J179" s="8">
        <v>0</v>
      </c>
      <c r="K179" s="8">
        <v>0</v>
      </c>
      <c r="L179" s="6">
        <v>0</v>
      </c>
      <c r="M179" s="6">
        <v>0</v>
      </c>
      <c r="N179" s="6">
        <v>0</v>
      </c>
      <c r="O179" s="8">
        <v>0</v>
      </c>
      <c r="P179" s="8">
        <v>0</v>
      </c>
      <c r="Q179" s="8">
        <v>0</v>
      </c>
      <c r="R179" s="3"/>
      <c r="S179" s="3"/>
      <c r="T179" s="3"/>
      <c r="U179" s="3"/>
      <c r="V179" s="3"/>
      <c r="W179" s="3"/>
    </row>
    <row r="180" spans="1:23" ht="15" thickBot="1" x14ac:dyDescent="0.4">
      <c r="A180" s="5"/>
      <c r="B180" s="64"/>
      <c r="C180" s="6">
        <v>9</v>
      </c>
      <c r="D180" s="6"/>
      <c r="E180" s="53" t="s">
        <v>322</v>
      </c>
      <c r="F180" s="53"/>
      <c r="G180" s="6">
        <v>162</v>
      </c>
      <c r="H180" s="8">
        <v>0</v>
      </c>
      <c r="I180" s="8"/>
      <c r="J180" s="8">
        <v>0</v>
      </c>
      <c r="K180" s="8">
        <v>0</v>
      </c>
      <c r="L180" s="6">
        <v>0</v>
      </c>
      <c r="M180" s="6">
        <v>0</v>
      </c>
      <c r="N180" s="6">
        <v>0</v>
      </c>
      <c r="O180" s="8">
        <v>0</v>
      </c>
      <c r="P180" s="17">
        <v>0</v>
      </c>
      <c r="Q180" s="17">
        <v>0</v>
      </c>
      <c r="R180" s="3"/>
      <c r="S180" s="3"/>
      <c r="T180" s="3"/>
      <c r="U180" s="3"/>
      <c r="V180" s="3"/>
      <c r="W180" s="3"/>
    </row>
    <row r="181" spans="1:23" ht="42" customHeight="1" thickBot="1" x14ac:dyDescent="0.4">
      <c r="A181" s="5"/>
      <c r="B181" s="64"/>
      <c r="C181" s="6"/>
      <c r="D181" s="6"/>
      <c r="E181" s="8"/>
      <c r="F181" s="8" t="s">
        <v>323</v>
      </c>
      <c r="G181" s="6">
        <v>163</v>
      </c>
      <c r="H181" s="8"/>
      <c r="I181" s="8"/>
      <c r="J181" s="8"/>
      <c r="K181" s="8"/>
      <c r="L181" s="6"/>
      <c r="M181" s="6"/>
      <c r="N181" s="6"/>
      <c r="O181" s="8"/>
      <c r="P181" s="8"/>
      <c r="Q181" s="8"/>
      <c r="R181" s="3"/>
      <c r="S181" s="3"/>
      <c r="T181" s="3"/>
      <c r="U181" s="3"/>
      <c r="V181" s="3"/>
      <c r="W181" s="3"/>
    </row>
    <row r="182" spans="1:23" ht="33" customHeight="1" thickBot="1" x14ac:dyDescent="0.4">
      <c r="A182" s="5"/>
      <c r="B182" s="64"/>
      <c r="C182" s="6"/>
      <c r="D182" s="6"/>
      <c r="E182" s="8"/>
      <c r="F182" s="8" t="s">
        <v>324</v>
      </c>
      <c r="G182" s="6">
        <v>164</v>
      </c>
      <c r="H182" s="8"/>
      <c r="I182" s="8"/>
      <c r="J182" s="8"/>
      <c r="K182" s="8"/>
      <c r="L182" s="6"/>
      <c r="M182" s="6"/>
      <c r="N182" s="6"/>
      <c r="O182" s="8"/>
      <c r="P182" s="8"/>
      <c r="Q182" s="8"/>
      <c r="R182" s="3"/>
      <c r="S182" s="3"/>
      <c r="T182" s="3"/>
      <c r="U182" s="3"/>
      <c r="V182" s="3"/>
      <c r="W182" s="3"/>
    </row>
    <row r="183" spans="1:23" ht="22.5" customHeight="1" thickBot="1" x14ac:dyDescent="0.4">
      <c r="A183" s="5"/>
      <c r="B183" s="64"/>
      <c r="C183" s="6"/>
      <c r="D183" s="6"/>
      <c r="E183" s="8"/>
      <c r="F183" s="8" t="s">
        <v>325</v>
      </c>
      <c r="G183" s="6">
        <v>165</v>
      </c>
      <c r="H183" s="8"/>
      <c r="I183" s="8"/>
      <c r="J183" s="8"/>
      <c r="K183" s="8"/>
      <c r="L183" s="6"/>
      <c r="M183" s="6"/>
      <c r="N183" s="6"/>
      <c r="O183" s="8"/>
      <c r="P183" s="8"/>
      <c r="Q183" s="8"/>
      <c r="R183" s="3"/>
      <c r="S183" s="3"/>
      <c r="T183" s="3"/>
      <c r="U183" s="3"/>
      <c r="V183" s="3"/>
      <c r="W183" s="3"/>
    </row>
    <row r="184" spans="1:23" ht="24.75" customHeight="1" thickBot="1" x14ac:dyDescent="0.4">
      <c r="A184" s="5"/>
      <c r="B184" s="64"/>
      <c r="C184" s="6"/>
      <c r="D184" s="6"/>
      <c r="E184" s="8"/>
      <c r="F184" s="8" t="s">
        <v>326</v>
      </c>
      <c r="G184" s="6">
        <v>166</v>
      </c>
      <c r="H184" s="8"/>
      <c r="I184" s="8"/>
      <c r="J184" s="8"/>
      <c r="K184" s="8"/>
      <c r="L184" s="6"/>
      <c r="M184" s="6"/>
      <c r="N184" s="6"/>
      <c r="O184" s="8"/>
      <c r="P184" s="8"/>
      <c r="Q184" s="8"/>
      <c r="R184" s="3"/>
      <c r="S184" s="3"/>
      <c r="T184" s="3"/>
      <c r="U184" s="3"/>
      <c r="V184" s="3"/>
      <c r="W184" s="3"/>
    </row>
    <row r="185" spans="1:23" ht="25.5" customHeight="1" thickBot="1" x14ac:dyDescent="0.4">
      <c r="A185" s="5"/>
      <c r="B185" s="64"/>
      <c r="C185" s="6"/>
      <c r="D185" s="6"/>
      <c r="E185" s="8"/>
      <c r="F185" s="8" t="s">
        <v>327</v>
      </c>
      <c r="G185" s="6">
        <v>167</v>
      </c>
      <c r="H185" s="8">
        <v>0</v>
      </c>
      <c r="I185" s="8"/>
      <c r="J185" s="8">
        <v>0</v>
      </c>
      <c r="K185" s="8">
        <v>0</v>
      </c>
      <c r="L185" s="6">
        <v>0</v>
      </c>
      <c r="M185" s="6">
        <v>0</v>
      </c>
      <c r="N185" s="6">
        <v>0</v>
      </c>
      <c r="O185" s="8">
        <v>0</v>
      </c>
      <c r="P185" s="17">
        <v>0</v>
      </c>
      <c r="Q185" s="17">
        <v>0</v>
      </c>
      <c r="R185" s="3"/>
      <c r="S185" s="3"/>
      <c r="T185" s="3"/>
      <c r="U185" s="3"/>
      <c r="V185" s="3"/>
      <c r="W185" s="3"/>
    </row>
    <row r="186" spans="1:23" ht="36.75" customHeight="1" thickBot="1" x14ac:dyDescent="0.4">
      <c r="A186" s="5"/>
      <c r="B186" s="64"/>
      <c r="C186" s="20">
        <v>10</v>
      </c>
      <c r="D186" s="20"/>
      <c r="E186" s="60" t="s">
        <v>328</v>
      </c>
      <c r="F186" s="60"/>
      <c r="G186" s="20">
        <v>168</v>
      </c>
      <c r="H186" s="21"/>
      <c r="I186" s="21"/>
      <c r="J186" s="21"/>
      <c r="K186" s="21"/>
      <c r="L186" s="20"/>
      <c r="M186" s="20"/>
      <c r="N186" s="20"/>
      <c r="O186" s="21"/>
      <c r="P186" s="21"/>
      <c r="Q186" s="21"/>
      <c r="R186" s="3"/>
      <c r="S186" s="3"/>
      <c r="T186" s="3"/>
      <c r="U186" s="3"/>
      <c r="V186" s="3"/>
      <c r="W186" s="3"/>
    </row>
    <row r="187" spans="1:23" ht="29.25" customHeight="1" x14ac:dyDescent="0.35">
      <c r="A187" s="5"/>
      <c r="B187" s="22"/>
      <c r="C187" s="23">
        <v>11</v>
      </c>
      <c r="D187" s="23"/>
      <c r="E187" s="61" t="s">
        <v>329</v>
      </c>
      <c r="F187" s="61"/>
      <c r="G187" s="23">
        <v>169</v>
      </c>
      <c r="H187" s="24"/>
      <c r="I187" s="24"/>
      <c r="J187" s="24"/>
      <c r="K187" s="24"/>
      <c r="L187" s="23"/>
      <c r="M187" s="23"/>
      <c r="N187" s="23"/>
      <c r="O187" s="24"/>
      <c r="P187" s="24"/>
      <c r="Q187" s="25"/>
      <c r="R187" s="3"/>
      <c r="S187" s="3"/>
      <c r="T187" s="3"/>
      <c r="U187" s="3"/>
      <c r="V187" s="3"/>
      <c r="W187" s="3"/>
    </row>
    <row r="188" spans="1:23" ht="27.75" customHeight="1" x14ac:dyDescent="0.35">
      <c r="A188" s="5"/>
      <c r="B188" s="26"/>
      <c r="C188" s="27"/>
      <c r="D188" s="27"/>
      <c r="E188" s="28"/>
      <c r="F188" s="28" t="s">
        <v>330</v>
      </c>
      <c r="G188" s="27">
        <v>170</v>
      </c>
      <c r="H188" s="28"/>
      <c r="I188" s="28"/>
      <c r="J188" s="28"/>
      <c r="K188" s="28"/>
      <c r="L188" s="27"/>
      <c r="M188" s="27"/>
      <c r="N188" s="27"/>
      <c r="O188" s="28"/>
      <c r="P188" s="28"/>
      <c r="Q188" s="29"/>
      <c r="R188" s="3"/>
      <c r="S188" s="3"/>
      <c r="T188" s="3"/>
      <c r="U188" s="3"/>
      <c r="V188" s="3"/>
      <c r="W188" s="3"/>
    </row>
    <row r="189" spans="1:23" ht="24" customHeight="1" thickBot="1" x14ac:dyDescent="0.4">
      <c r="A189" s="5"/>
      <c r="B189" s="30"/>
      <c r="C189" s="31"/>
      <c r="D189" s="31"/>
      <c r="E189" s="32"/>
      <c r="F189" s="32" t="s">
        <v>331</v>
      </c>
      <c r="G189" s="31">
        <v>171</v>
      </c>
      <c r="H189" s="32"/>
      <c r="I189" s="32"/>
      <c r="J189" s="32"/>
      <c r="K189" s="32"/>
      <c r="L189" s="31"/>
      <c r="M189" s="31"/>
      <c r="N189" s="31"/>
      <c r="O189" s="32"/>
      <c r="P189" s="32"/>
      <c r="Q189" s="33"/>
      <c r="R189" s="3"/>
      <c r="S189" s="3"/>
      <c r="T189" s="3"/>
      <c r="U189" s="3"/>
      <c r="V189" s="3"/>
      <c r="W189" s="3"/>
    </row>
    <row r="190" spans="1:23" x14ac:dyDescent="0.35">
      <c r="A190" s="5"/>
      <c r="B190" s="5"/>
      <c r="C190" s="34"/>
      <c r="D190" s="34"/>
      <c r="E190" s="5"/>
      <c r="F190" s="5"/>
      <c r="G190" s="34"/>
      <c r="H190" s="5"/>
      <c r="I190" s="5"/>
      <c r="J190" s="5"/>
      <c r="K190" s="5"/>
      <c r="L190" s="34"/>
      <c r="M190" s="34"/>
      <c r="N190" s="34"/>
      <c r="O190" s="5"/>
      <c r="P190" s="5"/>
      <c r="Q190" s="5"/>
      <c r="R190" s="3"/>
      <c r="S190" s="3"/>
      <c r="T190" s="3"/>
      <c r="U190" s="3"/>
      <c r="V190" s="3"/>
      <c r="W190" s="3"/>
    </row>
    <row r="191" spans="1:23" x14ac:dyDescent="0.35">
      <c r="A191" s="5"/>
      <c r="B191" s="5"/>
      <c r="C191" s="62" t="s">
        <v>332</v>
      </c>
      <c r="D191" s="62"/>
      <c r="E191" s="62"/>
      <c r="F191" s="62"/>
      <c r="G191" s="62"/>
      <c r="H191" s="62"/>
      <c r="I191" s="62"/>
      <c r="J191" s="62"/>
      <c r="K191" s="62"/>
      <c r="L191" s="62"/>
      <c r="M191" s="62"/>
      <c r="N191" s="62"/>
      <c r="O191" s="62"/>
      <c r="P191" s="62"/>
      <c r="Q191" s="62"/>
      <c r="R191" s="3"/>
      <c r="S191" s="3"/>
      <c r="T191" s="3"/>
      <c r="U191" s="3"/>
      <c r="V191" s="3"/>
      <c r="W191" s="3"/>
    </row>
    <row r="192" spans="1:23" x14ac:dyDescent="0.35">
      <c r="A192" s="5"/>
      <c r="B192" s="5"/>
      <c r="C192" s="62" t="s">
        <v>333</v>
      </c>
      <c r="D192" s="62"/>
      <c r="E192" s="62"/>
      <c r="F192" s="62"/>
      <c r="G192" s="62"/>
      <c r="H192" s="62"/>
      <c r="I192" s="62"/>
      <c r="J192" s="62"/>
      <c r="K192" s="62"/>
      <c r="L192" s="62"/>
      <c r="M192" s="62"/>
      <c r="N192" s="62"/>
      <c r="O192" s="62"/>
      <c r="P192" s="62"/>
      <c r="Q192" s="62"/>
      <c r="R192" s="3"/>
      <c r="S192" s="3"/>
      <c r="T192" s="3"/>
      <c r="U192" s="3"/>
      <c r="V192" s="3"/>
      <c r="W192" s="3"/>
    </row>
    <row r="193" spans="1:23" x14ac:dyDescent="0.35">
      <c r="A193" s="5"/>
      <c r="B193" s="5"/>
      <c r="C193" s="34"/>
      <c r="D193" s="34"/>
      <c r="E193" s="5"/>
      <c r="F193" s="5"/>
      <c r="G193" s="34"/>
      <c r="H193" s="5"/>
      <c r="I193" s="5"/>
      <c r="J193" s="5"/>
      <c r="K193" s="5"/>
      <c r="L193" s="34"/>
      <c r="M193" s="34"/>
      <c r="N193" s="34"/>
      <c r="O193" s="5"/>
      <c r="P193" s="5"/>
      <c r="Q193" s="5"/>
      <c r="R193" s="3"/>
      <c r="S193" s="3"/>
      <c r="T193" s="3"/>
      <c r="U193" s="3"/>
      <c r="V193" s="3"/>
      <c r="W193" s="3"/>
    </row>
    <row r="194" spans="1:23" ht="16.5" customHeight="1" x14ac:dyDescent="0.35">
      <c r="A194" s="5"/>
      <c r="B194" s="5"/>
      <c r="C194" s="34"/>
      <c r="D194" s="34"/>
      <c r="E194" s="5"/>
      <c r="F194" s="34" t="s">
        <v>106</v>
      </c>
      <c r="G194" s="34"/>
      <c r="H194" s="5"/>
      <c r="I194" s="5"/>
      <c r="J194" s="5"/>
      <c r="K194" s="5"/>
      <c r="L194" s="63" t="s">
        <v>107</v>
      </c>
      <c r="M194" s="63"/>
      <c r="N194" s="63"/>
      <c r="O194" s="5"/>
      <c r="P194" s="5"/>
      <c r="Q194" s="5"/>
      <c r="R194" s="3"/>
      <c r="S194" s="3"/>
      <c r="T194" s="3"/>
      <c r="U194" s="3"/>
      <c r="V194" s="3"/>
      <c r="W194" s="3"/>
    </row>
    <row r="195" spans="1:23" ht="22.5" customHeight="1" x14ac:dyDescent="0.35">
      <c r="A195" s="35"/>
      <c r="B195" s="3"/>
      <c r="C195" s="3"/>
      <c r="D195" s="3"/>
      <c r="E195" s="3"/>
      <c r="F195" s="34" t="s">
        <v>108</v>
      </c>
      <c r="G195" s="3"/>
      <c r="H195" s="3"/>
      <c r="I195" s="3"/>
      <c r="J195" s="3"/>
      <c r="K195" s="3"/>
      <c r="L195" s="59" t="s">
        <v>109</v>
      </c>
      <c r="M195" s="59"/>
      <c r="N195" s="59"/>
      <c r="O195" s="3"/>
      <c r="P195" s="3"/>
      <c r="Q195" s="3"/>
      <c r="R195" s="3"/>
      <c r="S195" s="3"/>
      <c r="T195" s="3"/>
      <c r="U195" s="3"/>
      <c r="V195" s="3"/>
      <c r="W195" s="3"/>
    </row>
  </sheetData>
  <autoFilter ref="B1:Q196" xr:uid="{00000000-0009-0000-0000-000001000000}"/>
  <mergeCells count="148">
    <mergeCell ref="B10:Q10"/>
    <mergeCell ref="B11:D13"/>
    <mergeCell ref="E11:F13"/>
    <mergeCell ref="G11:G13"/>
    <mergeCell ref="H11:H13"/>
    <mergeCell ref="I11:K11"/>
    <mergeCell ref="L11:O11"/>
    <mergeCell ref="I12:J12"/>
    <mergeCell ref="L12:O12"/>
    <mergeCell ref="C14:D14"/>
    <mergeCell ref="E14:F14"/>
    <mergeCell ref="E15:F15"/>
    <mergeCell ref="B16:B41"/>
    <mergeCell ref="E16:F16"/>
    <mergeCell ref="C17:C35"/>
    <mergeCell ref="E17:F17"/>
    <mergeCell ref="D18:D21"/>
    <mergeCell ref="E22:F22"/>
    <mergeCell ref="E23:F23"/>
    <mergeCell ref="E36:F36"/>
    <mergeCell ref="C37:C41"/>
    <mergeCell ref="E37:F37"/>
    <mergeCell ref="E38:F38"/>
    <mergeCell ref="E39:F39"/>
    <mergeCell ref="E40:F40"/>
    <mergeCell ref="E41:F41"/>
    <mergeCell ref="D24:D25"/>
    <mergeCell ref="E26:F26"/>
    <mergeCell ref="E27:F27"/>
    <mergeCell ref="E28:F28"/>
    <mergeCell ref="D29:D31"/>
    <mergeCell ref="D32:D35"/>
    <mergeCell ref="C42:F42"/>
    <mergeCell ref="B43:B151"/>
    <mergeCell ref="D43:F43"/>
    <mergeCell ref="C44:C135"/>
    <mergeCell ref="D44:F44"/>
    <mergeCell ref="E45:F45"/>
    <mergeCell ref="E46:F46"/>
    <mergeCell ref="E47:F47"/>
    <mergeCell ref="E50:F50"/>
    <mergeCell ref="E51:F51"/>
    <mergeCell ref="E60:F60"/>
    <mergeCell ref="E61:F61"/>
    <mergeCell ref="E63:F63"/>
    <mergeCell ref="D64:D69"/>
    <mergeCell ref="E67:E69"/>
    <mergeCell ref="E70:F70"/>
    <mergeCell ref="E52:F52"/>
    <mergeCell ref="E53:F53"/>
    <mergeCell ref="E54:F54"/>
    <mergeCell ref="E55:F55"/>
    <mergeCell ref="E58:F58"/>
    <mergeCell ref="E59:F59"/>
    <mergeCell ref="E80:F80"/>
    <mergeCell ref="E81:F81"/>
    <mergeCell ref="E82:F82"/>
    <mergeCell ref="D83:D85"/>
    <mergeCell ref="D86:D90"/>
    <mergeCell ref="E91:F91"/>
    <mergeCell ref="D71:D74"/>
    <mergeCell ref="E75:F75"/>
    <mergeCell ref="E76:F76"/>
    <mergeCell ref="D77:D79"/>
    <mergeCell ref="E77:F77"/>
    <mergeCell ref="E78:F78"/>
    <mergeCell ref="E79:F79"/>
    <mergeCell ref="E98:F98"/>
    <mergeCell ref="D99:F99"/>
    <mergeCell ref="E100:F100"/>
    <mergeCell ref="E101:F101"/>
    <mergeCell ref="D102:D104"/>
    <mergeCell ref="E102:F102"/>
    <mergeCell ref="E103:F103"/>
    <mergeCell ref="E104:F104"/>
    <mergeCell ref="D92:F92"/>
    <mergeCell ref="E93:F93"/>
    <mergeCell ref="E94:F94"/>
    <mergeCell ref="E95:F95"/>
    <mergeCell ref="E96:F96"/>
    <mergeCell ref="E97:F97"/>
    <mergeCell ref="E113:F113"/>
    <mergeCell ref="D114:D116"/>
    <mergeCell ref="E114:F114"/>
    <mergeCell ref="E115:F115"/>
    <mergeCell ref="E116:F116"/>
    <mergeCell ref="E117:F117"/>
    <mergeCell ref="E105:F105"/>
    <mergeCell ref="D106:D107"/>
    <mergeCell ref="E106:F106"/>
    <mergeCell ref="D108:D112"/>
    <mergeCell ref="E109:F109"/>
    <mergeCell ref="E110:F110"/>
    <mergeCell ref="E111:F111"/>
    <mergeCell ref="E112:F112"/>
    <mergeCell ref="D127:F127"/>
    <mergeCell ref="E128:F128"/>
    <mergeCell ref="D129:D130"/>
    <mergeCell ref="E129:F129"/>
    <mergeCell ref="E130:F130"/>
    <mergeCell ref="E131:F131"/>
    <mergeCell ref="D118:D125"/>
    <mergeCell ref="E118:F118"/>
    <mergeCell ref="E121:F121"/>
    <mergeCell ref="E124:F124"/>
    <mergeCell ref="E125:F125"/>
    <mergeCell ref="E126:F126"/>
    <mergeCell ref="C145:C151"/>
    <mergeCell ref="E145:F145"/>
    <mergeCell ref="E148:F148"/>
    <mergeCell ref="E151:F151"/>
    <mergeCell ref="E152:F152"/>
    <mergeCell ref="E155:F155"/>
    <mergeCell ref="E132:F132"/>
    <mergeCell ref="E133:F133"/>
    <mergeCell ref="E134:F134"/>
    <mergeCell ref="E135:F135"/>
    <mergeCell ref="D137:D139"/>
    <mergeCell ref="E144:F144"/>
    <mergeCell ref="E164:F164"/>
    <mergeCell ref="E165:F165"/>
    <mergeCell ref="E166:F166"/>
    <mergeCell ref="E167:F167"/>
    <mergeCell ref="E168:F168"/>
    <mergeCell ref="E169:F169"/>
    <mergeCell ref="B156:B158"/>
    <mergeCell ref="E156:F156"/>
    <mergeCell ref="E157:F157"/>
    <mergeCell ref="E158:F158"/>
    <mergeCell ref="B159:B186"/>
    <mergeCell ref="E159:F159"/>
    <mergeCell ref="E160:F160"/>
    <mergeCell ref="E161:F161"/>
    <mergeCell ref="E162:F162"/>
    <mergeCell ref="E163:F163"/>
    <mergeCell ref="L195:N195"/>
    <mergeCell ref="E180:F180"/>
    <mergeCell ref="E186:F186"/>
    <mergeCell ref="E187:F187"/>
    <mergeCell ref="C191:Q191"/>
    <mergeCell ref="C192:Q192"/>
    <mergeCell ref="L194:N194"/>
    <mergeCell ref="E170:F170"/>
    <mergeCell ref="E171:F171"/>
    <mergeCell ref="E172:F172"/>
    <mergeCell ref="E173:F173"/>
    <mergeCell ref="E174:F174"/>
    <mergeCell ref="E179:F179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2"/>
  <sheetViews>
    <sheetView workbookViewId="0"/>
  </sheetViews>
  <sheetFormatPr defaultRowHeight="14.5" x14ac:dyDescent="0.35"/>
  <cols>
    <col min="1" max="1" width="4.1796875" customWidth="1"/>
    <col min="2" max="2" width="6" customWidth="1"/>
    <col min="3" max="3" width="36.1796875" customWidth="1"/>
    <col min="4" max="4" width="12.81640625" customWidth="1"/>
    <col min="5" max="5" width="12.453125" customWidth="1"/>
    <col min="6" max="6" width="9.1796875" customWidth="1"/>
    <col min="7" max="7" width="10.7265625" customWidth="1"/>
    <col min="8" max="8" width="16.7265625" customWidth="1"/>
    <col min="9" max="9" width="11.1796875" customWidth="1"/>
    <col min="10" max="10" width="9.1796875" customWidth="1"/>
  </cols>
  <sheetData>
    <row r="1" spans="1:9" x14ac:dyDescent="0.35">
      <c r="A1" s="1"/>
      <c r="B1" s="1" t="s">
        <v>0</v>
      </c>
      <c r="C1" s="1"/>
    </row>
    <row r="2" spans="1:9" x14ac:dyDescent="0.35">
      <c r="A2" s="1"/>
      <c r="B2" s="1" t="s">
        <v>1</v>
      </c>
      <c r="C2" s="1"/>
    </row>
    <row r="3" spans="1:9" x14ac:dyDescent="0.35">
      <c r="A3" s="2"/>
      <c r="B3" s="2" t="s">
        <v>2</v>
      </c>
      <c r="C3" s="2"/>
      <c r="D3" s="3"/>
      <c r="E3" s="3"/>
      <c r="F3" s="3"/>
    </row>
    <row r="4" spans="1:9" x14ac:dyDescent="0.35">
      <c r="A4" s="2"/>
      <c r="B4" s="2" t="s">
        <v>3</v>
      </c>
      <c r="C4" s="2"/>
      <c r="D4" s="3"/>
      <c r="E4" s="3"/>
      <c r="F4" s="3"/>
    </row>
    <row r="5" spans="1:9" x14ac:dyDescent="0.35">
      <c r="A5" s="2"/>
      <c r="B5" s="2" t="s">
        <v>4</v>
      </c>
      <c r="C5" s="2"/>
      <c r="D5" s="3"/>
      <c r="E5" s="3"/>
      <c r="F5" s="3"/>
    </row>
    <row r="7" spans="1:9" x14ac:dyDescent="0.35">
      <c r="C7" s="1" t="s">
        <v>334</v>
      </c>
      <c r="H7" t="s">
        <v>335</v>
      </c>
    </row>
    <row r="8" spans="1:9" ht="15" thickBot="1" x14ac:dyDescent="0.4">
      <c r="A8" s="36"/>
      <c r="B8" s="67" t="s">
        <v>7</v>
      </c>
      <c r="C8" s="67"/>
      <c r="D8" s="67"/>
      <c r="E8" s="67"/>
      <c r="F8" s="67"/>
      <c r="G8" s="67"/>
      <c r="H8" s="67"/>
      <c r="I8" s="67"/>
    </row>
    <row r="9" spans="1:9" ht="15" thickBot="1" x14ac:dyDescent="0.4">
      <c r="A9" s="36"/>
      <c r="B9" s="68" t="s">
        <v>336</v>
      </c>
      <c r="C9" s="68" t="s">
        <v>337</v>
      </c>
      <c r="D9" s="68" t="s">
        <v>338</v>
      </c>
      <c r="E9" s="68"/>
      <c r="F9" s="68" t="s">
        <v>339</v>
      </c>
      <c r="G9" s="68" t="s">
        <v>115</v>
      </c>
      <c r="H9" s="68"/>
      <c r="I9" s="68" t="s">
        <v>340</v>
      </c>
    </row>
    <row r="10" spans="1:9" ht="15" thickBot="1" x14ac:dyDescent="0.4">
      <c r="A10" s="36"/>
      <c r="B10" s="68"/>
      <c r="C10" s="68"/>
      <c r="D10" s="37" t="s">
        <v>116</v>
      </c>
      <c r="E10" s="37" t="s">
        <v>341</v>
      </c>
      <c r="F10" s="68"/>
      <c r="G10" s="37" t="s">
        <v>116</v>
      </c>
      <c r="H10" s="37" t="s">
        <v>341</v>
      </c>
      <c r="I10" s="68"/>
    </row>
    <row r="11" spans="1:9" ht="15" thickBot="1" x14ac:dyDescent="0.4">
      <c r="A11" s="36"/>
      <c r="B11" s="37">
        <v>0</v>
      </c>
      <c r="C11" s="37">
        <v>1</v>
      </c>
      <c r="D11" s="37">
        <v>2</v>
      </c>
      <c r="E11" s="37">
        <v>3</v>
      </c>
      <c r="F11" s="37">
        <v>4</v>
      </c>
      <c r="G11" s="37">
        <v>5</v>
      </c>
      <c r="H11" s="37">
        <v>6</v>
      </c>
      <c r="I11" s="37">
        <v>7</v>
      </c>
    </row>
    <row r="12" spans="1:9" ht="15" thickBot="1" x14ac:dyDescent="0.4">
      <c r="A12" s="36"/>
      <c r="B12" s="37" t="s">
        <v>18</v>
      </c>
      <c r="C12" s="38" t="s">
        <v>342</v>
      </c>
      <c r="D12" s="37">
        <v>9575</v>
      </c>
      <c r="E12" s="37">
        <v>6263</v>
      </c>
      <c r="F12" s="39">
        <f>E12/D12</f>
        <v>0.65409921671018278</v>
      </c>
      <c r="G12" s="37">
        <v>5056</v>
      </c>
      <c r="H12" s="37">
        <v>5339</v>
      </c>
      <c r="I12" s="39">
        <f>H12/G12</f>
        <v>1.0559731012658229</v>
      </c>
    </row>
    <row r="13" spans="1:9" ht="15" thickBot="1" x14ac:dyDescent="0.4">
      <c r="A13" s="36"/>
      <c r="B13" s="37">
        <v>1</v>
      </c>
      <c r="C13" s="38" t="s">
        <v>343</v>
      </c>
      <c r="D13" s="37">
        <v>9573</v>
      </c>
      <c r="E13" s="37">
        <v>6261</v>
      </c>
      <c r="F13" s="39">
        <f>E13/D13</f>
        <v>0.65402695079912254</v>
      </c>
      <c r="G13" s="37">
        <v>5053</v>
      </c>
      <c r="H13" s="37">
        <v>5337</v>
      </c>
      <c r="I13" s="39">
        <f>H13/G13</f>
        <v>1.0562042351078567</v>
      </c>
    </row>
    <row r="14" spans="1:9" ht="15" thickBot="1" x14ac:dyDescent="0.4">
      <c r="A14" s="36"/>
      <c r="B14" s="37">
        <v>2</v>
      </c>
      <c r="C14" s="38" t="s">
        <v>25</v>
      </c>
      <c r="D14" s="37">
        <v>2</v>
      </c>
      <c r="E14" s="37">
        <v>2</v>
      </c>
      <c r="F14" s="37">
        <f>E14/D14</f>
        <v>1</v>
      </c>
      <c r="G14" s="37">
        <v>3</v>
      </c>
      <c r="H14" s="37">
        <v>2</v>
      </c>
      <c r="I14" s="37">
        <v>0.67</v>
      </c>
    </row>
    <row r="15" spans="1:9" x14ac:dyDescent="0.35">
      <c r="A15" s="36"/>
      <c r="B15" s="40"/>
      <c r="C15" s="41"/>
      <c r="D15" s="40"/>
      <c r="E15" s="40"/>
      <c r="F15" s="40"/>
      <c r="G15" s="40"/>
      <c r="H15" s="40"/>
      <c r="I15" s="40"/>
    </row>
    <row r="16" spans="1:9" x14ac:dyDescent="0.35">
      <c r="A16" s="36"/>
      <c r="B16" t="s">
        <v>344</v>
      </c>
      <c r="C16" s="41"/>
      <c r="D16" s="40"/>
      <c r="E16" s="40"/>
      <c r="F16" s="40"/>
      <c r="G16" s="40"/>
      <c r="H16" s="40"/>
      <c r="I16" s="40"/>
    </row>
    <row r="17" spans="1:9" x14ac:dyDescent="0.35">
      <c r="A17" s="36"/>
      <c r="C17" s="41"/>
      <c r="D17" s="40"/>
      <c r="E17" s="40"/>
      <c r="F17" s="40"/>
      <c r="G17" s="40"/>
      <c r="H17" s="40"/>
      <c r="I17" s="40"/>
    </row>
    <row r="18" spans="1:9" x14ac:dyDescent="0.35">
      <c r="A18" s="36"/>
      <c r="C18" s="41"/>
      <c r="D18" s="40"/>
      <c r="E18" s="40"/>
      <c r="F18" s="40"/>
      <c r="G18" s="40"/>
      <c r="H18" s="40"/>
      <c r="I18" s="40"/>
    </row>
    <row r="19" spans="1:9" x14ac:dyDescent="0.35">
      <c r="A19" s="36"/>
      <c r="B19" s="40"/>
      <c r="C19" s="41" t="s">
        <v>106</v>
      </c>
      <c r="D19" s="40"/>
      <c r="E19" s="40"/>
      <c r="F19" s="40"/>
      <c r="G19" s="66" t="s">
        <v>107</v>
      </c>
      <c r="H19" s="66"/>
      <c r="I19" s="40"/>
    </row>
    <row r="20" spans="1:9" x14ac:dyDescent="0.35">
      <c r="A20" s="36"/>
      <c r="B20" s="40"/>
      <c r="C20" s="41" t="s">
        <v>108</v>
      </c>
      <c r="D20" s="40"/>
      <c r="E20" s="40"/>
      <c r="F20" s="40"/>
      <c r="G20" s="66" t="s">
        <v>109</v>
      </c>
      <c r="H20" s="66"/>
      <c r="I20" s="40"/>
    </row>
    <row r="21" spans="1:9" x14ac:dyDescent="0.35">
      <c r="A21" s="36"/>
      <c r="B21" s="40"/>
      <c r="C21" s="41"/>
      <c r="D21" s="40"/>
      <c r="E21" s="40"/>
      <c r="F21" s="40"/>
      <c r="G21" s="40"/>
      <c r="H21" s="40"/>
      <c r="I21" s="40"/>
    </row>
    <row r="22" spans="1:9" x14ac:dyDescent="0.35">
      <c r="A22" s="36"/>
      <c r="B22" s="40"/>
      <c r="C22" s="41"/>
      <c r="D22" s="40"/>
      <c r="E22" s="40"/>
      <c r="F22" s="40"/>
      <c r="G22" s="40"/>
      <c r="H22" s="40"/>
      <c r="I22" s="40"/>
    </row>
  </sheetData>
  <mergeCells count="9">
    <mergeCell ref="G19:H19"/>
    <mergeCell ref="G20:H20"/>
    <mergeCell ref="B8:I8"/>
    <mergeCell ref="B9:B10"/>
    <mergeCell ref="C9:C10"/>
    <mergeCell ref="D9:E9"/>
    <mergeCell ref="F9:F10"/>
    <mergeCell ref="G9:H9"/>
    <mergeCell ref="I9:I10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9"/>
  <sheetViews>
    <sheetView workbookViewId="0"/>
  </sheetViews>
  <sheetFormatPr defaultRowHeight="14.5" x14ac:dyDescent="0.35"/>
  <cols>
    <col min="1" max="1" width="3" customWidth="1"/>
    <col min="2" max="2" width="4.453125" customWidth="1"/>
    <col min="3" max="3" width="4.7265625" customWidth="1"/>
    <col min="4" max="4" width="21.1796875" customWidth="1"/>
    <col min="5" max="5" width="9" customWidth="1"/>
    <col min="6" max="6" width="8" customWidth="1"/>
    <col min="7" max="7" width="9.7265625" customWidth="1"/>
    <col min="8" max="8" width="9" customWidth="1"/>
    <col min="9" max="9" width="8.453125" customWidth="1"/>
    <col min="10" max="10" width="9.54296875" customWidth="1"/>
    <col min="11" max="11" width="9.1796875" customWidth="1"/>
  </cols>
  <sheetData>
    <row r="1" spans="1:11" x14ac:dyDescent="0.35">
      <c r="A1" s="1" t="s">
        <v>345</v>
      </c>
      <c r="B1" s="1" t="s">
        <v>0</v>
      </c>
      <c r="C1" s="1"/>
      <c r="D1" s="1"/>
      <c r="E1" s="1"/>
      <c r="F1" s="1"/>
    </row>
    <row r="2" spans="1:11" x14ac:dyDescent="0.35">
      <c r="A2" s="1"/>
      <c r="B2" s="1" t="s">
        <v>1</v>
      </c>
      <c r="C2" s="1"/>
      <c r="D2" s="1"/>
      <c r="E2" s="1"/>
      <c r="F2" s="1"/>
    </row>
    <row r="3" spans="1:11" x14ac:dyDescent="0.35">
      <c r="A3" s="2"/>
      <c r="B3" s="2" t="s">
        <v>2</v>
      </c>
      <c r="C3" s="2"/>
      <c r="D3" s="1"/>
      <c r="E3" s="1"/>
      <c r="F3" s="1"/>
    </row>
    <row r="4" spans="1:11" x14ac:dyDescent="0.35">
      <c r="A4" s="2"/>
      <c r="B4" s="2" t="s">
        <v>346</v>
      </c>
      <c r="C4" s="2"/>
      <c r="D4" s="1"/>
      <c r="E4" s="1"/>
      <c r="F4" s="1"/>
    </row>
    <row r="5" spans="1:11" x14ac:dyDescent="0.35">
      <c r="A5" s="2"/>
      <c r="B5" s="2" t="s">
        <v>4</v>
      </c>
      <c r="C5" s="2"/>
      <c r="D5" s="1"/>
      <c r="E5" s="1"/>
      <c r="F5" s="1"/>
    </row>
    <row r="7" spans="1:11" ht="15.5" x14ac:dyDescent="0.35">
      <c r="A7" s="42"/>
      <c r="B7" s="42"/>
      <c r="C7" s="42"/>
      <c r="D7" s="43" t="s">
        <v>347</v>
      </c>
      <c r="E7" s="42"/>
      <c r="F7" s="42"/>
      <c r="G7" s="42"/>
      <c r="H7" s="42"/>
      <c r="I7" s="42"/>
      <c r="J7" s="42" t="s">
        <v>348</v>
      </c>
      <c r="K7" s="42"/>
    </row>
    <row r="8" spans="1:11" ht="15" thickBot="1" x14ac:dyDescent="0.4">
      <c r="A8" s="44"/>
      <c r="B8" s="70" t="s">
        <v>7</v>
      </c>
      <c r="C8" s="70"/>
      <c r="D8" s="70"/>
      <c r="E8" s="70"/>
      <c r="F8" s="70"/>
      <c r="G8" s="70"/>
      <c r="H8" s="70"/>
      <c r="I8" s="70"/>
      <c r="J8" s="70"/>
      <c r="K8" s="42"/>
    </row>
    <row r="9" spans="1:11" ht="15" thickBot="1" x14ac:dyDescent="0.4">
      <c r="A9" s="44"/>
      <c r="B9" s="55"/>
      <c r="C9" s="55"/>
      <c r="D9" s="71" t="s">
        <v>8</v>
      </c>
      <c r="E9" s="71" t="s">
        <v>349</v>
      </c>
      <c r="F9" s="71" t="s">
        <v>350</v>
      </c>
      <c r="G9" s="71"/>
      <c r="H9" s="71" t="s">
        <v>351</v>
      </c>
      <c r="I9" s="71"/>
      <c r="J9" s="71"/>
      <c r="K9" s="42"/>
    </row>
    <row r="10" spans="1:11" ht="24.5" thickBot="1" x14ac:dyDescent="0.4">
      <c r="A10" s="44"/>
      <c r="B10" s="55"/>
      <c r="C10" s="55"/>
      <c r="D10" s="71"/>
      <c r="E10" s="71"/>
      <c r="F10" s="45" t="s">
        <v>116</v>
      </c>
      <c r="G10" s="45" t="s">
        <v>352</v>
      </c>
      <c r="H10" s="45" t="s">
        <v>353</v>
      </c>
      <c r="I10" s="45" t="s">
        <v>354</v>
      </c>
      <c r="J10" s="45" t="s">
        <v>355</v>
      </c>
      <c r="K10" s="42"/>
    </row>
    <row r="11" spans="1:11" ht="15" thickBot="1" x14ac:dyDescent="0.4">
      <c r="A11" s="44"/>
      <c r="B11" s="45">
        <v>0</v>
      </c>
      <c r="C11" s="45">
        <v>1</v>
      </c>
      <c r="D11" s="45">
        <v>2</v>
      </c>
      <c r="E11" s="45">
        <v>3</v>
      </c>
      <c r="F11" s="45">
        <v>4</v>
      </c>
      <c r="G11" s="45">
        <v>5</v>
      </c>
      <c r="H11" s="45">
        <v>6</v>
      </c>
      <c r="I11" s="45">
        <v>7</v>
      </c>
      <c r="J11" s="45">
        <v>8</v>
      </c>
      <c r="K11" s="42"/>
    </row>
    <row r="12" spans="1:11" ht="43.5" customHeight="1" thickBot="1" x14ac:dyDescent="0.4">
      <c r="A12" s="44"/>
      <c r="B12" s="45">
        <v>1</v>
      </c>
      <c r="C12" s="45"/>
      <c r="D12" s="46" t="s">
        <v>87</v>
      </c>
      <c r="E12" s="47">
        <v>46022</v>
      </c>
      <c r="F12" s="48">
        <v>20</v>
      </c>
      <c r="G12" s="48">
        <v>0</v>
      </c>
      <c r="H12" s="48">
        <v>120</v>
      </c>
      <c r="I12" s="48">
        <v>30</v>
      </c>
      <c r="J12" s="48">
        <v>40</v>
      </c>
      <c r="K12" s="42"/>
    </row>
    <row r="13" spans="1:11" ht="19.5" customHeight="1" thickBot="1" x14ac:dyDescent="0.4">
      <c r="A13" s="44"/>
      <c r="B13" s="45"/>
      <c r="C13" s="45">
        <v>1</v>
      </c>
      <c r="D13" s="48" t="s">
        <v>356</v>
      </c>
      <c r="E13" s="47">
        <v>46022</v>
      </c>
      <c r="F13" s="48">
        <v>20</v>
      </c>
      <c r="G13" s="48">
        <v>0</v>
      </c>
      <c r="H13" s="48">
        <v>120</v>
      </c>
      <c r="I13" s="48">
        <v>30</v>
      </c>
      <c r="J13" s="48">
        <v>40</v>
      </c>
      <c r="K13" s="42"/>
    </row>
    <row r="14" spans="1:11" ht="17.25" customHeight="1" thickBot="1" x14ac:dyDescent="0.4">
      <c r="A14" s="44"/>
      <c r="B14" s="45"/>
      <c r="C14" s="45"/>
      <c r="D14" s="48" t="s">
        <v>357</v>
      </c>
      <c r="E14" s="47">
        <v>46022</v>
      </c>
      <c r="F14" s="48">
        <v>10</v>
      </c>
      <c r="G14" s="48">
        <v>0</v>
      </c>
      <c r="H14" s="48">
        <v>10</v>
      </c>
      <c r="I14" s="48">
        <v>20</v>
      </c>
      <c r="J14" s="48">
        <v>20</v>
      </c>
      <c r="K14" s="42"/>
    </row>
    <row r="15" spans="1:11" ht="23.25" customHeight="1" thickBot="1" x14ac:dyDescent="0.4">
      <c r="A15" s="44"/>
      <c r="B15" s="45"/>
      <c r="C15" s="45"/>
      <c r="D15" s="48" t="s">
        <v>358</v>
      </c>
      <c r="E15" s="47">
        <v>46022</v>
      </c>
      <c r="F15" s="48">
        <v>10</v>
      </c>
      <c r="G15" s="48"/>
      <c r="H15" s="48">
        <v>110</v>
      </c>
      <c r="I15" s="48">
        <v>10</v>
      </c>
      <c r="J15" s="48">
        <v>20</v>
      </c>
      <c r="K15" s="42"/>
    </row>
    <row r="16" spans="1:11" ht="22.5" customHeight="1" thickBot="1" x14ac:dyDescent="0.4">
      <c r="A16" s="44"/>
      <c r="B16" s="45"/>
      <c r="C16" s="45">
        <v>2</v>
      </c>
      <c r="D16" s="48" t="s">
        <v>88</v>
      </c>
      <c r="E16" s="48"/>
      <c r="F16" s="48"/>
      <c r="G16" s="48"/>
      <c r="H16" s="48"/>
      <c r="I16" s="48"/>
      <c r="J16" s="48"/>
      <c r="K16" s="42"/>
    </row>
    <row r="17" spans="1:11" ht="24" customHeight="1" thickBot="1" x14ac:dyDescent="0.4">
      <c r="A17" s="44"/>
      <c r="B17" s="45"/>
      <c r="C17" s="45">
        <v>3</v>
      </c>
      <c r="D17" s="48" t="s">
        <v>359</v>
      </c>
      <c r="E17" s="48"/>
      <c r="F17" s="48"/>
      <c r="G17" s="48"/>
      <c r="H17" s="48"/>
      <c r="I17" s="48"/>
      <c r="J17" s="48"/>
      <c r="K17" s="42"/>
    </row>
    <row r="18" spans="1:11" ht="17.25" customHeight="1" thickBot="1" x14ac:dyDescent="0.4">
      <c r="A18" s="44"/>
      <c r="B18" s="45"/>
      <c r="C18" s="45"/>
      <c r="D18" s="48" t="s">
        <v>360</v>
      </c>
      <c r="E18" s="48"/>
      <c r="F18" s="48"/>
      <c r="G18" s="48"/>
      <c r="H18" s="48"/>
      <c r="I18" s="48"/>
      <c r="J18" s="48"/>
      <c r="K18" s="42"/>
    </row>
    <row r="19" spans="1:11" ht="21" customHeight="1" thickBot="1" x14ac:dyDescent="0.4">
      <c r="A19" s="44"/>
      <c r="B19" s="45"/>
      <c r="C19" s="45"/>
      <c r="D19" s="48" t="s">
        <v>361</v>
      </c>
      <c r="E19" s="48"/>
      <c r="F19" s="48"/>
      <c r="G19" s="48"/>
      <c r="H19" s="48"/>
      <c r="I19" s="48"/>
      <c r="J19" s="48"/>
      <c r="K19" s="42"/>
    </row>
    <row r="20" spans="1:11" ht="22.5" customHeight="1" thickBot="1" x14ac:dyDescent="0.4">
      <c r="A20" s="44"/>
      <c r="B20" s="45"/>
      <c r="C20" s="45">
        <v>4</v>
      </c>
      <c r="D20" s="48" t="s">
        <v>362</v>
      </c>
      <c r="E20" s="48"/>
      <c r="F20" s="48"/>
      <c r="G20" s="48"/>
      <c r="H20" s="48"/>
      <c r="I20" s="48"/>
      <c r="J20" s="48"/>
      <c r="K20" s="42"/>
    </row>
    <row r="21" spans="1:11" ht="18" customHeight="1" thickBot="1" x14ac:dyDescent="0.4">
      <c r="A21" s="44"/>
      <c r="B21" s="45"/>
      <c r="C21" s="45"/>
      <c r="D21" s="48" t="s">
        <v>363</v>
      </c>
      <c r="E21" s="48"/>
      <c r="F21" s="48"/>
      <c r="G21" s="48"/>
      <c r="H21" s="48"/>
      <c r="I21" s="48"/>
      <c r="J21" s="48"/>
      <c r="K21" s="42"/>
    </row>
    <row r="22" spans="1:11" ht="19.5" customHeight="1" thickBot="1" x14ac:dyDescent="0.4">
      <c r="A22" s="44"/>
      <c r="B22" s="45"/>
      <c r="C22" s="45"/>
      <c r="D22" s="48" t="s">
        <v>363</v>
      </c>
      <c r="E22" s="48"/>
      <c r="F22" s="48"/>
      <c r="G22" s="48"/>
      <c r="H22" s="48"/>
      <c r="I22" s="48"/>
      <c r="J22" s="48"/>
      <c r="K22" s="42"/>
    </row>
    <row r="23" spans="1:11" ht="33" customHeight="1" thickBot="1" x14ac:dyDescent="0.4">
      <c r="A23" s="44"/>
      <c r="B23" s="45" t="s">
        <v>27</v>
      </c>
      <c r="C23" s="45"/>
      <c r="D23" s="46" t="s">
        <v>364</v>
      </c>
      <c r="E23" s="47">
        <v>45657</v>
      </c>
      <c r="F23" s="48">
        <f>F12</f>
        <v>20</v>
      </c>
      <c r="G23" s="48">
        <f>G12</f>
        <v>0</v>
      </c>
      <c r="H23" s="48">
        <f>H12</f>
        <v>120</v>
      </c>
      <c r="I23" s="48">
        <f>I12</f>
        <v>30</v>
      </c>
      <c r="J23" s="48">
        <f>J12</f>
        <v>40</v>
      </c>
      <c r="K23" s="42"/>
    </row>
    <row r="24" spans="1:11" ht="21" customHeight="1" thickBot="1" x14ac:dyDescent="0.4">
      <c r="A24" s="44"/>
      <c r="B24" s="45"/>
      <c r="C24" s="49">
        <v>1</v>
      </c>
      <c r="D24" s="46" t="s">
        <v>365</v>
      </c>
      <c r="E24" s="48"/>
      <c r="F24" s="48"/>
      <c r="G24" s="48"/>
      <c r="H24" s="48"/>
      <c r="I24" s="48"/>
      <c r="J24" s="48"/>
      <c r="K24" s="42"/>
    </row>
    <row r="25" spans="1:11" ht="46.5" customHeight="1" thickBot="1" x14ac:dyDescent="0.4">
      <c r="A25" s="44"/>
      <c r="B25" s="45"/>
      <c r="C25" s="45"/>
      <c r="D25" s="48" t="s">
        <v>366</v>
      </c>
      <c r="E25" s="48"/>
      <c r="F25" s="48"/>
      <c r="G25" s="48"/>
      <c r="H25" s="48"/>
      <c r="I25" s="48"/>
      <c r="J25" s="48"/>
      <c r="K25" s="42"/>
    </row>
    <row r="26" spans="1:11" ht="24" customHeight="1" thickBot="1" x14ac:dyDescent="0.4">
      <c r="A26" s="44"/>
      <c r="B26" s="45"/>
      <c r="C26" s="45"/>
      <c r="D26" s="48" t="s">
        <v>367</v>
      </c>
      <c r="E26" s="48"/>
      <c r="F26" s="48"/>
      <c r="G26" s="48"/>
      <c r="H26" s="48"/>
      <c r="I26" s="48"/>
      <c r="J26" s="48"/>
      <c r="K26" s="42"/>
    </row>
    <row r="27" spans="1:11" ht="20.25" customHeight="1" thickBot="1" x14ac:dyDescent="0.4">
      <c r="A27" s="44"/>
      <c r="B27" s="45"/>
      <c r="C27" s="45"/>
      <c r="D27" s="48" t="s">
        <v>367</v>
      </c>
      <c r="E27" s="48"/>
      <c r="F27" s="48"/>
      <c r="G27" s="48"/>
      <c r="H27" s="48"/>
      <c r="I27" s="48"/>
      <c r="J27" s="48"/>
      <c r="K27" s="42"/>
    </row>
    <row r="28" spans="1:11" ht="57" customHeight="1" thickBot="1" x14ac:dyDescent="0.4">
      <c r="A28" s="44"/>
      <c r="B28" s="45"/>
      <c r="C28" s="45"/>
      <c r="D28" s="48" t="s">
        <v>368</v>
      </c>
      <c r="E28" s="48"/>
      <c r="F28" s="48"/>
      <c r="G28" s="48"/>
      <c r="H28" s="48"/>
      <c r="I28" s="48"/>
      <c r="J28" s="48"/>
      <c r="K28" s="42"/>
    </row>
    <row r="29" spans="1:11" ht="20.25" customHeight="1" thickBot="1" x14ac:dyDescent="0.4">
      <c r="A29" s="44"/>
      <c r="B29" s="45"/>
      <c r="C29" s="45"/>
      <c r="D29" s="48" t="s">
        <v>367</v>
      </c>
      <c r="E29" s="48"/>
      <c r="F29" s="48"/>
      <c r="G29" s="48"/>
      <c r="H29" s="48"/>
      <c r="I29" s="48"/>
      <c r="J29" s="48"/>
      <c r="K29" s="42"/>
    </row>
    <row r="30" spans="1:11" ht="18" customHeight="1" thickBot="1" x14ac:dyDescent="0.4">
      <c r="A30" s="44"/>
      <c r="B30" s="45"/>
      <c r="C30" s="45"/>
      <c r="D30" s="48" t="s">
        <v>367</v>
      </c>
      <c r="E30" s="48"/>
      <c r="F30" s="48"/>
      <c r="G30" s="48"/>
      <c r="H30" s="48"/>
      <c r="I30" s="48"/>
      <c r="J30" s="48"/>
      <c r="K30" s="42"/>
    </row>
    <row r="31" spans="1:11" ht="63" customHeight="1" thickBot="1" x14ac:dyDescent="0.4">
      <c r="A31" s="44"/>
      <c r="B31" s="45"/>
      <c r="C31" s="45"/>
      <c r="D31" s="48" t="s">
        <v>369</v>
      </c>
      <c r="E31" s="48"/>
      <c r="F31" s="48"/>
      <c r="G31" s="48"/>
      <c r="H31" s="48"/>
      <c r="I31" s="48"/>
      <c r="J31" s="48"/>
      <c r="K31" s="42"/>
    </row>
    <row r="32" spans="1:11" ht="23.25" customHeight="1" thickBot="1" x14ac:dyDescent="0.4">
      <c r="A32" s="44"/>
      <c r="B32" s="45"/>
      <c r="C32" s="45"/>
      <c r="D32" s="48" t="s">
        <v>367</v>
      </c>
      <c r="E32" s="48"/>
      <c r="F32" s="48"/>
      <c r="G32" s="48"/>
      <c r="H32" s="48"/>
      <c r="I32" s="48"/>
      <c r="J32" s="48"/>
      <c r="K32" s="42"/>
    </row>
    <row r="33" spans="1:11" ht="18" customHeight="1" thickBot="1" x14ac:dyDescent="0.4">
      <c r="A33" s="44"/>
      <c r="B33" s="45"/>
      <c r="C33" s="45"/>
      <c r="D33" s="48" t="s">
        <v>367</v>
      </c>
      <c r="E33" s="48"/>
      <c r="F33" s="48"/>
      <c r="G33" s="48"/>
      <c r="H33" s="48"/>
      <c r="I33" s="48"/>
      <c r="J33" s="48"/>
      <c r="K33" s="42"/>
    </row>
    <row r="34" spans="1:11" ht="72.5" thickBot="1" x14ac:dyDescent="0.4">
      <c r="A34" s="44"/>
      <c r="B34" s="45"/>
      <c r="C34" s="45"/>
      <c r="D34" s="48" t="s">
        <v>370</v>
      </c>
      <c r="E34" s="48"/>
      <c r="F34" s="48"/>
      <c r="G34" s="48"/>
      <c r="H34" s="48"/>
      <c r="I34" s="48"/>
      <c r="J34" s="48"/>
      <c r="K34" s="42"/>
    </row>
    <row r="35" spans="1:11" ht="15" thickBot="1" x14ac:dyDescent="0.4">
      <c r="A35" s="44"/>
      <c r="B35" s="45"/>
      <c r="C35" s="45"/>
      <c r="D35" s="48" t="s">
        <v>367</v>
      </c>
      <c r="E35" s="48"/>
      <c r="F35" s="48"/>
      <c r="G35" s="48"/>
      <c r="H35" s="48"/>
      <c r="I35" s="48"/>
      <c r="J35" s="48"/>
      <c r="K35" s="42"/>
    </row>
    <row r="36" spans="1:11" ht="15" thickBot="1" x14ac:dyDescent="0.4">
      <c r="A36" s="44"/>
      <c r="B36" s="45"/>
      <c r="C36" s="45"/>
      <c r="D36" s="48" t="s">
        <v>367</v>
      </c>
      <c r="E36" s="48"/>
      <c r="F36" s="48"/>
      <c r="G36" s="48"/>
      <c r="H36" s="48"/>
      <c r="I36" s="48"/>
      <c r="J36" s="48"/>
      <c r="K36" s="42"/>
    </row>
    <row r="37" spans="1:11" ht="24" customHeight="1" thickBot="1" x14ac:dyDescent="0.4">
      <c r="A37" s="44"/>
      <c r="B37" s="45"/>
      <c r="C37" s="49">
        <v>2</v>
      </c>
      <c r="D37" s="46" t="s">
        <v>371</v>
      </c>
      <c r="E37" s="48"/>
      <c r="F37" s="48"/>
      <c r="G37" s="48"/>
      <c r="H37" s="48"/>
      <c r="I37" s="48"/>
      <c r="J37" s="48"/>
      <c r="K37" s="42"/>
    </row>
    <row r="38" spans="1:11" ht="42.75" customHeight="1" thickBot="1" x14ac:dyDescent="0.4">
      <c r="A38" s="44"/>
      <c r="B38" s="45"/>
      <c r="C38" s="45"/>
      <c r="D38" s="48" t="s">
        <v>366</v>
      </c>
      <c r="E38" s="48"/>
      <c r="F38" s="48"/>
      <c r="G38" s="48"/>
      <c r="H38" s="48"/>
      <c r="I38" s="48"/>
      <c r="J38" s="48"/>
      <c r="K38" s="42"/>
    </row>
    <row r="39" spans="1:11" ht="21.75" customHeight="1" thickBot="1" x14ac:dyDescent="0.4">
      <c r="A39" s="44"/>
      <c r="B39" s="45"/>
      <c r="C39" s="45"/>
      <c r="D39" s="48" t="s">
        <v>367</v>
      </c>
      <c r="E39" s="48"/>
      <c r="F39" s="48"/>
      <c r="G39" s="48"/>
      <c r="H39" s="48"/>
      <c r="I39" s="48"/>
      <c r="J39" s="48"/>
      <c r="K39" s="42"/>
    </row>
    <row r="40" spans="1:11" ht="21.75" customHeight="1" thickBot="1" x14ac:dyDescent="0.4">
      <c r="A40" s="44"/>
      <c r="B40" s="45"/>
      <c r="C40" s="45"/>
      <c r="D40" s="48" t="s">
        <v>367</v>
      </c>
      <c r="E40" s="48"/>
      <c r="F40" s="48"/>
      <c r="G40" s="48"/>
      <c r="H40" s="48"/>
      <c r="I40" s="48"/>
      <c r="J40" s="48"/>
      <c r="K40" s="42"/>
    </row>
    <row r="41" spans="1:11" ht="52.5" customHeight="1" thickBot="1" x14ac:dyDescent="0.4">
      <c r="A41" s="44"/>
      <c r="B41" s="45"/>
      <c r="C41" s="45"/>
      <c r="D41" s="48" t="s">
        <v>368</v>
      </c>
      <c r="E41" s="48"/>
      <c r="F41" s="48"/>
      <c r="G41" s="48"/>
      <c r="H41" s="48"/>
      <c r="I41" s="48"/>
      <c r="J41" s="48"/>
      <c r="K41" s="42"/>
    </row>
    <row r="42" spans="1:11" ht="15" customHeight="1" thickBot="1" x14ac:dyDescent="0.4">
      <c r="A42" s="44"/>
      <c r="B42" s="45"/>
      <c r="C42" s="45"/>
      <c r="D42" s="48" t="s">
        <v>367</v>
      </c>
      <c r="E42" s="48"/>
      <c r="F42" s="48"/>
      <c r="G42" s="48"/>
      <c r="H42" s="48"/>
      <c r="I42" s="48"/>
      <c r="J42" s="48"/>
      <c r="K42" s="42"/>
    </row>
    <row r="43" spans="1:11" ht="17.25" customHeight="1" thickBot="1" x14ac:dyDescent="0.4">
      <c r="A43" s="44"/>
      <c r="B43" s="45"/>
      <c r="C43" s="45"/>
      <c r="D43" s="48" t="s">
        <v>367</v>
      </c>
      <c r="E43" s="48"/>
      <c r="F43" s="48"/>
      <c r="G43" s="48"/>
      <c r="H43" s="48"/>
      <c r="I43" s="48"/>
      <c r="J43" s="48"/>
      <c r="K43" s="42"/>
    </row>
    <row r="44" spans="1:11" ht="51" customHeight="1" thickBot="1" x14ac:dyDescent="0.4">
      <c r="A44" s="44"/>
      <c r="B44" s="45"/>
      <c r="C44" s="45"/>
      <c r="D44" s="48" t="s">
        <v>369</v>
      </c>
      <c r="E44" s="48"/>
      <c r="F44" s="48"/>
      <c r="G44" s="48"/>
      <c r="H44" s="48"/>
      <c r="I44" s="48"/>
      <c r="J44" s="48"/>
      <c r="K44" s="42"/>
    </row>
    <row r="45" spans="1:11" ht="21.75" customHeight="1" thickBot="1" x14ac:dyDescent="0.4">
      <c r="A45" s="44"/>
      <c r="B45" s="45"/>
      <c r="C45" s="45"/>
      <c r="D45" s="48" t="s">
        <v>367</v>
      </c>
      <c r="E45" s="48"/>
      <c r="F45" s="48"/>
      <c r="G45" s="48"/>
      <c r="H45" s="48"/>
      <c r="I45" s="48"/>
      <c r="J45" s="48"/>
      <c r="K45" s="42"/>
    </row>
    <row r="46" spans="1:11" ht="23.25" customHeight="1" thickBot="1" x14ac:dyDescent="0.4">
      <c r="A46" s="44"/>
      <c r="B46" s="45"/>
      <c r="C46" s="45"/>
      <c r="D46" s="48" t="s">
        <v>367</v>
      </c>
      <c r="E46" s="48"/>
      <c r="F46" s="48"/>
      <c r="G46" s="48"/>
      <c r="H46" s="48"/>
      <c r="I46" s="48"/>
      <c r="J46" s="48"/>
      <c r="K46" s="42"/>
    </row>
    <row r="47" spans="1:11" ht="72.5" thickBot="1" x14ac:dyDescent="0.4">
      <c r="A47" s="44"/>
      <c r="B47" s="45"/>
      <c r="C47" s="45"/>
      <c r="D47" s="48" t="s">
        <v>370</v>
      </c>
      <c r="E47" s="48"/>
      <c r="F47" s="48"/>
      <c r="G47" s="48"/>
      <c r="H47" s="48"/>
      <c r="I47" s="48"/>
      <c r="J47" s="48"/>
      <c r="K47" s="42"/>
    </row>
    <row r="48" spans="1:11" ht="21" customHeight="1" thickBot="1" x14ac:dyDescent="0.4">
      <c r="A48" s="44"/>
      <c r="B48" s="45"/>
      <c r="C48" s="45"/>
      <c r="D48" s="48" t="s">
        <v>367</v>
      </c>
      <c r="E48" s="48"/>
      <c r="F48" s="48"/>
      <c r="G48" s="48"/>
      <c r="H48" s="48"/>
      <c r="I48" s="48"/>
      <c r="J48" s="48"/>
      <c r="K48" s="42"/>
    </row>
    <row r="49" spans="1:11" ht="14.25" customHeight="1" thickBot="1" x14ac:dyDescent="0.4">
      <c r="A49" s="44"/>
      <c r="B49" s="45"/>
      <c r="C49" s="45"/>
      <c r="D49" s="48" t="s">
        <v>367</v>
      </c>
      <c r="E49" s="48"/>
      <c r="F49" s="48"/>
      <c r="G49" s="48"/>
      <c r="H49" s="48"/>
      <c r="I49" s="48"/>
      <c r="J49" s="48"/>
      <c r="K49" s="42"/>
    </row>
    <row r="50" spans="1:11" ht="54.75" customHeight="1" thickBot="1" x14ac:dyDescent="0.4">
      <c r="A50" s="44"/>
      <c r="B50" s="45"/>
      <c r="C50" s="45">
        <v>3</v>
      </c>
      <c r="D50" s="46" t="s">
        <v>372</v>
      </c>
      <c r="E50" s="48"/>
      <c r="F50" s="48"/>
      <c r="G50" s="48"/>
      <c r="H50" s="48"/>
      <c r="I50" s="48"/>
      <c r="J50" s="48"/>
      <c r="K50" s="42"/>
    </row>
    <row r="51" spans="1:11" ht="42" customHeight="1" thickBot="1" x14ac:dyDescent="0.4">
      <c r="A51" s="44"/>
      <c r="B51" s="45"/>
      <c r="C51" s="45"/>
      <c r="D51" s="48" t="s">
        <v>366</v>
      </c>
      <c r="E51" s="48"/>
      <c r="F51" s="48"/>
      <c r="G51" s="48"/>
      <c r="H51" s="48"/>
      <c r="I51" s="48"/>
      <c r="J51" s="48"/>
      <c r="K51" s="42"/>
    </row>
    <row r="52" spans="1:11" ht="20.25" customHeight="1" thickBot="1" x14ac:dyDescent="0.4">
      <c r="A52" s="44"/>
      <c r="B52" s="45"/>
      <c r="C52" s="45"/>
      <c r="D52" s="48" t="s">
        <v>367</v>
      </c>
      <c r="E52" s="48"/>
      <c r="F52" s="48"/>
      <c r="G52" s="48"/>
      <c r="H52" s="48"/>
      <c r="I52" s="48"/>
      <c r="J52" s="48"/>
      <c r="K52" s="42"/>
    </row>
    <row r="53" spans="1:11" ht="20.25" customHeight="1" thickBot="1" x14ac:dyDescent="0.4">
      <c r="A53" s="44"/>
      <c r="B53" s="45"/>
      <c r="C53" s="45"/>
      <c r="D53" s="48" t="s">
        <v>367</v>
      </c>
      <c r="E53" s="48"/>
      <c r="F53" s="48"/>
      <c r="G53" s="48"/>
      <c r="H53" s="48"/>
      <c r="I53" s="48"/>
      <c r="J53" s="48"/>
      <c r="K53" s="42"/>
    </row>
    <row r="54" spans="1:11" ht="51.75" customHeight="1" thickBot="1" x14ac:dyDescent="0.4">
      <c r="A54" s="44"/>
      <c r="B54" s="45"/>
      <c r="C54" s="45"/>
      <c r="D54" s="48" t="s">
        <v>368</v>
      </c>
      <c r="E54" s="48"/>
      <c r="F54" s="48"/>
      <c r="G54" s="48"/>
      <c r="H54" s="48"/>
      <c r="I54" s="48"/>
      <c r="J54" s="48"/>
      <c r="K54" s="42"/>
    </row>
    <row r="55" spans="1:11" ht="18" customHeight="1" thickBot="1" x14ac:dyDescent="0.4">
      <c r="A55" s="44"/>
      <c r="B55" s="45"/>
      <c r="C55" s="45"/>
      <c r="D55" s="48" t="s">
        <v>367</v>
      </c>
      <c r="E55" s="48"/>
      <c r="F55" s="48"/>
      <c r="G55" s="48"/>
      <c r="H55" s="48"/>
      <c r="I55" s="48"/>
      <c r="J55" s="48"/>
      <c r="K55" s="42"/>
    </row>
    <row r="56" spans="1:11" ht="18.75" customHeight="1" thickBot="1" x14ac:dyDescent="0.4">
      <c r="A56" s="44"/>
      <c r="B56" s="45"/>
      <c r="C56" s="45"/>
      <c r="D56" s="48" t="s">
        <v>367</v>
      </c>
      <c r="E56" s="48"/>
      <c r="F56" s="48"/>
      <c r="G56" s="48"/>
      <c r="H56" s="48"/>
      <c r="I56" s="48"/>
      <c r="J56" s="48"/>
      <c r="K56" s="42"/>
    </row>
    <row r="57" spans="1:11" ht="60.75" customHeight="1" thickBot="1" x14ac:dyDescent="0.4">
      <c r="A57" s="44"/>
      <c r="B57" s="45"/>
      <c r="C57" s="45"/>
      <c r="D57" s="48" t="s">
        <v>369</v>
      </c>
      <c r="E57" s="48"/>
      <c r="F57" s="48"/>
      <c r="G57" s="48"/>
      <c r="H57" s="48"/>
      <c r="I57" s="48"/>
      <c r="J57" s="48"/>
      <c r="K57" s="42"/>
    </row>
    <row r="58" spans="1:11" ht="20.25" customHeight="1" thickBot="1" x14ac:dyDescent="0.4">
      <c r="A58" s="44"/>
      <c r="B58" s="45"/>
      <c r="C58" s="45"/>
      <c r="D58" s="48" t="s">
        <v>367</v>
      </c>
      <c r="E58" s="48"/>
      <c r="F58" s="48"/>
      <c r="G58" s="48"/>
      <c r="H58" s="48"/>
      <c r="I58" s="48"/>
      <c r="J58" s="48"/>
      <c r="K58" s="42"/>
    </row>
    <row r="59" spans="1:11" ht="20.25" customHeight="1" thickBot="1" x14ac:dyDescent="0.4">
      <c r="A59" s="44"/>
      <c r="B59" s="45"/>
      <c r="C59" s="45"/>
      <c r="D59" s="48" t="s">
        <v>367</v>
      </c>
      <c r="E59" s="48"/>
      <c r="F59" s="48"/>
      <c r="G59" s="48"/>
      <c r="H59" s="48"/>
      <c r="I59" s="48"/>
      <c r="J59" s="48"/>
      <c r="K59" s="42"/>
    </row>
    <row r="60" spans="1:11" ht="108" customHeight="1" thickBot="1" x14ac:dyDescent="0.4">
      <c r="A60" s="44"/>
      <c r="B60" s="45"/>
      <c r="C60" s="45"/>
      <c r="D60" s="48" t="s">
        <v>370</v>
      </c>
      <c r="E60" s="48"/>
      <c r="F60" s="48"/>
      <c r="G60" s="48"/>
      <c r="H60" s="48"/>
      <c r="I60" s="48"/>
      <c r="J60" s="48"/>
      <c r="K60" s="42"/>
    </row>
    <row r="61" spans="1:11" ht="15" customHeight="1" thickBot="1" x14ac:dyDescent="0.4">
      <c r="A61" s="44"/>
      <c r="B61" s="45"/>
      <c r="C61" s="45"/>
      <c r="D61" s="48" t="s">
        <v>367</v>
      </c>
      <c r="E61" s="48"/>
      <c r="F61" s="48"/>
      <c r="G61" s="48"/>
      <c r="H61" s="48"/>
      <c r="I61" s="48"/>
      <c r="J61" s="48"/>
      <c r="K61" s="42"/>
    </row>
    <row r="62" spans="1:11" ht="18" customHeight="1" thickBot="1" x14ac:dyDescent="0.4">
      <c r="A62" s="44"/>
      <c r="B62" s="45"/>
      <c r="C62" s="45"/>
      <c r="D62" s="48" t="s">
        <v>367</v>
      </c>
      <c r="E62" s="48"/>
      <c r="F62" s="48"/>
      <c r="G62" s="48"/>
      <c r="H62" s="48"/>
      <c r="I62" s="48"/>
      <c r="J62" s="48"/>
      <c r="K62" s="42"/>
    </row>
    <row r="63" spans="1:11" ht="26.25" customHeight="1" thickBot="1" x14ac:dyDescent="0.4">
      <c r="A63" s="44"/>
      <c r="B63" s="45"/>
      <c r="C63" s="45">
        <v>4</v>
      </c>
      <c r="D63" s="46" t="s">
        <v>373</v>
      </c>
      <c r="E63" s="47">
        <v>46022</v>
      </c>
      <c r="F63" s="48">
        <v>20</v>
      </c>
      <c r="G63" s="48">
        <v>0</v>
      </c>
      <c r="H63" s="48">
        <v>120</v>
      </c>
      <c r="I63" s="48">
        <v>30</v>
      </c>
      <c r="J63" s="48">
        <v>40</v>
      </c>
      <c r="K63" s="42"/>
    </row>
    <row r="64" spans="1:11" ht="38.25" customHeight="1" thickBot="1" x14ac:dyDescent="0.4">
      <c r="A64" s="44"/>
      <c r="B64" s="45"/>
      <c r="C64" s="45">
        <v>5</v>
      </c>
      <c r="D64" s="46" t="s">
        <v>374</v>
      </c>
      <c r="E64" s="48"/>
      <c r="F64" s="48"/>
      <c r="G64" s="48"/>
      <c r="H64" s="48"/>
      <c r="I64" s="48"/>
      <c r="J64" s="48"/>
      <c r="K64" s="42"/>
    </row>
    <row r="65" spans="1:11" ht="15.75" customHeight="1" thickBot="1" x14ac:dyDescent="0.4">
      <c r="A65" s="44"/>
      <c r="B65" s="45"/>
      <c r="C65" s="45"/>
      <c r="D65" s="48" t="s">
        <v>360</v>
      </c>
      <c r="E65" s="48"/>
      <c r="F65" s="48"/>
      <c r="G65" s="48"/>
      <c r="H65" s="48"/>
      <c r="I65" s="48"/>
      <c r="J65" s="48"/>
      <c r="K65" s="42"/>
    </row>
    <row r="66" spans="1:11" ht="19.5" customHeight="1" thickBot="1" x14ac:dyDescent="0.4">
      <c r="A66" s="44"/>
      <c r="B66" s="45"/>
      <c r="C66" s="45"/>
      <c r="D66" s="48" t="s">
        <v>361</v>
      </c>
      <c r="E66" s="48"/>
      <c r="F66" s="48"/>
      <c r="G66" s="48"/>
      <c r="H66" s="48"/>
      <c r="I66" s="48"/>
      <c r="J66" s="48"/>
      <c r="K66" s="42"/>
    </row>
    <row r="67" spans="1:11" x14ac:dyDescent="0.35">
      <c r="A67" s="44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x14ac:dyDescent="0.35">
      <c r="A68" s="42"/>
      <c r="B68" s="42"/>
      <c r="C68" s="42"/>
      <c r="D68" s="44" t="s">
        <v>106</v>
      </c>
      <c r="E68" s="42"/>
      <c r="F68" s="42"/>
      <c r="G68" s="42"/>
      <c r="H68" s="69" t="s">
        <v>107</v>
      </c>
      <c r="I68" s="69"/>
      <c r="J68" s="42"/>
      <c r="K68" s="42"/>
    </row>
    <row r="69" spans="1:11" x14ac:dyDescent="0.35">
      <c r="A69" s="42"/>
      <c r="B69" s="42"/>
      <c r="C69" s="42"/>
      <c r="D69" s="44" t="s">
        <v>108</v>
      </c>
      <c r="E69" s="42"/>
      <c r="F69" s="42"/>
      <c r="G69" s="42"/>
      <c r="H69" s="69" t="s">
        <v>109</v>
      </c>
      <c r="I69" s="69"/>
      <c r="J69" s="42"/>
      <c r="K69" s="42"/>
    </row>
  </sheetData>
  <mergeCells count="9">
    <mergeCell ref="H68:I68"/>
    <mergeCell ref="H69:I69"/>
    <mergeCell ref="B8:J8"/>
    <mergeCell ref="B9:B10"/>
    <mergeCell ref="C9:C10"/>
    <mergeCell ref="D9:D10"/>
    <mergeCell ref="E9:E10"/>
    <mergeCell ref="F9:G9"/>
    <mergeCell ref="H9:J9"/>
  </mergeCells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7"/>
  <sheetViews>
    <sheetView tabSelected="1" workbookViewId="0"/>
  </sheetViews>
  <sheetFormatPr defaultRowHeight="14.5" x14ac:dyDescent="0.35"/>
  <cols>
    <col min="1" max="1" width="4.1796875" customWidth="1"/>
    <col min="2" max="2" width="7.7265625" customWidth="1"/>
    <col min="3" max="3" width="13.26953125" customWidth="1"/>
    <col min="4" max="4" width="12.1796875" customWidth="1"/>
    <col min="5" max="5" width="12.54296875" customWidth="1"/>
    <col min="6" max="6" width="12.26953125" customWidth="1"/>
    <col min="7" max="7" width="11.1796875" customWidth="1"/>
    <col min="8" max="8" width="11" customWidth="1"/>
    <col min="9" max="9" width="10.26953125" customWidth="1"/>
    <col min="10" max="10" width="11" customWidth="1"/>
    <col min="11" max="11" width="10.453125" customWidth="1"/>
    <col min="12" max="12" width="9.1796875" customWidth="1"/>
  </cols>
  <sheetData>
    <row r="1" spans="1:12" x14ac:dyDescent="0.35">
      <c r="A1" s="1"/>
      <c r="B1" s="1" t="s">
        <v>0</v>
      </c>
      <c r="C1" s="1"/>
      <c r="D1" s="1"/>
      <c r="E1" s="1"/>
    </row>
    <row r="2" spans="1:12" x14ac:dyDescent="0.35">
      <c r="A2" s="1"/>
      <c r="B2" s="1" t="s">
        <v>1</v>
      </c>
      <c r="C2" s="1"/>
      <c r="D2" s="1"/>
      <c r="E2" s="1"/>
    </row>
    <row r="3" spans="1:12" x14ac:dyDescent="0.35">
      <c r="A3" s="2"/>
      <c r="B3" s="2" t="s">
        <v>2</v>
      </c>
      <c r="C3" s="2"/>
      <c r="D3" s="1"/>
      <c r="E3" s="1"/>
    </row>
    <row r="4" spans="1:12" x14ac:dyDescent="0.35">
      <c r="A4" s="2"/>
      <c r="B4" s="2" t="s">
        <v>375</v>
      </c>
      <c r="C4" s="2"/>
      <c r="D4" s="1"/>
      <c r="E4" s="1"/>
    </row>
    <row r="5" spans="1:12" x14ac:dyDescent="0.35">
      <c r="A5" s="2"/>
      <c r="B5" s="2" t="s">
        <v>4</v>
      </c>
      <c r="C5" s="2"/>
      <c r="D5" s="1"/>
      <c r="E5" s="1"/>
    </row>
    <row r="7" spans="1:12" x14ac:dyDescent="0.35">
      <c r="C7" s="1" t="s">
        <v>376</v>
      </c>
      <c r="L7" t="s">
        <v>377</v>
      </c>
    </row>
    <row r="8" spans="1:12" ht="15" thickBot="1" x14ac:dyDescent="0.4">
      <c r="A8" s="36"/>
      <c r="B8" s="50"/>
      <c r="C8" s="50"/>
      <c r="D8" s="50"/>
      <c r="E8" s="74"/>
      <c r="F8" s="74"/>
      <c r="G8" s="74"/>
      <c r="H8" s="74"/>
      <c r="I8" s="74"/>
      <c r="J8" s="74"/>
      <c r="K8" s="67" t="s">
        <v>7</v>
      </c>
      <c r="L8" s="67"/>
    </row>
    <row r="9" spans="1:12" ht="15" thickBot="1" x14ac:dyDescent="0.4">
      <c r="A9" s="36"/>
      <c r="B9" s="68" t="s">
        <v>336</v>
      </c>
      <c r="C9" s="68" t="s">
        <v>378</v>
      </c>
      <c r="D9" s="68" t="s">
        <v>379</v>
      </c>
      <c r="E9" s="68" t="s">
        <v>380</v>
      </c>
      <c r="F9" s="68"/>
      <c r="G9" s="68" t="s">
        <v>381</v>
      </c>
      <c r="H9" s="68"/>
      <c r="I9" s="68" t="s">
        <v>382</v>
      </c>
      <c r="J9" s="68"/>
      <c r="K9" s="68" t="s">
        <v>383</v>
      </c>
      <c r="L9" s="68"/>
    </row>
    <row r="10" spans="1:12" ht="15" thickBot="1" x14ac:dyDescent="0.4">
      <c r="A10" s="36"/>
      <c r="B10" s="68"/>
      <c r="C10" s="68"/>
      <c r="D10" s="68"/>
      <c r="E10" s="68" t="s">
        <v>384</v>
      </c>
      <c r="F10" s="68"/>
      <c r="G10" s="68" t="s">
        <v>385</v>
      </c>
      <c r="H10" s="68"/>
      <c r="I10" s="68" t="s">
        <v>385</v>
      </c>
      <c r="J10" s="68"/>
      <c r="K10" s="68" t="s">
        <v>385</v>
      </c>
      <c r="L10" s="68"/>
    </row>
    <row r="11" spans="1:12" ht="29.5" thickBot="1" x14ac:dyDescent="0.4">
      <c r="A11" s="36"/>
      <c r="B11" s="68"/>
      <c r="C11" s="68"/>
      <c r="D11" s="68"/>
      <c r="E11" s="37" t="s">
        <v>386</v>
      </c>
      <c r="F11" s="37" t="s">
        <v>102</v>
      </c>
      <c r="G11" s="37" t="s">
        <v>387</v>
      </c>
      <c r="H11" s="37" t="s">
        <v>102</v>
      </c>
      <c r="I11" s="37" t="s">
        <v>387</v>
      </c>
      <c r="J11" s="37" t="s">
        <v>102</v>
      </c>
      <c r="K11" s="37" t="s">
        <v>387</v>
      </c>
      <c r="L11" s="37" t="s">
        <v>102</v>
      </c>
    </row>
    <row r="12" spans="1:12" ht="15" thickBot="1" x14ac:dyDescent="0.4">
      <c r="A12" s="36"/>
      <c r="B12" s="37">
        <v>0</v>
      </c>
      <c r="C12" s="37">
        <v>1</v>
      </c>
      <c r="D12" s="37">
        <v>2</v>
      </c>
      <c r="E12" s="37">
        <v>3</v>
      </c>
      <c r="F12" s="37">
        <v>4</v>
      </c>
      <c r="G12" s="37">
        <v>5</v>
      </c>
      <c r="H12" s="37">
        <v>6</v>
      </c>
      <c r="I12" s="37">
        <v>7</v>
      </c>
      <c r="J12" s="37">
        <v>8</v>
      </c>
      <c r="K12" s="37">
        <v>9</v>
      </c>
      <c r="L12" s="37">
        <v>10</v>
      </c>
    </row>
    <row r="13" spans="1:12" ht="15" thickBot="1" x14ac:dyDescent="0.4">
      <c r="A13" s="36"/>
      <c r="B13" s="37" t="s">
        <v>388</v>
      </c>
      <c r="C13" s="68" t="s">
        <v>389</v>
      </c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5" thickBot="1" x14ac:dyDescent="0.4">
      <c r="A14" s="36"/>
      <c r="B14" s="37">
        <v>1</v>
      </c>
      <c r="C14" s="37" t="s">
        <v>390</v>
      </c>
      <c r="D14" s="37"/>
      <c r="E14" s="37" t="s">
        <v>92</v>
      </c>
      <c r="F14" s="37" t="s">
        <v>92</v>
      </c>
      <c r="G14" s="37"/>
      <c r="H14" s="37"/>
      <c r="I14" s="37"/>
      <c r="J14" s="37"/>
      <c r="K14" s="37"/>
      <c r="L14" s="37"/>
    </row>
    <row r="15" spans="1:12" ht="15" thickBot="1" x14ac:dyDescent="0.4">
      <c r="A15" s="36"/>
      <c r="B15" s="37">
        <v>2</v>
      </c>
      <c r="C15" s="37" t="s">
        <v>391</v>
      </c>
      <c r="D15" s="37"/>
      <c r="E15" s="37" t="s">
        <v>92</v>
      </c>
      <c r="F15" s="37" t="s">
        <v>92</v>
      </c>
      <c r="G15" s="37"/>
      <c r="H15" s="37"/>
      <c r="I15" s="37"/>
      <c r="J15" s="37"/>
      <c r="K15" s="37"/>
      <c r="L15" s="37"/>
    </row>
    <row r="16" spans="1:12" ht="15" thickBot="1" x14ac:dyDescent="0.4">
      <c r="A16" s="36"/>
      <c r="B16" s="37"/>
      <c r="C16" s="37" t="s">
        <v>392</v>
      </c>
      <c r="D16" s="37"/>
      <c r="E16" s="37" t="s">
        <v>92</v>
      </c>
      <c r="F16" s="37" t="s">
        <v>92</v>
      </c>
      <c r="G16" s="37"/>
      <c r="H16" s="37"/>
      <c r="I16" s="37"/>
      <c r="J16" s="37"/>
      <c r="K16" s="37"/>
      <c r="L16" s="37"/>
    </row>
    <row r="17" spans="1:12" ht="15" thickBot="1" x14ac:dyDescent="0.4">
      <c r="A17" s="36"/>
      <c r="B17" s="37"/>
      <c r="C17" s="37" t="s">
        <v>393</v>
      </c>
      <c r="D17" s="37"/>
      <c r="E17" s="37" t="s">
        <v>92</v>
      </c>
      <c r="F17" s="37" t="s">
        <v>92</v>
      </c>
      <c r="G17" s="37"/>
      <c r="H17" s="37"/>
      <c r="I17" s="37"/>
      <c r="J17" s="37"/>
      <c r="K17" s="37"/>
      <c r="L17" s="37"/>
    </row>
    <row r="18" spans="1:12" ht="15" thickBot="1" x14ac:dyDescent="0.4">
      <c r="A18" s="36"/>
      <c r="B18" s="37" t="s">
        <v>394</v>
      </c>
      <c r="C18" s="68" t="s">
        <v>395</v>
      </c>
      <c r="D18" s="68"/>
      <c r="E18" s="68"/>
      <c r="F18" s="68"/>
      <c r="G18" s="68"/>
      <c r="H18" s="68"/>
      <c r="I18" s="68"/>
      <c r="J18" s="68"/>
      <c r="K18" s="68"/>
      <c r="L18" s="68"/>
    </row>
    <row r="19" spans="1:12" ht="15" thickBot="1" x14ac:dyDescent="0.4">
      <c r="A19" s="36"/>
      <c r="B19" s="37">
        <v>1</v>
      </c>
      <c r="C19" s="37" t="s">
        <v>396</v>
      </c>
      <c r="D19" s="37"/>
      <c r="E19" s="37" t="s">
        <v>92</v>
      </c>
      <c r="F19" s="37" t="s">
        <v>92</v>
      </c>
      <c r="G19" s="37"/>
      <c r="H19" s="37"/>
      <c r="I19" s="37"/>
      <c r="J19" s="37"/>
      <c r="K19" s="37"/>
      <c r="L19" s="37"/>
    </row>
    <row r="20" spans="1:12" ht="15" thickBot="1" x14ac:dyDescent="0.4">
      <c r="A20" s="36"/>
      <c r="B20" s="37">
        <v>2</v>
      </c>
      <c r="C20" s="37" t="s">
        <v>397</v>
      </c>
      <c r="D20" s="37"/>
      <c r="E20" s="37" t="s">
        <v>92</v>
      </c>
      <c r="F20" s="37" t="s">
        <v>92</v>
      </c>
      <c r="G20" s="37"/>
      <c r="H20" s="37"/>
      <c r="I20" s="37"/>
      <c r="J20" s="37"/>
      <c r="K20" s="37"/>
      <c r="L20" s="37"/>
    </row>
    <row r="21" spans="1:12" ht="15" thickBot="1" x14ac:dyDescent="0.4">
      <c r="A21" s="36"/>
      <c r="B21" s="37"/>
      <c r="C21" s="37" t="s">
        <v>398</v>
      </c>
      <c r="D21" s="37"/>
      <c r="E21" s="37" t="s">
        <v>92</v>
      </c>
      <c r="F21" s="37" t="s">
        <v>92</v>
      </c>
      <c r="G21" s="37"/>
      <c r="H21" s="37"/>
      <c r="I21" s="37"/>
      <c r="J21" s="37"/>
      <c r="K21" s="37"/>
      <c r="L21" s="37"/>
    </row>
    <row r="22" spans="1:12" ht="15" thickBot="1" x14ac:dyDescent="0.4">
      <c r="A22" s="36"/>
      <c r="B22" s="37"/>
      <c r="C22" s="37" t="s">
        <v>399</v>
      </c>
      <c r="D22" s="37"/>
      <c r="E22" s="37" t="s">
        <v>92</v>
      </c>
      <c r="F22" s="37" t="s">
        <v>92</v>
      </c>
      <c r="G22" s="37"/>
      <c r="H22" s="37"/>
      <c r="I22" s="37"/>
      <c r="J22" s="37"/>
      <c r="K22" s="37"/>
      <c r="L22" s="37"/>
    </row>
    <row r="23" spans="1:12" ht="44" thickBot="1" x14ac:dyDescent="0.4">
      <c r="A23" s="36"/>
      <c r="B23" s="37" t="s">
        <v>400</v>
      </c>
      <c r="C23" s="37" t="s">
        <v>401</v>
      </c>
      <c r="D23" s="37"/>
      <c r="E23" s="37"/>
      <c r="F23" s="37"/>
      <c r="G23" s="37"/>
      <c r="H23" s="37"/>
      <c r="I23" s="37"/>
      <c r="J23" s="37"/>
      <c r="K23" s="37"/>
      <c r="L23" s="37"/>
    </row>
    <row r="24" spans="1:12" x14ac:dyDescent="0.35">
      <c r="A24" s="72"/>
      <c r="B24" s="40"/>
    </row>
    <row r="25" spans="1:12" x14ac:dyDescent="0.35">
      <c r="A25" s="72"/>
      <c r="B25" s="40"/>
    </row>
    <row r="26" spans="1:12" ht="17" x14ac:dyDescent="0.35">
      <c r="A26" s="51"/>
      <c r="C26" s="73" t="s">
        <v>106</v>
      </c>
      <c r="D26" s="73"/>
      <c r="I26" s="73" t="s">
        <v>107</v>
      </c>
      <c r="J26" s="73"/>
    </row>
    <row r="27" spans="1:12" x14ac:dyDescent="0.35">
      <c r="C27" s="73" t="s">
        <v>402</v>
      </c>
      <c r="D27" s="73"/>
      <c r="I27" s="73" t="s">
        <v>109</v>
      </c>
      <c r="J27" s="73"/>
    </row>
  </sheetData>
  <mergeCells count="22">
    <mergeCell ref="B9:B11"/>
    <mergeCell ref="C9:C11"/>
    <mergeCell ref="D9:D11"/>
    <mergeCell ref="E9:F9"/>
    <mergeCell ref="G9:H9"/>
    <mergeCell ref="C13:L13"/>
    <mergeCell ref="E8:F8"/>
    <mergeCell ref="G8:H8"/>
    <mergeCell ref="I8:J8"/>
    <mergeCell ref="K8:L8"/>
    <mergeCell ref="I9:J9"/>
    <mergeCell ref="K9:L9"/>
    <mergeCell ref="E10:F10"/>
    <mergeCell ref="G10:H10"/>
    <mergeCell ref="I10:J10"/>
    <mergeCell ref="K10:L10"/>
    <mergeCell ref="C18:L18"/>
    <mergeCell ref="A24:A25"/>
    <mergeCell ref="C26:D26"/>
    <mergeCell ref="I26:J26"/>
    <mergeCell ref="C27:D27"/>
    <mergeCell ref="I27:J27"/>
  </mergeCells>
  <pageMargins left="0.70000000000000007" right="0.70000000000000007" top="0.75" bottom="0.75" header="0.30000000000000004" footer="0.30000000000000004"/>
  <pageSetup paperSize="0" fitToWidth="0" fitToHeight="0" orientation="landscape" horizontalDpi="0" verticalDpi="0" copie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4.5" x14ac:dyDescent="0.35"/>
  <cols>
    <col min="1" max="1" width="9.1796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anexa_1</vt:lpstr>
      <vt:lpstr>anexa_2</vt:lpstr>
      <vt:lpstr>anexa_3</vt:lpstr>
      <vt:lpstr>anexa_4</vt:lpstr>
      <vt:lpstr>anexa_5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RADPP</dc:creator>
  <cp:lastModifiedBy>Georgiana ALBU</cp:lastModifiedBy>
  <cp:lastPrinted>2025-02-13T13:19:22Z</cp:lastPrinted>
  <dcterms:created xsi:type="dcterms:W3CDTF">2018-01-31T12:59:07Z</dcterms:created>
  <dcterms:modified xsi:type="dcterms:W3CDTF">2025-04-25T09:09:40Z</dcterms:modified>
</cp:coreProperties>
</file>