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2035" windowHeight="8505"/>
  </bookViews>
  <sheets>
    <sheet name="anexa 1 " sheetId="16" r:id="rId1"/>
  </sheets>
  <definedNames>
    <definedName name="_xlnm.Print_Titles" localSheetId="0">'anexa 1 '!$9:$9</definedName>
  </definedNames>
  <calcPr calcId="145621"/>
</workbook>
</file>

<file path=xl/calcChain.xml><?xml version="1.0" encoding="utf-8"?>
<calcChain xmlns="http://schemas.openxmlformats.org/spreadsheetml/2006/main">
  <c r="F15" i="16" l="1"/>
  <c r="F13" i="16"/>
  <c r="F22" i="16"/>
  <c r="F68" i="16"/>
  <c r="F12" i="16"/>
  <c r="F11" i="16" s="1"/>
  <c r="C91" i="16"/>
  <c r="F82" i="16" l="1"/>
  <c r="F79" i="16" s="1"/>
  <c r="F78" i="16" s="1"/>
  <c r="F17" i="16"/>
  <c r="F16" i="16"/>
  <c r="E79" i="16"/>
  <c r="E78" i="16" s="1"/>
  <c r="E77" i="16" s="1"/>
  <c r="D80" i="16"/>
  <c r="D81" i="16"/>
  <c r="D82" i="16" l="1"/>
  <c r="D78" i="16"/>
  <c r="F77" i="16"/>
  <c r="D79" i="16"/>
  <c r="E28" i="16"/>
  <c r="E27" i="16" s="1"/>
  <c r="F31" i="16"/>
  <c r="D31" i="16" s="1"/>
  <c r="D29" i="16"/>
  <c r="D30" i="16"/>
  <c r="F28" i="16" l="1"/>
  <c r="F27" i="16" s="1"/>
  <c r="D27" i="16" s="1"/>
  <c r="D77" i="16"/>
  <c r="D28" i="16" l="1"/>
  <c r="D76" i="16"/>
  <c r="F75" i="16"/>
  <c r="E75" i="16"/>
  <c r="E74" i="16" s="1"/>
  <c r="F74" i="16"/>
  <c r="F73" i="16" s="1"/>
  <c r="D72" i="16"/>
  <c r="F71" i="16"/>
  <c r="F70" i="16" s="1"/>
  <c r="F69" i="16" s="1"/>
  <c r="E71" i="16"/>
  <c r="E70" i="16" s="1"/>
  <c r="E69" i="16" s="1"/>
  <c r="F65" i="16"/>
  <c r="F64" i="16" s="1"/>
  <c r="E68" i="16"/>
  <c r="D67" i="16"/>
  <c r="D66" i="16"/>
  <c r="D63" i="16"/>
  <c r="F62" i="16"/>
  <c r="D60" i="16"/>
  <c r="F59" i="16"/>
  <c r="F58" i="16" s="1"/>
  <c r="E59" i="16"/>
  <c r="E58" i="16" s="1"/>
  <c r="D57" i="16"/>
  <c r="F56" i="16"/>
  <c r="F55" i="16" s="1"/>
  <c r="E56" i="16"/>
  <c r="D53" i="16"/>
  <c r="F52" i="16"/>
  <c r="F51" i="16" s="1"/>
  <c r="F50" i="16" s="1"/>
  <c r="E52" i="16"/>
  <c r="E51" i="16" s="1"/>
  <c r="D49" i="16"/>
  <c r="F48" i="16"/>
  <c r="F47" i="16" s="1"/>
  <c r="F46" i="16" s="1"/>
  <c r="E48" i="16"/>
  <c r="D45" i="16"/>
  <c r="F44" i="16"/>
  <c r="F43" i="16" s="1"/>
  <c r="F42" i="16" s="1"/>
  <c r="E44" i="16"/>
  <c r="E43" i="16" s="1"/>
  <c r="D40" i="16"/>
  <c r="F39" i="16"/>
  <c r="E39" i="16"/>
  <c r="D38" i="16"/>
  <c r="F37" i="16"/>
  <c r="E37" i="16"/>
  <c r="D34" i="16"/>
  <c r="F33" i="16"/>
  <c r="F32" i="16" s="1"/>
  <c r="E33" i="16"/>
  <c r="D26" i="16"/>
  <c r="F25" i="16"/>
  <c r="E25" i="16"/>
  <c r="E24" i="16" s="1"/>
  <c r="D22" i="16"/>
  <c r="F21" i="16"/>
  <c r="F20" i="16" s="1"/>
  <c r="F19" i="16" s="1"/>
  <c r="E21" i="16"/>
  <c r="E20" i="16" s="1"/>
  <c r="E19" i="16" s="1"/>
  <c r="D17" i="16"/>
  <c r="E16" i="16"/>
  <c r="E14" i="16" s="1"/>
  <c r="F14" i="16"/>
  <c r="D13" i="16"/>
  <c r="D12" i="16"/>
  <c r="E11" i="16"/>
  <c r="F36" i="16" l="1"/>
  <c r="F35" i="16" s="1"/>
  <c r="D48" i="16"/>
  <c r="D19" i="16"/>
  <c r="F24" i="16"/>
  <c r="F23" i="16" s="1"/>
  <c r="D33" i="16"/>
  <c r="D39" i="16"/>
  <c r="D56" i="16"/>
  <c r="D58" i="16"/>
  <c r="D75" i="16"/>
  <c r="D21" i="16"/>
  <c r="D51" i="16"/>
  <c r="E50" i="16"/>
  <c r="D50" i="16" s="1"/>
  <c r="D43" i="16"/>
  <c r="E42" i="16"/>
  <c r="D42" i="16" s="1"/>
  <c r="F41" i="16"/>
  <c r="E47" i="16"/>
  <c r="E46" i="16" s="1"/>
  <c r="D46" i="16" s="1"/>
  <c r="D52" i="16"/>
  <c r="E55" i="16"/>
  <c r="D55" i="16" s="1"/>
  <c r="D68" i="16"/>
  <c r="D74" i="16"/>
  <c r="F10" i="16"/>
  <c r="E32" i="16"/>
  <c r="D32" i="16" s="1"/>
  <c r="D71" i="16"/>
  <c r="D20" i="16"/>
  <c r="D16" i="16"/>
  <c r="D25" i="16"/>
  <c r="D44" i="16"/>
  <c r="E36" i="16"/>
  <c r="D36" i="16" s="1"/>
  <c r="D69" i="16"/>
  <c r="E73" i="16"/>
  <c r="D73" i="16" s="1"/>
  <c r="E35" i="16"/>
  <c r="F61" i="16"/>
  <c r="F54" i="16" s="1"/>
  <c r="D14" i="16"/>
  <c r="E10" i="16"/>
  <c r="D70" i="16"/>
  <c r="D15" i="16"/>
  <c r="D62" i="16"/>
  <c r="D24" i="16"/>
  <c r="D37" i="16"/>
  <c r="D59" i="16"/>
  <c r="E65" i="16"/>
  <c r="D35" i="16" l="1"/>
  <c r="F18" i="16"/>
  <c r="E23" i="16"/>
  <c r="D11" i="16"/>
  <c r="F83" i="16"/>
  <c r="D47" i="16"/>
  <c r="E41" i="16"/>
  <c r="D41" i="16" s="1"/>
  <c r="D10" i="16"/>
  <c r="E64" i="16"/>
  <c r="D65" i="16"/>
  <c r="D23" i="16" l="1"/>
  <c r="D64" i="16"/>
  <c r="E61" i="16"/>
  <c r="E54" i="16" s="1"/>
  <c r="E18" i="16" s="1"/>
  <c r="D61" i="16" l="1"/>
  <c r="D54" i="16" l="1"/>
  <c r="D18" i="16" l="1"/>
  <c r="E83" i="16"/>
  <c r="D83" i="16" s="1"/>
</calcChain>
</file>

<file path=xl/sharedStrings.xml><?xml version="1.0" encoding="utf-8"?>
<sst xmlns="http://schemas.openxmlformats.org/spreadsheetml/2006/main" count="140" uniqueCount="101">
  <si>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</si>
  <si>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</si>
  <si>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</si>
  <si>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</si>
  <si>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</si>
  <si>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</si>
  <si>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</si>
  <si>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</si>
  <si>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</si>
  <si>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</si>
  <si>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</si>
  <si>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</si>
  <si>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</si>
  <si>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>E</t>
  </si>
  <si>
    <t xml:space="preserve">                       ANEXA 1</t>
  </si>
  <si>
    <t>Cheltuieli cu bunuri si servicii</t>
  </si>
  <si>
    <t>TOTAL  VENITURI (A+B)</t>
  </si>
  <si>
    <t>CULTURA , RECREERE SI RELIGIE</t>
  </si>
  <si>
    <t>67.02</t>
  </si>
  <si>
    <t>INVATAMANT</t>
  </si>
  <si>
    <t>65.02</t>
  </si>
  <si>
    <t>Centrul Scolar de Educatie Incluziva "Sf. Filofteia" Stefanesti</t>
  </si>
  <si>
    <t>F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</si>
  <si>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</si>
  <si>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</si>
  <si>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</si>
  <si>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</si>
  <si>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</si>
  <si>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</si>
  <si>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</si>
  <si>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>ASISTENTA SOCIALA</t>
  </si>
  <si>
    <t>68.02</t>
  </si>
  <si>
    <t>68.02.06</t>
  </si>
  <si>
    <t>68.02.12</t>
  </si>
  <si>
    <t>Transferuri din bugetele locale pentru finantarea unitatilor medico-sociale , din care:</t>
  </si>
  <si>
    <t>51.01.39</t>
  </si>
  <si>
    <t>Cheltuieli de personal</t>
  </si>
  <si>
    <t>65.02.07.04.01</t>
  </si>
  <si>
    <t>Directia Generala de Asistenta Sociala si Protectia Copilului Arges</t>
  </si>
  <si>
    <t>70.02</t>
  </si>
  <si>
    <t>Centrul de Cultura " Bratianu" Stefanesti</t>
  </si>
  <si>
    <t>67.02.50</t>
  </si>
  <si>
    <t>.04.02.01</t>
  </si>
  <si>
    <t>TRIM. III</t>
  </si>
  <si>
    <t>LA BUGETUL LOCAL PE ANUL 2015</t>
  </si>
  <si>
    <t xml:space="preserve"> ANUL 2015</t>
  </si>
  <si>
    <t>la Hotararea C. J. Arges nr. ___ /__.09.2015</t>
  </si>
  <si>
    <t xml:space="preserve">                pentru cheltuieli cu bunuri si servicii</t>
  </si>
  <si>
    <t xml:space="preserve">LOCUINTE , SERVICII SI DEZVOLTARE PUBLICA </t>
  </si>
  <si>
    <t>Alte institutii si actiuni sanitare</t>
  </si>
  <si>
    <t>66.02.50.50</t>
  </si>
  <si>
    <t>SECTIUNEA DE DEZVOLTARE</t>
  </si>
  <si>
    <t>Transferuri pentru finantarea investitiilor la spitale</t>
  </si>
  <si>
    <t>51.02.12</t>
  </si>
  <si>
    <t>Actiuni de sanatate</t>
  </si>
  <si>
    <t>51.01.03</t>
  </si>
  <si>
    <t>TRIM. IV</t>
  </si>
  <si>
    <t>SANATATE</t>
  </si>
  <si>
    <t>66.02</t>
  </si>
  <si>
    <t>AUTORITATI PUBLICE SI ACTIUNI EXTERNE</t>
  </si>
  <si>
    <t>51.02</t>
  </si>
  <si>
    <t xml:space="preserve">Autoritati executive </t>
  </si>
  <si>
    <t>51.02.01.03</t>
  </si>
  <si>
    <t>Scoala Gimnaziala Speciala "Marina" Curtea de Arges</t>
  </si>
  <si>
    <t>65.02.07.04.05</t>
  </si>
  <si>
    <t>Muzeul Viticulturii si Pomiculturii Golesti</t>
  </si>
  <si>
    <t>67.02.03.02</t>
  </si>
  <si>
    <t>Biblioteca Judeteana "Dinicu Golescu"</t>
  </si>
  <si>
    <t xml:space="preserve">SECTIUNEA DE FUNCTIONARE  </t>
  </si>
  <si>
    <t>Unitatea de asistenta medico-sociala Dedulesti</t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</si>
  <si>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"Modernizarea Centrului de Zi din cadrul Complexului de Tip Familial Valea Mare Stefanesti"</t>
    </r>
  </si>
  <si>
    <t xml:space="preserve">Finantare nationala </t>
  </si>
  <si>
    <t>56.01.01</t>
  </si>
  <si>
    <t>Finantare de la Uniunea Europeana</t>
  </si>
  <si>
    <t>56.01.02</t>
  </si>
  <si>
    <t xml:space="preserve">Cheltuieli neeligibile </t>
  </si>
  <si>
    <t>56.01.03</t>
  </si>
  <si>
    <t>Centrul de Recuperare si Reabilitare Neuropsihiatrica Calinesti</t>
  </si>
  <si>
    <t>Serviciul Public Judetean Salvamont</t>
  </si>
  <si>
    <t>70.02.50</t>
  </si>
  <si>
    <t>Complexul de Locuinte Protejate Tigveni</t>
  </si>
  <si>
    <t>Subventii de la bugetul de stat catre bugetele locale necesare sustinerii derularii proiectelor finantate din fonduri externe nerambursabile (FEN) postaderare</t>
  </si>
  <si>
    <t>42.02.20</t>
  </si>
  <si>
    <t>Sume FEN postaderare in contul platilor efectuate in anul curent- Fondul European de Dezvoltare Regionala</t>
  </si>
  <si>
    <t>45.02.01.01</t>
  </si>
  <si>
    <t>68.02.05.02</t>
  </si>
  <si>
    <t>67.02.03.03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</si>
  <si>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>(11.25% )</t>
    </r>
  </si>
  <si>
    <r>
      <t xml:space="preserve">Proiect </t>
    </r>
    <r>
      <rPr>
        <b/>
        <sz val="10"/>
        <rFont val="Times New Roman"/>
        <family val="1"/>
        <charset val="238"/>
      </rPr>
      <t xml:space="preserve"> "Consolidare, reabilitare si extindere Centrul Scolar de Educatie Incluziva -Sfanta Filofteia- Stefanesti"</t>
    </r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</si>
  <si>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</si>
  <si>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</si>
  <si>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</si>
  <si>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</si>
  <si>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Finantare nationala</t>
  </si>
  <si>
    <t>Cheltuieli neeligibile</t>
  </si>
  <si>
    <t>G</t>
  </si>
  <si>
    <t>TOTAL CHELTUIELI (A+B+C+D+E+F+G)</t>
  </si>
  <si>
    <t>EXCEDENT</t>
  </si>
  <si>
    <t>TOTAL</t>
  </si>
  <si>
    <t>Proiect "Managementul Integrat al Deseurilor Solide in judetul Arges"</t>
  </si>
  <si>
    <t xml:space="preserve">  DEFICIT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</si>
</sst>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Tahoma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">
    <xf numFmtId="0" fontId="0" fillId="0" borderId="0"/>
    <xf numFmtId="0" fontId="6" fillId="3" borderId="0" applyNumberFormat="0" applyBorder="0" applyAlignment="0" applyProtection="0"/>
    <xf numFmtId="0" fontId="8" fillId="0" borderId="0"/>
    <xf numFmtId="0" fontId="9" fillId="0" borderId="0"/>
  </cellStyleXfs>
  <cellXfs count="85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49" fontId="5" fillId="5" borderId="1" xfId="3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0" fontId="10" fillId="0" borderId="0" xfId="0" applyFont="1"/>
    <xf numFmtId="0" fontId="4" fillId="2" borderId="3" xfId="0" applyFont="1" applyFill="1" applyBorder="1" applyAlignment="1">
      <alignment horizontal="center" wrapText="1"/>
    </xf>
    <xf numFmtId="0" fontId="4" fillId="0" borderId="1" xfId="0" applyFont="1" applyBorder="1"/>
    <xf numFmtId="2" fontId="4" fillId="0" borderId="4" xfId="0" applyNumberFormat="1" applyFont="1" applyBorder="1"/>
    <xf numFmtId="0" fontId="0" fillId="0" borderId="0" xfId="0" applyAlignment="1">
      <alignment wrapText="1"/>
    </xf>
    <xf numFmtId="0" fontId="9" fillId="2" borderId="0" xfId="0" applyFont="1" applyFill="1"/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/>
    <xf numFmtId="0" fontId="5" fillId="4" borderId="4" xfId="0" applyFont="1" applyFill="1" applyBorder="1" applyAlignment="1">
      <alignment wrapText="1"/>
    </xf>
    <xf numFmtId="0" fontId="12" fillId="2" borderId="1" xfId="0" applyFont="1" applyFill="1" applyBorder="1"/>
    <xf numFmtId="2" fontId="4" fillId="2" borderId="1" xfId="0" applyNumberFormat="1" applyFont="1" applyFill="1" applyBorder="1"/>
    <xf numFmtId="2" fontId="5" fillId="2" borderId="1" xfId="0" applyNumberFormat="1" applyFont="1" applyFill="1" applyBorder="1"/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2" borderId="5" xfId="0" applyFont="1" applyFill="1" applyBorder="1"/>
    <xf numFmtId="1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2" fontId="11" fillId="2" borderId="1" xfId="0" applyNumberFormat="1" applyFont="1" applyFill="1" applyBorder="1"/>
    <xf numFmtId="2" fontId="4" fillId="0" borderId="1" xfId="0" applyNumberFormat="1" applyFont="1" applyBorder="1"/>
    <xf numFmtId="2" fontId="5" fillId="4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2" fontId="5" fillId="4" borderId="1" xfId="0" applyNumberFormat="1" applyFont="1" applyFill="1" applyBorder="1" applyAlignment="1">
      <alignment horizontal="center"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Fill="1" applyBorder="1" applyAlignment="1">
      <alignment horizontal="left" wrapText="1"/>
    </xf>
    <xf numFmtId="2" fontId="5" fillId="0" borderId="1" xfId="0" applyNumberFormat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4">
    <cellStyle name="Good" xfId="1" builtinId="26"/>
    <cellStyle name="Normal" xfId="0" builtinId="0"/>
    <cellStyle name="Normal_Anexa F 140 146 10.07" xfId="3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workbookViewId="0">
      <selection activeCell="I6" sqref="I6"/>
    </sheetView>
  </sheetViews>
  <sheetFormatPr defaultRowHeight="12.75" x14ac:dyDescent="0.2"/>
  <cols>
    <col min="1" max="1" width="4" customWidth="1"/>
    <col min="2" max="2" width="45.42578125" customWidth="1"/>
    <col min="3" max="3" width="14" customWidth="1"/>
    <col min="4" max="4" width="11.5703125" customWidth="1"/>
    <col min="5" max="5" width="10" customWidth="1"/>
  </cols>
  <sheetData>
    <row r="1" spans="1:6" s="11" customFormat="1" ht="15.75" x14ac:dyDescent="0.25">
      <c r="A1" s="81" t="s">
        <v>6</v>
      </c>
      <c r="B1" s="81"/>
      <c r="C1" s="81"/>
      <c r="D1" s="81"/>
    </row>
    <row r="2" spans="1:6" s="10" customFormat="1" ht="15.75" x14ac:dyDescent="0.25">
      <c r="C2" s="78" t="s">
        <v>14</v>
      </c>
      <c r="D2" s="78"/>
      <c r="E2" s="80"/>
    </row>
    <row r="3" spans="1:6" s="10" customFormat="1" ht="15.75" x14ac:dyDescent="0.25">
      <c r="A3" s="82" t="s">
        <v>46</v>
      </c>
      <c r="B3" s="83"/>
      <c r="C3" s="83"/>
      <c r="D3" s="83"/>
      <c r="E3" s="80"/>
    </row>
    <row r="4" spans="1:6" s="10" customFormat="1" ht="15.75" x14ac:dyDescent="0.25">
      <c r="A4" s="65"/>
      <c r="B4" s="66"/>
      <c r="C4" s="66"/>
      <c r="D4" s="66"/>
    </row>
    <row r="5" spans="1:6" s="10" customFormat="1" ht="15.75" x14ac:dyDescent="0.25">
      <c r="A5" s="84" t="s">
        <v>0</v>
      </c>
      <c r="B5" s="79"/>
      <c r="C5" s="79"/>
      <c r="D5" s="79"/>
      <c r="E5" s="80"/>
    </row>
    <row r="6" spans="1:6" s="10" customFormat="1" ht="15.75" x14ac:dyDescent="0.25">
      <c r="A6" s="84" t="s">
        <v>44</v>
      </c>
      <c r="B6" s="79"/>
      <c r="C6" s="79"/>
      <c r="D6" s="79"/>
      <c r="E6" s="80"/>
    </row>
    <row r="7" spans="1:6" s="10" customFormat="1" ht="15.75" x14ac:dyDescent="0.25">
      <c r="A7" s="78" t="s">
        <v>9</v>
      </c>
      <c r="B7" s="79"/>
      <c r="C7" s="79"/>
      <c r="D7" s="79"/>
      <c r="E7" s="80"/>
    </row>
    <row r="8" spans="1:6" ht="15.75" x14ac:dyDescent="0.25">
      <c r="C8" s="67"/>
      <c r="F8" s="19" t="s">
        <v>7</v>
      </c>
    </row>
    <row r="9" spans="1:6" ht="31.5" customHeight="1" x14ac:dyDescent="0.2">
      <c r="A9" s="18" t="s">
        <v>1</v>
      </c>
      <c r="B9" s="14" t="s">
        <v>11</v>
      </c>
      <c r="C9" s="14" t="s">
        <v>2</v>
      </c>
      <c r="D9" s="15" t="s">
        <v>45</v>
      </c>
      <c r="E9" s="14" t="s">
        <v>43</v>
      </c>
      <c r="F9" s="14" t="s">
        <v>56</v>
      </c>
    </row>
    <row r="10" spans="1:6" ht="16.5" customHeight="1" x14ac:dyDescent="0.2">
      <c r="A10" s="4"/>
      <c r="B10" s="5" t="s">
        <v>16</v>
      </c>
      <c r="C10" s="5"/>
      <c r="D10" s="24">
        <f>E10+F10</f>
        <v>56367.310000000005</v>
      </c>
      <c r="E10" s="24">
        <f>E11+E14</f>
        <v>64.97</v>
      </c>
      <c r="F10" s="24">
        <f>F11+F14</f>
        <v>56302.340000000004</v>
      </c>
    </row>
    <row r="11" spans="1:6" ht="16.5" customHeight="1" x14ac:dyDescent="0.2">
      <c r="A11" s="5" t="s">
        <v>3</v>
      </c>
      <c r="B11" s="21" t="s">
        <v>12</v>
      </c>
      <c r="C11" s="5"/>
      <c r="D11" s="24">
        <f t="shared" ref="D11:D83" si="0">E11+F11</f>
        <v>-571</v>
      </c>
      <c r="E11" s="24">
        <f>E12+E13</f>
        <v>0</v>
      </c>
      <c r="F11" s="24">
        <f>F12+F13</f>
        <v>-571</v>
      </c>
    </row>
    <row r="12" spans="1:6" ht="18" customHeight="1" x14ac:dyDescent="0.2">
      <c r="A12" s="3">
        <v>1</v>
      </c>
      <c r="B12" s="42" t="s">
        <v>87</v>
      </c>
      <c r="C12" s="23" t="s">
        <v>42</v>
      </c>
      <c r="D12" s="24">
        <f t="shared" si="0"/>
        <v>269</v>
      </c>
      <c r="E12" s="61"/>
      <c r="F12" s="62">
        <f>619-350</f>
        <v>269</v>
      </c>
    </row>
    <row r="13" spans="1:6" s="13" customFormat="1" ht="27" customHeight="1" x14ac:dyDescent="0.2">
      <c r="A13" s="3">
        <v>2</v>
      </c>
      <c r="B13" s="31" t="s">
        <v>23</v>
      </c>
      <c r="C13" s="23" t="s">
        <v>24</v>
      </c>
      <c r="D13" s="24">
        <f t="shared" si="0"/>
        <v>-840</v>
      </c>
      <c r="E13" s="49"/>
      <c r="F13" s="49">
        <f>-500-340</f>
        <v>-840</v>
      </c>
    </row>
    <row r="14" spans="1:6" ht="18" customHeight="1" x14ac:dyDescent="0.2">
      <c r="A14" s="5" t="s">
        <v>4</v>
      </c>
      <c r="B14" s="6" t="s">
        <v>8</v>
      </c>
      <c r="C14" s="5"/>
      <c r="D14" s="24">
        <f t="shared" si="0"/>
        <v>56938.310000000005</v>
      </c>
      <c r="E14" s="63">
        <f>E15+E16+E17</f>
        <v>64.97</v>
      </c>
      <c r="F14" s="63">
        <f>F15+F16+F17</f>
        <v>56873.340000000004</v>
      </c>
    </row>
    <row r="15" spans="1:6" s="13" customFormat="1" ht="18" customHeight="1" x14ac:dyDescent="0.2">
      <c r="A15" s="3">
        <v>1</v>
      </c>
      <c r="B15" s="41" t="s">
        <v>25</v>
      </c>
      <c r="C15" s="2" t="s">
        <v>26</v>
      </c>
      <c r="D15" s="24">
        <f t="shared" si="0"/>
        <v>840</v>
      </c>
      <c r="E15" s="64"/>
      <c r="F15" s="49">
        <f>500+340</f>
        <v>840</v>
      </c>
    </row>
    <row r="16" spans="1:6" s="13" customFormat="1" ht="42" customHeight="1" x14ac:dyDescent="0.2">
      <c r="A16" s="3">
        <v>2</v>
      </c>
      <c r="B16" s="31" t="s">
        <v>81</v>
      </c>
      <c r="C16" s="56" t="s">
        <v>82</v>
      </c>
      <c r="D16" s="24">
        <f t="shared" si="0"/>
        <v>17746.61</v>
      </c>
      <c r="E16" s="64">
        <f>9.2+16.84</f>
        <v>26.04</v>
      </c>
      <c r="F16" s="49">
        <f>51.9+102.65+7669.43+9896.59</f>
        <v>17720.57</v>
      </c>
    </row>
    <row r="17" spans="1:6" s="13" customFormat="1" ht="27.75" customHeight="1" x14ac:dyDescent="0.2">
      <c r="A17" s="3">
        <v>3</v>
      </c>
      <c r="B17" s="54" t="s">
        <v>83</v>
      </c>
      <c r="C17" s="57" t="s">
        <v>84</v>
      </c>
      <c r="D17" s="24">
        <f t="shared" si="0"/>
        <v>38351.700000000004</v>
      </c>
      <c r="E17" s="64">
        <v>38.93</v>
      </c>
      <c r="F17" s="49">
        <f>339.29+37973.48</f>
        <v>38312.770000000004</v>
      </c>
    </row>
    <row r="18" spans="1:6" ht="16.5" customHeight="1" x14ac:dyDescent="0.2">
      <c r="A18" s="6"/>
      <c r="B18" s="7" t="s">
        <v>96</v>
      </c>
      <c r="C18" s="5"/>
      <c r="D18" s="24">
        <f t="shared" si="0"/>
        <v>61367.31</v>
      </c>
      <c r="E18" s="24">
        <f>E19+E23+E35+E41+E54+E73+E77</f>
        <v>64.97</v>
      </c>
      <c r="F18" s="24">
        <f>F19+F23+F35+F41+F54+F73+F77</f>
        <v>61302.34</v>
      </c>
    </row>
    <row r="19" spans="1:6" s="13" customFormat="1" ht="18.75" customHeight="1" x14ac:dyDescent="0.2">
      <c r="A19" s="5" t="s">
        <v>3</v>
      </c>
      <c r="B19" s="8" t="s">
        <v>59</v>
      </c>
      <c r="C19" s="5" t="s">
        <v>60</v>
      </c>
      <c r="D19" s="24">
        <f t="shared" si="0"/>
        <v>-320</v>
      </c>
      <c r="E19" s="24">
        <f t="shared" ref="E19:F21" si="1">E20</f>
        <v>0</v>
      </c>
      <c r="F19" s="24">
        <f t="shared" si="1"/>
        <v>-320</v>
      </c>
    </row>
    <row r="20" spans="1:6" s="13" customFormat="1" ht="18.75" customHeight="1" x14ac:dyDescent="0.2">
      <c r="A20" s="1"/>
      <c r="B20" s="51" t="s">
        <v>61</v>
      </c>
      <c r="C20" s="1" t="s">
        <v>62</v>
      </c>
      <c r="D20" s="24">
        <f t="shared" si="0"/>
        <v>-320</v>
      </c>
      <c r="E20" s="26">
        <f t="shared" si="1"/>
        <v>0</v>
      </c>
      <c r="F20" s="26">
        <f t="shared" si="1"/>
        <v>-320</v>
      </c>
    </row>
    <row r="21" spans="1:6" s="13" customFormat="1" ht="18.75" customHeight="1" x14ac:dyDescent="0.2">
      <c r="A21" s="1"/>
      <c r="B21" s="22" t="s">
        <v>12</v>
      </c>
      <c r="C21" s="1"/>
      <c r="D21" s="24">
        <f t="shared" si="0"/>
        <v>-320</v>
      </c>
      <c r="E21" s="25">
        <f t="shared" si="1"/>
        <v>0</v>
      </c>
      <c r="F21" s="25">
        <f t="shared" si="1"/>
        <v>-320</v>
      </c>
    </row>
    <row r="22" spans="1:6" s="13" customFormat="1" ht="18.75" customHeight="1" x14ac:dyDescent="0.2">
      <c r="A22" s="20"/>
      <c r="B22" s="12" t="s">
        <v>15</v>
      </c>
      <c r="C22" s="3">
        <v>20</v>
      </c>
      <c r="D22" s="24">
        <f t="shared" si="0"/>
        <v>-320</v>
      </c>
      <c r="E22" s="25"/>
      <c r="F22" s="49">
        <f>-350+30</f>
        <v>-320</v>
      </c>
    </row>
    <row r="23" spans="1:6" s="13" customFormat="1" ht="18.75" customHeight="1" x14ac:dyDescent="0.2">
      <c r="A23" s="5" t="s">
        <v>4</v>
      </c>
      <c r="B23" s="34" t="s">
        <v>19</v>
      </c>
      <c r="C23" s="28" t="s">
        <v>20</v>
      </c>
      <c r="D23" s="24">
        <f t="shared" si="0"/>
        <v>628.84</v>
      </c>
      <c r="E23" s="24">
        <f>E24+E32</f>
        <v>0</v>
      </c>
      <c r="F23" s="24">
        <f>F24+F32</f>
        <v>628.84</v>
      </c>
    </row>
    <row r="24" spans="1:6" s="13" customFormat="1" ht="29.25" customHeight="1" x14ac:dyDescent="0.2">
      <c r="A24" s="1"/>
      <c r="B24" s="27" t="s">
        <v>21</v>
      </c>
      <c r="C24" s="16" t="s">
        <v>37</v>
      </c>
      <c r="D24" s="24">
        <f t="shared" si="0"/>
        <v>593.84</v>
      </c>
      <c r="E24" s="26">
        <f>E25+E27</f>
        <v>0</v>
      </c>
      <c r="F24" s="26">
        <f>F25+F27</f>
        <v>593.84</v>
      </c>
    </row>
    <row r="25" spans="1:6" s="13" customFormat="1" ht="18.75" customHeight="1" x14ac:dyDescent="0.2">
      <c r="A25" s="1"/>
      <c r="B25" s="22" t="s">
        <v>12</v>
      </c>
      <c r="C25" s="1"/>
      <c r="D25" s="24">
        <f t="shared" si="0"/>
        <v>100</v>
      </c>
      <c r="E25" s="25">
        <f>E26</f>
        <v>0</v>
      </c>
      <c r="F25" s="25">
        <f>F26</f>
        <v>100</v>
      </c>
    </row>
    <row r="26" spans="1:6" s="13" customFormat="1" ht="18.75" customHeight="1" x14ac:dyDescent="0.2">
      <c r="A26" s="1"/>
      <c r="B26" s="12" t="s">
        <v>15</v>
      </c>
      <c r="C26" s="3">
        <v>20</v>
      </c>
      <c r="D26" s="24">
        <f t="shared" si="0"/>
        <v>100</v>
      </c>
      <c r="E26" s="25"/>
      <c r="F26" s="49">
        <v>100</v>
      </c>
    </row>
    <row r="27" spans="1:6" s="13" customFormat="1" ht="29.25" customHeight="1" x14ac:dyDescent="0.2">
      <c r="A27" s="1"/>
      <c r="B27" s="30" t="s">
        <v>88</v>
      </c>
      <c r="C27" s="30"/>
      <c r="D27" s="24">
        <f t="shared" si="0"/>
        <v>493.84000000000003</v>
      </c>
      <c r="E27" s="26">
        <f>E28</f>
        <v>0</v>
      </c>
      <c r="F27" s="26">
        <f>F28</f>
        <v>493.84000000000003</v>
      </c>
    </row>
    <row r="28" spans="1:6" s="13" customFormat="1" ht="18.75" customHeight="1" x14ac:dyDescent="0.2">
      <c r="A28" s="1"/>
      <c r="B28" s="12" t="s">
        <v>51</v>
      </c>
      <c r="C28" s="12"/>
      <c r="D28" s="24">
        <f t="shared" si="0"/>
        <v>493.84000000000003</v>
      </c>
      <c r="E28" s="25">
        <f>E29+E30+E31</f>
        <v>0</v>
      </c>
      <c r="F28" s="49">
        <f>F29+F30+F31</f>
        <v>493.84000000000003</v>
      </c>
    </row>
    <row r="29" spans="1:6" s="13" customFormat="1" ht="18.75" customHeight="1" x14ac:dyDescent="0.2">
      <c r="A29" s="1"/>
      <c r="B29" s="55" t="s">
        <v>71</v>
      </c>
      <c r="C29" s="3" t="s">
        <v>72</v>
      </c>
      <c r="D29" s="24">
        <f t="shared" si="0"/>
        <v>51.9</v>
      </c>
      <c r="E29" s="25"/>
      <c r="F29" s="49">
        <v>51.9</v>
      </c>
    </row>
    <row r="30" spans="1:6" s="13" customFormat="1" ht="18.75" customHeight="1" x14ac:dyDescent="0.2">
      <c r="A30" s="1"/>
      <c r="B30" s="12" t="s">
        <v>73</v>
      </c>
      <c r="C30" s="2" t="s">
        <v>74</v>
      </c>
      <c r="D30" s="24">
        <f t="shared" si="0"/>
        <v>339.29</v>
      </c>
      <c r="E30" s="25"/>
      <c r="F30" s="49">
        <v>339.29</v>
      </c>
    </row>
    <row r="31" spans="1:6" s="13" customFormat="1" ht="18.75" customHeight="1" x14ac:dyDescent="0.2">
      <c r="A31" s="1"/>
      <c r="B31" s="54" t="s">
        <v>75</v>
      </c>
      <c r="C31" s="2" t="s">
        <v>76</v>
      </c>
      <c r="D31" s="24">
        <f t="shared" si="0"/>
        <v>102.65</v>
      </c>
      <c r="E31" s="25"/>
      <c r="F31" s="49">
        <f>7.98+94.67</f>
        <v>102.65</v>
      </c>
    </row>
    <row r="32" spans="1:6" s="13" customFormat="1" ht="18.75" customHeight="1" x14ac:dyDescent="0.2">
      <c r="A32" s="1"/>
      <c r="B32" s="52" t="s">
        <v>63</v>
      </c>
      <c r="C32" s="16" t="s">
        <v>64</v>
      </c>
      <c r="D32" s="24">
        <f t="shared" si="0"/>
        <v>35</v>
      </c>
      <c r="E32" s="26">
        <f>E33</f>
        <v>0</v>
      </c>
      <c r="F32" s="50">
        <f>F33</f>
        <v>35</v>
      </c>
    </row>
    <row r="33" spans="1:6" s="13" customFormat="1" ht="18.75" customHeight="1" x14ac:dyDescent="0.2">
      <c r="A33" s="1"/>
      <c r="B33" s="33" t="s">
        <v>12</v>
      </c>
      <c r="C33" s="3"/>
      <c r="D33" s="24">
        <f t="shared" si="0"/>
        <v>35</v>
      </c>
      <c r="E33" s="25">
        <f>E34</f>
        <v>0</v>
      </c>
      <c r="F33" s="49">
        <f>F34</f>
        <v>35</v>
      </c>
    </row>
    <row r="34" spans="1:6" s="13" customFormat="1" ht="18.75" customHeight="1" x14ac:dyDescent="0.2">
      <c r="A34" s="1"/>
      <c r="B34" s="12" t="s">
        <v>15</v>
      </c>
      <c r="C34" s="3">
        <v>20</v>
      </c>
      <c r="D34" s="24">
        <f t="shared" si="0"/>
        <v>35</v>
      </c>
      <c r="E34" s="25"/>
      <c r="F34" s="49">
        <v>35</v>
      </c>
    </row>
    <row r="35" spans="1:6" s="13" customFormat="1" ht="18.75" customHeight="1" x14ac:dyDescent="0.2">
      <c r="A35" s="5" t="s">
        <v>10</v>
      </c>
      <c r="B35" s="47" t="s">
        <v>57</v>
      </c>
      <c r="C35" s="28" t="s">
        <v>58</v>
      </c>
      <c r="D35" s="24">
        <f t="shared" si="0"/>
        <v>0</v>
      </c>
      <c r="E35" s="24">
        <f>E36</f>
        <v>0</v>
      </c>
      <c r="F35" s="24">
        <f>F36</f>
        <v>0</v>
      </c>
    </row>
    <row r="36" spans="1:6" s="13" customFormat="1" ht="18.75" customHeight="1" x14ac:dyDescent="0.2">
      <c r="A36" s="1"/>
      <c r="B36" s="36" t="s">
        <v>49</v>
      </c>
      <c r="C36" s="16" t="s">
        <v>50</v>
      </c>
      <c r="D36" s="24">
        <f t="shared" si="0"/>
        <v>0</v>
      </c>
      <c r="E36" s="26">
        <f>E37+E39</f>
        <v>0</v>
      </c>
      <c r="F36" s="26">
        <f>F37+F39</f>
        <v>0</v>
      </c>
    </row>
    <row r="37" spans="1:6" s="13" customFormat="1" ht="18.75" customHeight="1" x14ac:dyDescent="0.2">
      <c r="A37" s="1"/>
      <c r="B37" s="22" t="s">
        <v>12</v>
      </c>
      <c r="C37" s="16"/>
      <c r="D37" s="24">
        <f t="shared" si="0"/>
        <v>-500</v>
      </c>
      <c r="E37" s="25">
        <f>E38</f>
        <v>0</v>
      </c>
      <c r="F37" s="25">
        <f>F38</f>
        <v>-500</v>
      </c>
    </row>
    <row r="38" spans="1:6" s="13" customFormat="1" ht="18.75" customHeight="1" x14ac:dyDescent="0.2">
      <c r="A38" s="1"/>
      <c r="B38" s="46" t="s">
        <v>54</v>
      </c>
      <c r="C38" s="29" t="s">
        <v>55</v>
      </c>
      <c r="D38" s="24">
        <f t="shared" si="0"/>
        <v>-500</v>
      </c>
      <c r="E38" s="25"/>
      <c r="F38" s="49">
        <v>-500</v>
      </c>
    </row>
    <row r="39" spans="1:6" s="13" customFormat="1" ht="18.75" customHeight="1" x14ac:dyDescent="0.2">
      <c r="A39" s="1"/>
      <c r="B39" s="45" t="s">
        <v>51</v>
      </c>
      <c r="C39" s="16"/>
      <c r="D39" s="24">
        <f t="shared" si="0"/>
        <v>500</v>
      </c>
      <c r="E39" s="25">
        <f>E40</f>
        <v>0</v>
      </c>
      <c r="F39" s="25">
        <f>F40</f>
        <v>500</v>
      </c>
    </row>
    <row r="40" spans="1:6" s="13" customFormat="1" ht="18.75" customHeight="1" x14ac:dyDescent="0.2">
      <c r="A40" s="1"/>
      <c r="B40" s="30" t="s">
        <v>52</v>
      </c>
      <c r="C40" s="29" t="s">
        <v>53</v>
      </c>
      <c r="D40" s="24">
        <f t="shared" si="0"/>
        <v>500</v>
      </c>
      <c r="E40" s="25"/>
      <c r="F40" s="49">
        <v>500</v>
      </c>
    </row>
    <row r="41" spans="1:6" s="13" customFormat="1" ht="18.75" customHeight="1" x14ac:dyDescent="0.2">
      <c r="A41" s="5" t="s">
        <v>5</v>
      </c>
      <c r="B41" s="8" t="s">
        <v>17</v>
      </c>
      <c r="C41" s="5" t="s">
        <v>18</v>
      </c>
      <c r="D41" s="24">
        <f t="shared" si="0"/>
        <v>190</v>
      </c>
      <c r="E41" s="24">
        <f>E42+E46+E50</f>
        <v>0</v>
      </c>
      <c r="F41" s="24">
        <f>F42+F46+F50</f>
        <v>190</v>
      </c>
    </row>
    <row r="42" spans="1:6" s="13" customFormat="1" ht="18.75" customHeight="1" x14ac:dyDescent="0.2">
      <c r="A42" s="1"/>
      <c r="B42" s="36" t="s">
        <v>67</v>
      </c>
      <c r="C42" s="59" t="s">
        <v>66</v>
      </c>
      <c r="D42" s="24">
        <f t="shared" si="0"/>
        <v>60</v>
      </c>
      <c r="E42" s="26">
        <f t="shared" ref="E42:F44" si="2">E43</f>
        <v>0</v>
      </c>
      <c r="F42" s="26">
        <f t="shared" si="2"/>
        <v>60</v>
      </c>
    </row>
    <row r="43" spans="1:6" s="13" customFormat="1" ht="18.75" customHeight="1" x14ac:dyDescent="0.2">
      <c r="A43" s="1"/>
      <c r="B43" s="30" t="s">
        <v>68</v>
      </c>
      <c r="C43" s="16"/>
      <c r="D43" s="24">
        <f t="shared" si="0"/>
        <v>60</v>
      </c>
      <c r="E43" s="25">
        <f t="shared" si="2"/>
        <v>0</v>
      </c>
      <c r="F43" s="25">
        <f t="shared" si="2"/>
        <v>60</v>
      </c>
    </row>
    <row r="44" spans="1:6" s="13" customFormat="1" ht="18.75" customHeight="1" x14ac:dyDescent="0.2">
      <c r="A44" s="1"/>
      <c r="B44" s="12" t="s">
        <v>27</v>
      </c>
      <c r="C44" s="29" t="s">
        <v>28</v>
      </c>
      <c r="D44" s="24">
        <f t="shared" si="0"/>
        <v>60</v>
      </c>
      <c r="E44" s="25">
        <f t="shared" si="2"/>
        <v>0</v>
      </c>
      <c r="F44" s="25">
        <f t="shared" si="2"/>
        <v>60</v>
      </c>
    </row>
    <row r="45" spans="1:6" s="13" customFormat="1" ht="18.75" customHeight="1" x14ac:dyDescent="0.2">
      <c r="A45" s="1"/>
      <c r="B45" s="12" t="s">
        <v>47</v>
      </c>
      <c r="C45" s="16"/>
      <c r="D45" s="24">
        <f t="shared" si="0"/>
        <v>60</v>
      </c>
      <c r="E45" s="26"/>
      <c r="F45" s="49">
        <v>60</v>
      </c>
    </row>
    <row r="46" spans="1:6" s="13" customFormat="1" ht="18.75" customHeight="1" x14ac:dyDescent="0.2">
      <c r="A46" s="1"/>
      <c r="B46" s="53" t="s">
        <v>65</v>
      </c>
      <c r="C46" s="59" t="s">
        <v>86</v>
      </c>
      <c r="D46" s="24">
        <f t="shared" si="0"/>
        <v>100</v>
      </c>
      <c r="E46" s="26">
        <f t="shared" ref="E46:F48" si="3">E47</f>
        <v>0</v>
      </c>
      <c r="F46" s="26">
        <f t="shared" si="3"/>
        <v>100</v>
      </c>
    </row>
    <row r="47" spans="1:6" s="13" customFormat="1" ht="18.75" customHeight="1" x14ac:dyDescent="0.2">
      <c r="A47" s="1"/>
      <c r="B47" s="22" t="s">
        <v>12</v>
      </c>
      <c r="C47" s="1"/>
      <c r="D47" s="24">
        <f t="shared" si="0"/>
        <v>100</v>
      </c>
      <c r="E47" s="25">
        <f t="shared" si="3"/>
        <v>0</v>
      </c>
      <c r="F47" s="25">
        <f t="shared" si="3"/>
        <v>100</v>
      </c>
    </row>
    <row r="48" spans="1:6" s="13" customFormat="1" ht="18.75" customHeight="1" x14ac:dyDescent="0.2">
      <c r="A48" s="1"/>
      <c r="B48" s="12" t="s">
        <v>27</v>
      </c>
      <c r="C48" s="29" t="s">
        <v>28</v>
      </c>
      <c r="D48" s="24">
        <f t="shared" si="0"/>
        <v>100</v>
      </c>
      <c r="E48" s="25">
        <f t="shared" si="3"/>
        <v>0</v>
      </c>
      <c r="F48" s="25">
        <f t="shared" si="3"/>
        <v>100</v>
      </c>
    </row>
    <row r="49" spans="1:6" s="13" customFormat="1" ht="18.75" customHeight="1" x14ac:dyDescent="0.2">
      <c r="A49" s="1"/>
      <c r="B49" s="12" t="s">
        <v>47</v>
      </c>
      <c r="C49" s="16"/>
      <c r="D49" s="24">
        <f t="shared" si="0"/>
        <v>100</v>
      </c>
      <c r="E49" s="25"/>
      <c r="F49" s="49">
        <v>100</v>
      </c>
    </row>
    <row r="50" spans="1:6" s="13" customFormat="1" ht="21.75" customHeight="1" x14ac:dyDescent="0.2">
      <c r="A50" s="1"/>
      <c r="B50" s="37" t="s">
        <v>40</v>
      </c>
      <c r="C50" s="60" t="s">
        <v>41</v>
      </c>
      <c r="D50" s="24">
        <f t="shared" si="0"/>
        <v>30</v>
      </c>
      <c r="E50" s="26">
        <f t="shared" ref="E50:F51" si="4">E51</f>
        <v>0</v>
      </c>
      <c r="F50" s="26">
        <f t="shared" si="4"/>
        <v>30</v>
      </c>
    </row>
    <row r="51" spans="1:6" s="13" customFormat="1" ht="18.75" customHeight="1" x14ac:dyDescent="0.2">
      <c r="A51" s="1"/>
      <c r="B51" s="22" t="s">
        <v>12</v>
      </c>
      <c r="C51" s="1"/>
      <c r="D51" s="24">
        <f t="shared" si="0"/>
        <v>30</v>
      </c>
      <c r="E51" s="25">
        <f t="shared" si="4"/>
        <v>0</v>
      </c>
      <c r="F51" s="25">
        <f t="shared" si="4"/>
        <v>30</v>
      </c>
    </row>
    <row r="52" spans="1:6" s="13" customFormat="1" ht="18.75" customHeight="1" x14ac:dyDescent="0.2">
      <c r="A52" s="1"/>
      <c r="B52" s="12" t="s">
        <v>27</v>
      </c>
      <c r="C52" s="29" t="s">
        <v>28</v>
      </c>
      <c r="D52" s="24">
        <f t="shared" si="0"/>
        <v>30</v>
      </c>
      <c r="E52" s="25">
        <f>E53</f>
        <v>0</v>
      </c>
      <c r="F52" s="25">
        <f>F53</f>
        <v>30</v>
      </c>
    </row>
    <row r="53" spans="1:6" s="13" customFormat="1" ht="18.75" customHeight="1" x14ac:dyDescent="0.2">
      <c r="A53" s="1"/>
      <c r="B53" s="12" t="s">
        <v>47</v>
      </c>
      <c r="C53" s="29"/>
      <c r="D53" s="24">
        <f t="shared" si="0"/>
        <v>30</v>
      </c>
      <c r="E53" s="25"/>
      <c r="F53" s="49">
        <v>30</v>
      </c>
    </row>
    <row r="54" spans="1:6" s="13" customFormat="1" ht="18.75" customHeight="1" x14ac:dyDescent="0.2">
      <c r="A54" s="5" t="s">
        <v>13</v>
      </c>
      <c r="B54" s="8" t="s">
        <v>30</v>
      </c>
      <c r="C54" s="5" t="s">
        <v>31</v>
      </c>
      <c r="D54" s="24">
        <f t="shared" si="0"/>
        <v>278.97000000000003</v>
      </c>
      <c r="E54" s="24">
        <f>E55+E58+E61+E69</f>
        <v>64.97</v>
      </c>
      <c r="F54" s="24">
        <f>F55+F58+F61+F69</f>
        <v>214</v>
      </c>
    </row>
    <row r="55" spans="1:6" s="13" customFormat="1" ht="28.5" customHeight="1" x14ac:dyDescent="0.2">
      <c r="A55" s="1"/>
      <c r="B55" s="27" t="s">
        <v>77</v>
      </c>
      <c r="C55" s="16" t="s">
        <v>85</v>
      </c>
      <c r="D55" s="24">
        <f t="shared" si="0"/>
        <v>50</v>
      </c>
      <c r="E55" s="26">
        <f>E56</f>
        <v>0</v>
      </c>
      <c r="F55" s="26">
        <f>F56</f>
        <v>50</v>
      </c>
    </row>
    <row r="56" spans="1:6" s="13" customFormat="1" ht="18.75" customHeight="1" x14ac:dyDescent="0.2">
      <c r="A56" s="1"/>
      <c r="B56" s="22" t="s">
        <v>12</v>
      </c>
      <c r="C56" s="1"/>
      <c r="D56" s="24">
        <f t="shared" si="0"/>
        <v>50</v>
      </c>
      <c r="E56" s="25">
        <f>E57</f>
        <v>0</v>
      </c>
      <c r="F56" s="25">
        <f>F57</f>
        <v>50</v>
      </c>
    </row>
    <row r="57" spans="1:6" s="44" customFormat="1" ht="18.75" customHeight="1" x14ac:dyDescent="0.2">
      <c r="A57" s="3"/>
      <c r="B57" s="12" t="s">
        <v>36</v>
      </c>
      <c r="C57" s="3">
        <v>10</v>
      </c>
      <c r="D57" s="24">
        <f t="shared" si="0"/>
        <v>50</v>
      </c>
      <c r="E57" s="25"/>
      <c r="F57" s="49">
        <v>50</v>
      </c>
    </row>
    <row r="58" spans="1:6" s="44" customFormat="1" ht="18.75" customHeight="1" x14ac:dyDescent="0.2">
      <c r="A58" s="3"/>
      <c r="B58" s="53" t="s">
        <v>80</v>
      </c>
      <c r="C58" s="58" t="s">
        <v>85</v>
      </c>
      <c r="D58" s="24">
        <f t="shared" si="0"/>
        <v>14</v>
      </c>
      <c r="E58" s="26">
        <f>E59</f>
        <v>0</v>
      </c>
      <c r="F58" s="26">
        <f>F59</f>
        <v>14</v>
      </c>
    </row>
    <row r="59" spans="1:6" s="44" customFormat="1" ht="18.75" customHeight="1" x14ac:dyDescent="0.2">
      <c r="A59" s="3"/>
      <c r="B59" s="22" t="s">
        <v>12</v>
      </c>
      <c r="C59" s="3"/>
      <c r="D59" s="24">
        <f t="shared" si="0"/>
        <v>14</v>
      </c>
      <c r="E59" s="25">
        <f>E60</f>
        <v>0</v>
      </c>
      <c r="F59" s="25">
        <f>F60</f>
        <v>14</v>
      </c>
    </row>
    <row r="60" spans="1:6" s="44" customFormat="1" ht="18.75" customHeight="1" x14ac:dyDescent="0.2">
      <c r="A60" s="3"/>
      <c r="B60" s="12" t="s">
        <v>36</v>
      </c>
      <c r="C60" s="3">
        <v>10</v>
      </c>
      <c r="D60" s="24">
        <f t="shared" si="0"/>
        <v>14</v>
      </c>
      <c r="E60" s="25"/>
      <c r="F60" s="49">
        <v>14</v>
      </c>
    </row>
    <row r="61" spans="1:6" s="13" customFormat="1" ht="29.25" customHeight="1" x14ac:dyDescent="0.2">
      <c r="A61" s="20"/>
      <c r="B61" s="35" t="s">
        <v>38</v>
      </c>
      <c r="C61" s="1" t="s">
        <v>32</v>
      </c>
      <c r="D61" s="24">
        <f t="shared" si="0"/>
        <v>204.97</v>
      </c>
      <c r="E61" s="26">
        <f>E64</f>
        <v>64.97</v>
      </c>
      <c r="F61" s="26">
        <f>F62+F64</f>
        <v>140</v>
      </c>
    </row>
    <row r="62" spans="1:6" s="13" customFormat="1" ht="19.5" customHeight="1" x14ac:dyDescent="0.2">
      <c r="A62" s="20"/>
      <c r="B62" s="22" t="s">
        <v>12</v>
      </c>
      <c r="C62" s="1"/>
      <c r="D62" s="24">
        <f t="shared" si="0"/>
        <v>-200</v>
      </c>
      <c r="E62" s="26"/>
      <c r="F62" s="25">
        <f>F63</f>
        <v>-200</v>
      </c>
    </row>
    <row r="63" spans="1:6" s="13" customFormat="1" ht="18" customHeight="1" x14ac:dyDescent="0.2">
      <c r="A63" s="20"/>
      <c r="B63" s="12" t="s">
        <v>15</v>
      </c>
      <c r="C63" s="3">
        <v>20</v>
      </c>
      <c r="D63" s="24">
        <f t="shared" si="0"/>
        <v>-200</v>
      </c>
      <c r="E63" s="26"/>
      <c r="F63" s="25">
        <v>-200</v>
      </c>
    </row>
    <row r="64" spans="1:6" s="13" customFormat="1" ht="29.25" customHeight="1" x14ac:dyDescent="0.2">
      <c r="A64" s="20"/>
      <c r="B64" s="54" t="s">
        <v>70</v>
      </c>
      <c r="C64" s="2"/>
      <c r="D64" s="24">
        <f t="shared" si="0"/>
        <v>404.97</v>
      </c>
      <c r="E64" s="26">
        <f>E65</f>
        <v>64.97</v>
      </c>
      <c r="F64" s="26">
        <f>F65</f>
        <v>340</v>
      </c>
    </row>
    <row r="65" spans="1:6" s="13" customFormat="1" ht="19.5" customHeight="1" x14ac:dyDescent="0.2">
      <c r="A65" s="20"/>
      <c r="B65" s="55" t="s">
        <v>51</v>
      </c>
      <c r="C65" s="1"/>
      <c r="D65" s="24">
        <f t="shared" si="0"/>
        <v>404.97</v>
      </c>
      <c r="E65" s="25">
        <f>E66+E67+E68</f>
        <v>64.97</v>
      </c>
      <c r="F65" s="25">
        <f>F66+F67+F68</f>
        <v>340</v>
      </c>
    </row>
    <row r="66" spans="1:6" s="13" customFormat="1" ht="19.5" customHeight="1" x14ac:dyDescent="0.2">
      <c r="A66" s="20"/>
      <c r="B66" s="55" t="s">
        <v>71</v>
      </c>
      <c r="C66" s="3" t="s">
        <v>72</v>
      </c>
      <c r="D66" s="24">
        <f t="shared" si="0"/>
        <v>9.1999999999999993</v>
      </c>
      <c r="E66" s="26">
        <v>9.1999999999999993</v>
      </c>
      <c r="F66" s="48"/>
    </row>
    <row r="67" spans="1:6" s="13" customFormat="1" ht="18.75" customHeight="1" x14ac:dyDescent="0.2">
      <c r="A67" s="20"/>
      <c r="B67" s="12" t="s">
        <v>73</v>
      </c>
      <c r="C67" s="2" t="s">
        <v>74</v>
      </c>
      <c r="D67" s="24">
        <f t="shared" si="0"/>
        <v>38.93</v>
      </c>
      <c r="E67" s="26">
        <v>38.93</v>
      </c>
      <c r="F67" s="48"/>
    </row>
    <row r="68" spans="1:6" s="13" customFormat="1" ht="16.5" customHeight="1" x14ac:dyDescent="0.2">
      <c r="A68" s="20"/>
      <c r="B68" s="54" t="s">
        <v>75</v>
      </c>
      <c r="C68" s="2" t="s">
        <v>76</v>
      </c>
      <c r="D68" s="24">
        <f t="shared" si="0"/>
        <v>356.84</v>
      </c>
      <c r="E68" s="26">
        <f>16.84</f>
        <v>16.84</v>
      </c>
      <c r="F68" s="49">
        <f>200+170-30</f>
        <v>340</v>
      </c>
    </row>
    <row r="69" spans="1:6" s="13" customFormat="1" ht="18.75" customHeight="1" x14ac:dyDescent="0.2">
      <c r="A69" s="20"/>
      <c r="B69" s="32" t="s">
        <v>69</v>
      </c>
      <c r="C69" s="16" t="s">
        <v>33</v>
      </c>
      <c r="D69" s="24">
        <f t="shared" si="0"/>
        <v>10</v>
      </c>
      <c r="E69" s="26">
        <f t="shared" ref="E69:F70" si="5">E70</f>
        <v>0</v>
      </c>
      <c r="F69" s="26">
        <f t="shared" si="5"/>
        <v>10</v>
      </c>
    </row>
    <row r="70" spans="1:6" s="13" customFormat="1" ht="18.75" customHeight="1" x14ac:dyDescent="0.2">
      <c r="A70" s="20"/>
      <c r="B70" s="22" t="s">
        <v>12</v>
      </c>
      <c r="C70" s="40"/>
      <c r="D70" s="24">
        <f t="shared" si="0"/>
        <v>10</v>
      </c>
      <c r="E70" s="25">
        <f t="shared" si="5"/>
        <v>0</v>
      </c>
      <c r="F70" s="25">
        <f t="shared" si="5"/>
        <v>10</v>
      </c>
    </row>
    <row r="71" spans="1:6" s="13" customFormat="1" ht="25.5" customHeight="1" x14ac:dyDescent="0.2">
      <c r="A71" s="20"/>
      <c r="B71" s="30" t="s">
        <v>34</v>
      </c>
      <c r="C71" s="2" t="s">
        <v>35</v>
      </c>
      <c r="D71" s="24">
        <f t="shared" si="0"/>
        <v>10</v>
      </c>
      <c r="E71" s="25">
        <f>E72</f>
        <v>0</v>
      </c>
      <c r="F71" s="25">
        <f>F72</f>
        <v>10</v>
      </c>
    </row>
    <row r="72" spans="1:6" s="13" customFormat="1" ht="18.75" customHeight="1" x14ac:dyDescent="0.2">
      <c r="A72" s="20"/>
      <c r="B72" s="30" t="s">
        <v>29</v>
      </c>
      <c r="C72" s="38"/>
      <c r="D72" s="24">
        <f t="shared" si="0"/>
        <v>10</v>
      </c>
      <c r="E72" s="25"/>
      <c r="F72" s="49">
        <v>10</v>
      </c>
    </row>
    <row r="73" spans="1:6" s="13" customFormat="1" ht="18.75" customHeight="1" x14ac:dyDescent="0.2">
      <c r="A73" s="5" t="s">
        <v>22</v>
      </c>
      <c r="B73" s="34" t="s">
        <v>48</v>
      </c>
      <c r="C73" s="5" t="s">
        <v>39</v>
      </c>
      <c r="D73" s="24">
        <f t="shared" si="0"/>
        <v>50</v>
      </c>
      <c r="E73" s="24">
        <f t="shared" ref="E73:F75" si="6">E74</f>
        <v>0</v>
      </c>
      <c r="F73" s="24">
        <f t="shared" si="6"/>
        <v>50</v>
      </c>
    </row>
    <row r="74" spans="1:6" s="13" customFormat="1" ht="21" customHeight="1" x14ac:dyDescent="0.2">
      <c r="A74" s="20"/>
      <c r="B74" s="53" t="s">
        <v>78</v>
      </c>
      <c r="C74" s="16" t="s">
        <v>79</v>
      </c>
      <c r="D74" s="24">
        <f t="shared" si="0"/>
        <v>50</v>
      </c>
      <c r="E74" s="26">
        <f t="shared" si="6"/>
        <v>0</v>
      </c>
      <c r="F74" s="26">
        <f t="shared" si="6"/>
        <v>50</v>
      </c>
    </row>
    <row r="75" spans="1:6" s="13" customFormat="1" ht="18.75" customHeight="1" x14ac:dyDescent="0.2">
      <c r="A75" s="20"/>
      <c r="B75" s="22" t="s">
        <v>12</v>
      </c>
      <c r="C75" s="16"/>
      <c r="D75" s="24">
        <f t="shared" si="0"/>
        <v>50</v>
      </c>
      <c r="E75" s="25">
        <f t="shared" si="6"/>
        <v>0</v>
      </c>
      <c r="F75" s="25">
        <f t="shared" si="6"/>
        <v>50</v>
      </c>
    </row>
    <row r="76" spans="1:6" s="13" customFormat="1" ht="18.75" customHeight="1" x14ac:dyDescent="0.2">
      <c r="A76" s="20"/>
      <c r="B76" s="12" t="s">
        <v>15</v>
      </c>
      <c r="C76" s="3">
        <v>20</v>
      </c>
      <c r="D76" s="24">
        <f t="shared" si="0"/>
        <v>50</v>
      </c>
      <c r="E76" s="25"/>
      <c r="F76" s="49">
        <v>50</v>
      </c>
    </row>
    <row r="77" spans="1:6" s="13" customFormat="1" ht="18.75" customHeight="1" x14ac:dyDescent="0.2">
      <c r="A77" s="73" t="s">
        <v>95</v>
      </c>
      <c r="B77" s="70" t="s">
        <v>89</v>
      </c>
      <c r="C77" s="5" t="s">
        <v>90</v>
      </c>
      <c r="D77" s="24">
        <f t="shared" si="0"/>
        <v>60539.5</v>
      </c>
      <c r="E77" s="24">
        <f>E78</f>
        <v>0</v>
      </c>
      <c r="F77" s="24">
        <f>F78</f>
        <v>60539.5</v>
      </c>
    </row>
    <row r="78" spans="1:6" s="13" customFormat="1" ht="28.5" customHeight="1" x14ac:dyDescent="0.2">
      <c r="A78" s="20"/>
      <c r="B78" s="71" t="s">
        <v>91</v>
      </c>
      <c r="C78" s="72" t="s">
        <v>92</v>
      </c>
      <c r="D78" s="24">
        <f t="shared" si="0"/>
        <v>60539.5</v>
      </c>
      <c r="E78" s="26">
        <f>E79</f>
        <v>0</v>
      </c>
      <c r="F78" s="26">
        <f>F79</f>
        <v>60539.5</v>
      </c>
    </row>
    <row r="79" spans="1:6" s="13" customFormat="1" ht="18.75" customHeight="1" x14ac:dyDescent="0.2">
      <c r="A79" s="20"/>
      <c r="B79" s="12" t="s">
        <v>51</v>
      </c>
      <c r="C79" s="2"/>
      <c r="D79" s="24">
        <f t="shared" si="0"/>
        <v>60539.5</v>
      </c>
      <c r="E79" s="25">
        <f>E80+E81+E82</f>
        <v>0</v>
      </c>
      <c r="F79" s="25">
        <f>F80+F81+F82</f>
        <v>60539.5</v>
      </c>
    </row>
    <row r="80" spans="1:6" s="13" customFormat="1" ht="18.75" customHeight="1" x14ac:dyDescent="0.2">
      <c r="A80" s="20"/>
      <c r="B80" s="12" t="s">
        <v>93</v>
      </c>
      <c r="C80" s="2" t="s">
        <v>72</v>
      </c>
      <c r="D80" s="24">
        <f t="shared" si="0"/>
        <v>7669.43</v>
      </c>
      <c r="E80" s="25"/>
      <c r="F80" s="49">
        <v>7669.43</v>
      </c>
    </row>
    <row r="81" spans="1:8" s="13" customFormat="1" ht="18.75" customHeight="1" x14ac:dyDescent="0.2">
      <c r="A81" s="20"/>
      <c r="B81" s="12" t="s">
        <v>73</v>
      </c>
      <c r="C81" s="2" t="s">
        <v>74</v>
      </c>
      <c r="D81" s="24">
        <f t="shared" si="0"/>
        <v>37973.480000000003</v>
      </c>
      <c r="E81" s="25"/>
      <c r="F81" s="49">
        <v>37973.480000000003</v>
      </c>
    </row>
    <row r="82" spans="1:8" s="13" customFormat="1" ht="18.75" customHeight="1" x14ac:dyDescent="0.2">
      <c r="A82" s="20"/>
      <c r="B82" s="54" t="s">
        <v>94</v>
      </c>
      <c r="C82" s="2" t="s">
        <v>76</v>
      </c>
      <c r="D82" s="24">
        <f t="shared" si="0"/>
        <v>14896.59</v>
      </c>
      <c r="E82" s="25"/>
      <c r="F82" s="49">
        <f>9896.59+5000</f>
        <v>14896.59</v>
      </c>
    </row>
    <row r="83" spans="1:8" ht="15" customHeight="1" x14ac:dyDescent="0.2">
      <c r="A83" s="9"/>
      <c r="B83" s="6" t="s">
        <v>100</v>
      </c>
      <c r="C83" s="9"/>
      <c r="D83" s="24">
        <f t="shared" si="0"/>
        <v>-4999.9999999999927</v>
      </c>
      <c r="E83" s="24">
        <f>E10-E18</f>
        <v>0</v>
      </c>
      <c r="F83" s="24">
        <f>F10-F18</f>
        <v>-4999.9999999999927</v>
      </c>
      <c r="G83" s="43"/>
      <c r="H83" s="43"/>
    </row>
    <row r="84" spans="1:8" x14ac:dyDescent="0.2">
      <c r="C84" s="17"/>
    </row>
    <row r="85" spans="1:8" x14ac:dyDescent="0.2">
      <c r="C85" s="17"/>
    </row>
    <row r="86" spans="1:8" x14ac:dyDescent="0.2">
      <c r="B86" s="39"/>
    </row>
    <row r="87" spans="1:8" x14ac:dyDescent="0.2">
      <c r="B87" s="68"/>
      <c r="C87" s="69"/>
    </row>
    <row r="88" spans="1:8" x14ac:dyDescent="0.2">
      <c r="B88" s="74"/>
      <c r="C88" s="17" t="s">
        <v>7</v>
      </c>
    </row>
    <row r="89" spans="1:8" x14ac:dyDescent="0.2">
      <c r="B89" s="75" t="s">
        <v>97</v>
      </c>
      <c r="C89" s="41"/>
    </row>
    <row r="90" spans="1:8" ht="27.75" customHeight="1" x14ac:dyDescent="0.2">
      <c r="B90" s="76" t="s">
        <v>99</v>
      </c>
      <c r="C90" s="77">
        <v>5000</v>
      </c>
    </row>
    <row r="91" spans="1:8" x14ac:dyDescent="0.2">
      <c r="B91" s="75" t="s">
        <v>98</v>
      </c>
      <c r="C91" s="77">
        <f>C90</f>
        <v>5000</v>
      </c>
    </row>
  </sheetData>
  <mergeCells count="6">
    <mergeCell ref="A7:E7"/>
    <mergeCell ref="A1:D1"/>
    <mergeCell ref="C2:E2"/>
    <mergeCell ref="A3:E3"/>
    <mergeCell ref="A5:E5"/>
    <mergeCell ref="A6:E6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Catalina PREDESCU</cp:lastModifiedBy>
  <cp:lastPrinted>2015-09-28T12:35:11Z</cp:lastPrinted>
  <dcterms:created xsi:type="dcterms:W3CDTF">2012-03-09T07:09:29Z</dcterms:created>
  <dcterms:modified xsi:type="dcterms:W3CDTF">2015-09-29T06:53:43Z</dcterms:modified>
</cp:coreProperties>
</file>