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TOTAL" sheetId="14" r:id="rId1"/>
  </sheets>
  <definedNames>
    <definedName name="_xlnm.Print_Titles" localSheetId="0">TOTAL!$10:$12</definedName>
  </definedNames>
  <calcPr calcId="125725"/>
</workbook>
</file>

<file path=xl/calcChain.xml><?xml version="1.0" encoding="utf-8"?>
<calcChain xmlns="http://schemas.openxmlformats.org/spreadsheetml/2006/main">
  <c r="C223" i="14"/>
  <c r="C221" s="1"/>
  <c r="C23"/>
  <c r="C22"/>
  <c r="C240"/>
  <c r="C233" s="1"/>
  <c r="C28"/>
  <c r="C25"/>
  <c r="C86"/>
  <c r="C85"/>
  <c r="C77" s="1"/>
  <c r="C83"/>
  <c r="C82"/>
  <c r="C81"/>
  <c r="C144"/>
  <c r="C109"/>
  <c r="C126"/>
  <c r="C99"/>
  <c r="C91"/>
  <c r="C88"/>
  <c r="C87" s="1"/>
  <c r="C45"/>
  <c r="C15"/>
  <c r="C14"/>
  <c r="C218"/>
  <c r="C67"/>
  <c r="C66" s="1"/>
  <c r="C65" s="1"/>
  <c r="F67"/>
  <c r="F66" s="1"/>
  <c r="E67"/>
  <c r="E66" s="1"/>
  <c r="D67"/>
  <c r="D66" s="1"/>
  <c r="F221"/>
  <c r="E221"/>
  <c r="D221"/>
  <c r="D178"/>
  <c r="E178"/>
  <c r="F178"/>
  <c r="C178"/>
  <c r="F194"/>
  <c r="E194"/>
  <c r="D194"/>
  <c r="C194"/>
  <c r="C59"/>
  <c r="F59"/>
  <c r="E59"/>
  <c r="D59"/>
  <c r="D38"/>
  <c r="E38"/>
  <c r="F38"/>
  <c r="C38"/>
  <c r="D176"/>
  <c r="E176"/>
  <c r="F176"/>
  <c r="D180"/>
  <c r="E180"/>
  <c r="F180"/>
  <c r="D181"/>
  <c r="E181"/>
  <c r="F181"/>
  <c r="D182"/>
  <c r="D56" s="1"/>
  <c r="E182"/>
  <c r="E56" s="1"/>
  <c r="F182"/>
  <c r="F56" s="1"/>
  <c r="C176"/>
  <c r="C182"/>
  <c r="C56" s="1"/>
  <c r="C13" l="1"/>
  <c r="F177"/>
  <c r="E177"/>
  <c r="D177"/>
  <c r="C177"/>
  <c r="F201"/>
  <c r="E201"/>
  <c r="D201"/>
  <c r="F254"/>
  <c r="E254"/>
  <c r="D254"/>
  <c r="D236"/>
  <c r="E236"/>
  <c r="F236"/>
  <c r="D240"/>
  <c r="E240"/>
  <c r="F240"/>
  <c r="D245"/>
  <c r="E245"/>
  <c r="F245"/>
  <c r="C245"/>
  <c r="E237" l="1"/>
  <c r="D237"/>
  <c r="F237"/>
  <c r="C201"/>
  <c r="F184"/>
  <c r="D184"/>
  <c r="C184"/>
  <c r="D214"/>
  <c r="E214"/>
  <c r="F214"/>
  <c r="C214"/>
  <c r="E184"/>
  <c r="D189"/>
  <c r="D188" s="1"/>
  <c r="E189"/>
  <c r="E188" s="1"/>
  <c r="F189"/>
  <c r="F188" s="1"/>
  <c r="D83"/>
  <c r="D75" s="1"/>
  <c r="E83"/>
  <c r="F83"/>
  <c r="D137"/>
  <c r="E137"/>
  <c r="F137"/>
  <c r="C137"/>
  <c r="D109"/>
  <c r="E109"/>
  <c r="F109"/>
  <c r="D42"/>
  <c r="E42"/>
  <c r="F42"/>
  <c r="C42"/>
  <c r="D41"/>
  <c r="E41"/>
  <c r="F41"/>
  <c r="C41"/>
  <c r="D37"/>
  <c r="E37"/>
  <c r="F37"/>
  <c r="C37"/>
  <c r="D36"/>
  <c r="E36"/>
  <c r="F36"/>
  <c r="C36"/>
  <c r="D35"/>
  <c r="E35"/>
  <c r="F35"/>
  <c r="C35"/>
  <c r="D31"/>
  <c r="E31"/>
  <c r="F31"/>
  <c r="C31"/>
  <c r="D46"/>
  <c r="E46"/>
  <c r="F46"/>
  <c r="C46"/>
  <c r="D13"/>
  <c r="E13"/>
  <c r="F13"/>
  <c r="E32"/>
  <c r="D32"/>
  <c r="C32"/>
  <c r="D238"/>
  <c r="D231" s="1"/>
  <c r="E238"/>
  <c r="E231" s="1"/>
  <c r="F238"/>
  <c r="F231" s="1"/>
  <c r="C238"/>
  <c r="C231" s="1"/>
  <c r="C236"/>
  <c r="C229" s="1"/>
  <c r="C47"/>
  <c r="C40"/>
  <c r="F265"/>
  <c r="E265"/>
  <c r="D265"/>
  <c r="F40"/>
  <c r="F261"/>
  <c r="F260" s="1"/>
  <c r="E261"/>
  <c r="E260" s="1"/>
  <c r="D261"/>
  <c r="D260" s="1"/>
  <c r="C261"/>
  <c r="F248"/>
  <c r="E248"/>
  <c r="D248"/>
  <c r="C248"/>
  <c r="F242"/>
  <c r="E242"/>
  <c r="D242"/>
  <c r="C242"/>
  <c r="C241" s="1"/>
  <c r="C205"/>
  <c r="C198"/>
  <c r="E47"/>
  <c r="D47"/>
  <c r="C265"/>
  <c r="C264" s="1"/>
  <c r="F258"/>
  <c r="E258"/>
  <c r="D258"/>
  <c r="C258"/>
  <c r="F251"/>
  <c r="F239" s="1"/>
  <c r="E251"/>
  <c r="D251"/>
  <c r="C251"/>
  <c r="C239" s="1"/>
  <c r="C232" s="1"/>
  <c r="F233"/>
  <c r="E233"/>
  <c r="D233"/>
  <c r="F229"/>
  <c r="E229"/>
  <c r="D229"/>
  <c r="F225"/>
  <c r="E225"/>
  <c r="D225"/>
  <c r="C225"/>
  <c r="F218"/>
  <c r="E218"/>
  <c r="D218"/>
  <c r="C211"/>
  <c r="C208"/>
  <c r="F205"/>
  <c r="E205"/>
  <c r="E200" s="1"/>
  <c r="D205"/>
  <c r="F198"/>
  <c r="E198"/>
  <c r="D198"/>
  <c r="C189"/>
  <c r="C188" s="1"/>
  <c r="F55"/>
  <c r="E55"/>
  <c r="D55"/>
  <c r="C181"/>
  <c r="C55" s="1"/>
  <c r="F54"/>
  <c r="E54"/>
  <c r="D54"/>
  <c r="C180"/>
  <c r="C54" s="1"/>
  <c r="F171"/>
  <c r="F170" s="1"/>
  <c r="E171"/>
  <c r="E170" s="1"/>
  <c r="D171"/>
  <c r="D170" s="1"/>
  <c r="C171"/>
  <c r="C170" s="1"/>
  <c r="F167"/>
  <c r="F166" s="1"/>
  <c r="E167"/>
  <c r="E166" s="1"/>
  <c r="D167"/>
  <c r="D166" s="1"/>
  <c r="C167"/>
  <c r="C166" s="1"/>
  <c r="F163"/>
  <c r="F162" s="1"/>
  <c r="E163"/>
  <c r="D163"/>
  <c r="D162" s="1"/>
  <c r="C163"/>
  <c r="C162" s="1"/>
  <c r="F159"/>
  <c r="F158" s="1"/>
  <c r="E159"/>
  <c r="E158" s="1"/>
  <c r="D159"/>
  <c r="C159"/>
  <c r="C158" s="1"/>
  <c r="F155"/>
  <c r="F154" s="1"/>
  <c r="E155"/>
  <c r="E154" s="1"/>
  <c r="D155"/>
  <c r="D154" s="1"/>
  <c r="C155"/>
  <c r="C154" s="1"/>
  <c r="F153"/>
  <c r="E153"/>
  <c r="D153"/>
  <c r="C153"/>
  <c r="F152"/>
  <c r="E152"/>
  <c r="D152"/>
  <c r="C152"/>
  <c r="F148"/>
  <c r="E148"/>
  <c r="D148"/>
  <c r="C148"/>
  <c r="F144"/>
  <c r="F143" s="1"/>
  <c r="E144"/>
  <c r="D144"/>
  <c r="D143" s="1"/>
  <c r="C143"/>
  <c r="F141"/>
  <c r="E141"/>
  <c r="D141"/>
  <c r="C141"/>
  <c r="F134"/>
  <c r="E134"/>
  <c r="D134"/>
  <c r="C134"/>
  <c r="F130"/>
  <c r="F129" s="1"/>
  <c r="E130"/>
  <c r="D130"/>
  <c r="D129" s="1"/>
  <c r="C130"/>
  <c r="C129" s="1"/>
  <c r="F126"/>
  <c r="E126"/>
  <c r="D126"/>
  <c r="F122"/>
  <c r="E122"/>
  <c r="D122"/>
  <c r="C122"/>
  <c r="C121" s="1"/>
  <c r="F119"/>
  <c r="E119"/>
  <c r="D119"/>
  <c r="C119"/>
  <c r="F115"/>
  <c r="F114" s="1"/>
  <c r="E115"/>
  <c r="D115"/>
  <c r="C115"/>
  <c r="F112"/>
  <c r="E112"/>
  <c r="D112"/>
  <c r="C112"/>
  <c r="F106"/>
  <c r="E106"/>
  <c r="D106"/>
  <c r="C106"/>
  <c r="F102"/>
  <c r="F101" s="1"/>
  <c r="E102"/>
  <c r="E101" s="1"/>
  <c r="D102"/>
  <c r="D101" s="1"/>
  <c r="C102"/>
  <c r="F99"/>
  <c r="E99"/>
  <c r="D99"/>
  <c r="F95"/>
  <c r="E95"/>
  <c r="D95"/>
  <c r="C95"/>
  <c r="F92"/>
  <c r="E92"/>
  <c r="D92"/>
  <c r="F88"/>
  <c r="E88"/>
  <c r="D88"/>
  <c r="F86"/>
  <c r="F78" s="1"/>
  <c r="E86"/>
  <c r="E78" s="1"/>
  <c r="D86"/>
  <c r="D78" s="1"/>
  <c r="C78"/>
  <c r="F75"/>
  <c r="F52" s="1"/>
  <c r="F82"/>
  <c r="E82"/>
  <c r="D82"/>
  <c r="F81"/>
  <c r="E81"/>
  <c r="D81"/>
  <c r="F63"/>
  <c r="E63"/>
  <c r="D63"/>
  <c r="C63"/>
  <c r="F47"/>
  <c r="F44"/>
  <c r="E44"/>
  <c r="D44"/>
  <c r="D40"/>
  <c r="F39"/>
  <c r="E39"/>
  <c r="D39"/>
  <c r="F33"/>
  <c r="E33"/>
  <c r="D33"/>
  <c r="C33"/>
  <c r="C44"/>
  <c r="C43" s="1"/>
  <c r="C39"/>
  <c r="F34"/>
  <c r="E34"/>
  <c r="D34"/>
  <c r="C34"/>
  <c r="F32"/>
  <c r="C84" l="1"/>
  <c r="C80"/>
  <c r="D121"/>
  <c r="F121"/>
  <c r="C30"/>
  <c r="F108"/>
  <c r="D87"/>
  <c r="E94"/>
  <c r="E121"/>
  <c r="D94"/>
  <c r="F94"/>
  <c r="D52"/>
  <c r="E179"/>
  <c r="E108"/>
  <c r="D175"/>
  <c r="D179"/>
  <c r="E175"/>
  <c r="F175"/>
  <c r="C179"/>
  <c r="F179"/>
  <c r="E239"/>
  <c r="E232" s="1"/>
  <c r="D239"/>
  <c r="E129"/>
  <c r="F241"/>
  <c r="F235"/>
  <c r="F228" s="1"/>
  <c r="E235"/>
  <c r="E228" s="1"/>
  <c r="E241"/>
  <c r="D235"/>
  <c r="D228" s="1"/>
  <c r="D241"/>
  <c r="E114"/>
  <c r="C114"/>
  <c r="E143"/>
  <c r="F87"/>
  <c r="E87"/>
  <c r="F30"/>
  <c r="D30"/>
  <c r="F43"/>
  <c r="E43"/>
  <c r="D43"/>
  <c r="C101"/>
  <c r="C94"/>
  <c r="D136"/>
  <c r="E136"/>
  <c r="F136"/>
  <c r="C136"/>
  <c r="C108"/>
  <c r="D114"/>
  <c r="D108"/>
  <c r="F193"/>
  <c r="C175"/>
  <c r="D58"/>
  <c r="C58"/>
  <c r="C57" s="1"/>
  <c r="F58"/>
  <c r="E58"/>
  <c r="F183"/>
  <c r="D193"/>
  <c r="D183"/>
  <c r="E183"/>
  <c r="C183"/>
  <c r="F80"/>
  <c r="D247"/>
  <c r="E193"/>
  <c r="E75"/>
  <c r="E52" s="1"/>
  <c r="D230"/>
  <c r="F200"/>
  <c r="F213"/>
  <c r="E213"/>
  <c r="D213"/>
  <c r="C220"/>
  <c r="F220"/>
  <c r="E220"/>
  <c r="D220"/>
  <c r="C207"/>
  <c r="D264"/>
  <c r="F247"/>
  <c r="E247"/>
  <c r="D253"/>
  <c r="E253"/>
  <c r="C74"/>
  <c r="F253"/>
  <c r="F264"/>
  <c r="C75"/>
  <c r="C52" s="1"/>
  <c r="F73"/>
  <c r="F50" s="1"/>
  <c r="F74"/>
  <c r="E80"/>
  <c r="E84"/>
  <c r="E76" s="1"/>
  <c r="E74"/>
  <c r="E264"/>
  <c r="C254"/>
  <c r="C253" s="1"/>
  <c r="F84"/>
  <c r="F76" s="1"/>
  <c r="D232"/>
  <c r="E73"/>
  <c r="E50" s="1"/>
  <c r="D80"/>
  <c r="D84"/>
  <c r="D76" s="1"/>
  <c r="C76"/>
  <c r="F232"/>
  <c r="F230"/>
  <c r="E230"/>
  <c r="E51" s="1"/>
  <c r="C247"/>
  <c r="C237"/>
  <c r="C213"/>
  <c r="D73"/>
  <c r="D50" s="1"/>
  <c r="D74"/>
  <c r="C73"/>
  <c r="C50" s="1"/>
  <c r="E40"/>
  <c r="E30" s="1"/>
  <c r="E151"/>
  <c r="E162"/>
  <c r="E150" s="1"/>
  <c r="F150"/>
  <c r="F151"/>
  <c r="D151"/>
  <c r="D158"/>
  <c r="D150" s="1"/>
  <c r="C150"/>
  <c r="C151"/>
  <c r="C260"/>
  <c r="D200"/>
  <c r="C230" l="1"/>
  <c r="C51" s="1"/>
  <c r="F51"/>
  <c r="C53"/>
  <c r="C269" s="1"/>
  <c r="D51"/>
  <c r="E53"/>
  <c r="E269" s="1"/>
  <c r="F53"/>
  <c r="F269" s="1"/>
  <c r="D53"/>
  <c r="D269" s="1"/>
  <c r="F174"/>
  <c r="E174"/>
  <c r="D174"/>
  <c r="C193"/>
  <c r="F234"/>
  <c r="F227" s="1"/>
  <c r="D234"/>
  <c r="D227" s="1"/>
  <c r="E234"/>
  <c r="E227" s="1"/>
  <c r="E79"/>
  <c r="E71" s="1"/>
  <c r="F79"/>
  <c r="F71" s="1"/>
  <c r="D79"/>
  <c r="D71" s="1"/>
  <c r="C79"/>
  <c r="C71" s="1"/>
  <c r="C72"/>
  <c r="C235"/>
  <c r="C228" s="1"/>
  <c r="E72"/>
  <c r="E49" s="1"/>
  <c r="C200"/>
  <c r="C234"/>
  <c r="C227" s="1"/>
  <c r="F72"/>
  <c r="D72"/>
  <c r="D49" s="1"/>
  <c r="C49" l="1"/>
  <c r="C268" s="1"/>
  <c r="F48"/>
  <c r="F270" s="1"/>
  <c r="E48"/>
  <c r="E270" s="1"/>
  <c r="D48"/>
  <c r="F49"/>
  <c r="F268" s="1"/>
  <c r="C174"/>
  <c r="D268"/>
  <c r="E268"/>
  <c r="C48" l="1"/>
  <c r="C270" s="1"/>
  <c r="D270"/>
</calcChain>
</file>

<file path=xl/sharedStrings.xml><?xml version="1.0" encoding="utf-8"?>
<sst xmlns="http://schemas.openxmlformats.org/spreadsheetml/2006/main" count="316" uniqueCount="99">
  <si>
    <t>COD</t>
  </si>
  <si>
    <t>Venituri din concesiuni si inchirieri</t>
  </si>
  <si>
    <t>30.10.05</t>
  </si>
  <si>
    <t>Venituri din prestari de servicii</t>
  </si>
  <si>
    <t>33.10.08</t>
  </si>
  <si>
    <t>Contributia de intretinere a persoanelor asistate</t>
  </si>
  <si>
    <t>33.10.13</t>
  </si>
  <si>
    <t>33.10.21</t>
  </si>
  <si>
    <t>33.10.30</t>
  </si>
  <si>
    <t>33.10.32</t>
  </si>
  <si>
    <t>VENITURILE SECT. DE FUNCTIONARE</t>
  </si>
  <si>
    <t>VENITURILE SECT. DE DEZVOLTARE</t>
  </si>
  <si>
    <t xml:space="preserve">TOTAL CHELTUIELI </t>
  </si>
  <si>
    <t>SECTIUNEA DE FUNCTIONARE</t>
  </si>
  <si>
    <t>Cheltuieli de personal</t>
  </si>
  <si>
    <t>Cheltuieli cu bunuri si servicii</t>
  </si>
  <si>
    <t>SECTIUNEA DE DEZVOLTARE</t>
  </si>
  <si>
    <t xml:space="preserve">Cheltuieli de capital </t>
  </si>
  <si>
    <t>SANATATE</t>
  </si>
  <si>
    <t>SPITALUL DE PEDIATRIE PITESTI</t>
  </si>
  <si>
    <t>SPITALUL  DE RECUPERARE BRADET</t>
  </si>
  <si>
    <t>CULTURA, RECREERE SI RELIGIE</t>
  </si>
  <si>
    <t>67.10.</t>
  </si>
  <si>
    <t xml:space="preserve">ASIGURARI SI ASISTENTA SOCIALA </t>
  </si>
  <si>
    <t>UNITATI MEDICO-SOCIALE</t>
  </si>
  <si>
    <t>37.10.03</t>
  </si>
  <si>
    <t>37.10.04</t>
  </si>
  <si>
    <t>ANEXA 2</t>
  </si>
  <si>
    <t xml:space="preserve">Varsaminte din sectiunea de functionare </t>
  </si>
  <si>
    <t xml:space="preserve">Cheltuieli cu bunuri si servicii </t>
  </si>
  <si>
    <t>MUZEUL VITICULTURII SI POMICULTURII GOLESTI</t>
  </si>
  <si>
    <t>TEATRUL "AL.DAVILA" PITESTI</t>
  </si>
  <si>
    <t>SPITALUL JUDETEAN DE URGENTA PITESTI</t>
  </si>
  <si>
    <t>SPITALUL DE  PNEUMOFTIZIOLOGIE  LEORDENI</t>
  </si>
  <si>
    <t>SPITALUL  DE BOLI CRONICE si GERIATRIE CONSTANTIN BALACEANU STOLNICI  STEFANESTI</t>
  </si>
  <si>
    <t>SPITALUL ORASENESC REGELE CAROL I COSTESTI ARGES</t>
  </si>
  <si>
    <t>SPITALUL  DE PSIHIATRIE  SF MARIA VEDEA</t>
  </si>
  <si>
    <t>54.10</t>
  </si>
  <si>
    <t>TOTAL VENITURI (S. FUNCT. +S. DEZV.)</t>
  </si>
  <si>
    <t>SPITALUL DE BOLI CRONICE CALINESTI</t>
  </si>
  <si>
    <t>Subventii din bugetele locale pentru finantarea cheltuielilor curente din domeniul sanatatii</t>
  </si>
  <si>
    <t>43.10.10</t>
  </si>
  <si>
    <t>43.10.14</t>
  </si>
  <si>
    <t>Subventii din bugetele locale pentru finantarea cheltuielilor de capital din domeniul sanatatii</t>
  </si>
  <si>
    <t>CONSILIUL JUDETEAN ARGES</t>
  </si>
  <si>
    <t>33.10.19</t>
  </si>
  <si>
    <t>43.10.09</t>
  </si>
  <si>
    <t>Venituri din serbari si spectacole scolare, manifestari culturale , artistice si sportive</t>
  </si>
  <si>
    <t>Subventii pentru institutii publice</t>
  </si>
  <si>
    <t>43.10.19</t>
  </si>
  <si>
    <t>Subventii pentru institutii publice destinate sectiunii de dezvoltare</t>
  </si>
  <si>
    <t>MUZEUL JUDETEAN ARGES</t>
  </si>
  <si>
    <t>TOTAL UNITATI MEDICO-SOCIALE</t>
  </si>
  <si>
    <t>TOTAL SPITALE</t>
  </si>
  <si>
    <t>56.16.03</t>
  </si>
  <si>
    <t>Unitatea de Asistenta Medico - Sociala CALINESTI</t>
  </si>
  <si>
    <t>Unitatea de Asistenta Medico - Sociala DEDULESTI</t>
  </si>
  <si>
    <t>Unitatea de Asistenta Medico - Sociala SUICI</t>
  </si>
  <si>
    <t>Unitatea de Asistenta Medico - Sociala  DOMNESTI</t>
  </si>
  <si>
    <t>Unitatea de Asistenta Medico - Sociala  RUCAR</t>
  </si>
  <si>
    <t>um=mii lei</t>
  </si>
  <si>
    <t>DENUMIRE INDICATORI</t>
  </si>
  <si>
    <t>Venituri din contractele incheiate cu casele de asigurari sociale de sanatate</t>
  </si>
  <si>
    <t>PROIECT "CENTRUL EUROPE DIRECT ARGES "</t>
  </si>
  <si>
    <t>BIBLIOTECA JUDETEANA "DINICU GOLESCU " PITESTI</t>
  </si>
  <si>
    <t>ESTIMARI ANII</t>
  </si>
  <si>
    <t>43.10.33</t>
  </si>
  <si>
    <t>Subventii din bugetul fondului national unic de asigurari de sanatate pentru acoperirea cresterilor salariale</t>
  </si>
  <si>
    <t>Cheltuieli neeligibile</t>
  </si>
  <si>
    <t>Venituri din contractele incheiate cu Directiile de Sanatate Publica din sume alocate de la bugetul de stat</t>
  </si>
  <si>
    <t xml:space="preserve">Venituri din contractele incheiate cu Institutiile de medicina legala </t>
  </si>
  <si>
    <t>Varsaminte din sectiunea de functionare pentru finantarea sectiunii de dezvoltare a bugetului local</t>
  </si>
  <si>
    <t>SERVICIUL PUBLIC JUDETEAN DE PAZA SI ORDINE ARGES</t>
  </si>
  <si>
    <t>36.10.50</t>
  </si>
  <si>
    <t>Alte venituri</t>
  </si>
  <si>
    <t xml:space="preserve">BUGETUL DE VENITURI SI CHELTUIELI </t>
  </si>
  <si>
    <t>56.16.02</t>
  </si>
  <si>
    <t>Finantare externa nerambursabila</t>
  </si>
  <si>
    <t xml:space="preserve">Alte cheltuieli </t>
  </si>
  <si>
    <t>Alte cheltuieli</t>
  </si>
  <si>
    <r>
      <t xml:space="preserve">din care :   </t>
    </r>
    <r>
      <rPr>
        <b/>
        <u/>
        <sz val="10"/>
        <color theme="1"/>
        <rFont val="Times New Roman"/>
        <family val="1"/>
        <charset val="238"/>
      </rPr>
      <t>PROIECT</t>
    </r>
    <r>
      <rPr>
        <sz val="10"/>
        <color theme="1"/>
        <rFont val="Times New Roman"/>
        <family val="1"/>
        <charset val="238"/>
      </rPr>
      <t xml:space="preserve">   " Cercetari in sprijinul dezvoltarii si protejarii patrimoniului national de material genetic de la soiurile de plante si rasele de animale traditionale si a celor cu importanta economica "</t>
    </r>
  </si>
  <si>
    <t>DIRECTIA GENERALA PENTRU EVIDENTA PERSOANELOR ARGES</t>
  </si>
  <si>
    <t>58.16.03</t>
  </si>
  <si>
    <t>58.16.02</t>
  </si>
  <si>
    <t>CENTRUL  JUDETEAN DE CULTURA SI ARTE ARGES</t>
  </si>
  <si>
    <t>PROIECT AN 2025</t>
  </si>
  <si>
    <t>FINANTAT INTEGRAL  SAU PARTIAL DIN VENITURI PROPRII PE ANUL 2025</t>
  </si>
  <si>
    <t>PROPUNERE 2025</t>
  </si>
  <si>
    <t>61.10</t>
  </si>
  <si>
    <t>ALTE SERVICII PUBLICE GENERALE</t>
  </si>
  <si>
    <t>ORDINE PUBLICA SI SIGURANTA NATIONALA</t>
  </si>
  <si>
    <t>42.10.88</t>
  </si>
  <si>
    <t>Alocari de sume din PNRR aferente asistentei financiare nerambursabile</t>
  </si>
  <si>
    <t>Proiecte cu finantare din sumele reprezentand asistenta financiara nerambursabila aferenta PNRR</t>
  </si>
  <si>
    <t>SPITALUL  DE RECUPERARE RESPIRATORIE SI  PNEUMOLOGIE  SF ANDREI VALEA IASULUI</t>
  </si>
  <si>
    <t>ANEXA  2</t>
  </si>
  <si>
    <t xml:space="preserve">DEFICIT SECT.DE FUNCTIONARE </t>
  </si>
  <si>
    <t>DEFICIT SECT.DE DEZVOLTARE</t>
  </si>
  <si>
    <t xml:space="preserve">TOTAL DEFICIT </t>
  </si>
</sst>
</file>

<file path=xl/styles.xml><?xml version="1.0" encoding="utf-8"?>
<styleSheet xmlns="http://schemas.openxmlformats.org/spreadsheetml/2006/main">
  <numFmts count="1">
    <numFmt numFmtId="43" formatCode="_-* #,##0.00\ _l_e_i_-;\-* #,##0.00\ _l_e_i_-;_-* &quot;-&quot;??\ _l_e_i_-;_-@_-"/>
  </numFmts>
  <fonts count="32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rgb="FF9C6500"/>
      <name val="Calibri"/>
      <family val="2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61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9C0006"/>
      <name val="Times New Roman"/>
      <family val="1"/>
      <charset val="238"/>
    </font>
    <font>
      <b/>
      <sz val="10"/>
      <color rgb="FF006100"/>
      <name val="Times New Roman"/>
      <family val="1"/>
      <charset val="238"/>
    </font>
    <font>
      <b/>
      <sz val="10"/>
      <color rgb="FF9C65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9C650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sz val="10"/>
      <color rgb="FF9C0006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b/>
      <u/>
      <sz val="10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9" fillId="6" borderId="7" applyNumberFormat="0" applyAlignment="0" applyProtection="0"/>
    <xf numFmtId="0" fontId="10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5" fillId="11" borderId="0" applyNumberFormat="0" applyBorder="0" applyAlignment="0" applyProtection="0"/>
  </cellStyleXfs>
  <cellXfs count="178">
    <xf numFmtId="0" fontId="0" fillId="0" borderId="0" xfId="0"/>
    <xf numFmtId="0" fontId="5" fillId="0" borderId="0" xfId="0" applyFont="1"/>
    <xf numFmtId="43" fontId="5" fillId="0" borderId="0" xfId="1" applyFont="1"/>
    <xf numFmtId="0" fontId="0" fillId="0" borderId="0" xfId="0" applyAlignment="1"/>
    <xf numFmtId="0" fontId="1" fillId="0" borderId="8" xfId="0" applyFont="1" applyFill="1" applyBorder="1" applyAlignment="1">
      <alignment horizontal="right"/>
    </xf>
    <xf numFmtId="0" fontId="1" fillId="10" borderId="0" xfId="0" applyFont="1" applyFill="1"/>
    <xf numFmtId="0" fontId="1" fillId="10" borderId="0" xfId="0" applyFont="1" applyFill="1" applyBorder="1"/>
    <xf numFmtId="2" fontId="2" fillId="10" borderId="0" xfId="0" applyNumberFormat="1" applyFont="1" applyFill="1" applyBorder="1" applyAlignment="1">
      <alignment horizontal="right" wrapText="1"/>
    </xf>
    <xf numFmtId="43" fontId="1" fillId="10" borderId="0" xfId="1" applyFont="1" applyFill="1" applyBorder="1" applyAlignment="1">
      <alignment horizontal="right"/>
    </xf>
    <xf numFmtId="0" fontId="2" fillId="10" borderId="0" xfId="0" applyFont="1" applyFill="1" applyAlignment="1">
      <alignment horizontal="center"/>
    </xf>
    <xf numFmtId="0" fontId="2" fillId="10" borderId="0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 vertical="center"/>
    </xf>
    <xf numFmtId="2" fontId="2" fillId="10" borderId="0" xfId="0" applyNumberFormat="1" applyFont="1" applyFill="1" applyBorder="1" applyAlignment="1">
      <alignment horizontal="right"/>
    </xf>
    <xf numFmtId="2" fontId="1" fillId="10" borderId="0" xfId="0" applyNumberFormat="1" applyFont="1" applyFill="1" applyBorder="1" applyAlignment="1">
      <alignment horizontal="right"/>
    </xf>
    <xf numFmtId="43" fontId="1" fillId="10" borderId="0" xfId="1" applyFont="1" applyFill="1" applyBorder="1"/>
    <xf numFmtId="2" fontId="12" fillId="10" borderId="0" xfId="4" applyNumberFormat="1" applyFill="1" applyBorder="1" applyAlignment="1">
      <alignment horizontal="right"/>
    </xf>
    <xf numFmtId="2" fontId="8" fillId="10" borderId="0" xfId="3" applyNumberFormat="1" applyFont="1" applyFill="1" applyBorder="1" applyAlignment="1">
      <alignment horizontal="right"/>
    </xf>
    <xf numFmtId="2" fontId="13" fillId="10" borderId="0" xfId="5" applyNumberFormat="1" applyFill="1" applyBorder="1" applyAlignment="1">
      <alignment horizontal="right"/>
    </xf>
    <xf numFmtId="43" fontId="14" fillId="10" borderId="0" xfId="1" applyFont="1" applyFill="1" applyBorder="1" applyAlignment="1">
      <alignment horizontal="center"/>
    </xf>
    <xf numFmtId="0" fontId="1" fillId="10" borderId="0" xfId="0" applyFont="1" applyFill="1" applyBorder="1" applyAlignment="1">
      <alignment horizontal="right"/>
    </xf>
    <xf numFmtId="2" fontId="11" fillId="10" borderId="0" xfId="2" applyNumberFormat="1" applyFont="1" applyFill="1" applyBorder="1" applyAlignment="1">
      <alignment horizontal="right"/>
    </xf>
    <xf numFmtId="2" fontId="4" fillId="10" borderId="0" xfId="0" applyNumberFormat="1" applyFont="1" applyFill="1" applyBorder="1"/>
    <xf numFmtId="2" fontId="3" fillId="10" borderId="0" xfId="0" applyNumberFormat="1" applyFont="1" applyFill="1" applyBorder="1"/>
    <xf numFmtId="0" fontId="5" fillId="10" borderId="0" xfId="0" applyFont="1" applyFill="1"/>
    <xf numFmtId="2" fontId="7" fillId="10" borderId="0" xfId="0" applyNumberFormat="1" applyFont="1" applyFill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4" fontId="17" fillId="0" borderId="1" xfId="0" applyNumberFormat="1" applyFont="1" applyBorder="1"/>
    <xf numFmtId="0" fontId="16" fillId="0" borderId="0" xfId="0" applyFont="1"/>
    <xf numFmtId="0" fontId="17" fillId="0" borderId="0" xfId="0" applyFo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wrapText="1"/>
    </xf>
    <xf numFmtId="0" fontId="18" fillId="8" borderId="1" xfId="4" applyFont="1" applyBorder="1" applyAlignment="1">
      <alignment horizontal="left"/>
    </xf>
    <xf numFmtId="0" fontId="18" fillId="8" borderId="1" xfId="4" applyFont="1" applyBorder="1" applyAlignment="1">
      <alignment horizontal="center"/>
    </xf>
    <xf numFmtId="0" fontId="17" fillId="3" borderId="1" xfId="0" applyFont="1" applyFill="1" applyBorder="1" applyAlignment="1">
      <alignment horizontal="left"/>
    </xf>
    <xf numFmtId="0" fontId="20" fillId="9" borderId="1" xfId="5" applyFont="1" applyBorder="1" applyAlignment="1">
      <alignment horizontal="center"/>
    </xf>
    <xf numFmtId="0" fontId="20" fillId="9" borderId="1" xfId="5" applyFont="1" applyBorder="1" applyAlignment="1">
      <alignment horizontal="left"/>
    </xf>
    <xf numFmtId="0" fontId="20" fillId="9" borderId="1" xfId="5" applyFont="1" applyBorder="1"/>
    <xf numFmtId="0" fontId="21" fillId="8" borderId="1" xfId="4" applyFont="1" applyBorder="1" applyAlignment="1">
      <alignment horizontal="center" wrapText="1"/>
    </xf>
    <xf numFmtId="0" fontId="21" fillId="8" borderId="1" xfId="4" applyFont="1" applyBorder="1" applyAlignment="1">
      <alignment horizontal="center"/>
    </xf>
    <xf numFmtId="0" fontId="17" fillId="0" borderId="5" xfId="0" applyFont="1" applyBorder="1"/>
    <xf numFmtId="0" fontId="17" fillId="0" borderId="5" xfId="0" applyFont="1" applyBorder="1" applyAlignment="1">
      <alignment horizontal="center"/>
    </xf>
    <xf numFmtId="0" fontId="22" fillId="11" borderId="1" xfId="6" applyFont="1" applyBorder="1" applyAlignment="1">
      <alignment horizontal="center"/>
    </xf>
    <xf numFmtId="43" fontId="22" fillId="11" borderId="1" xfId="6" applyNumberFormat="1" applyFont="1" applyBorder="1" applyAlignment="1">
      <alignment horizontal="center"/>
    </xf>
    <xf numFmtId="0" fontId="22" fillId="11" borderId="1" xfId="6" applyFont="1" applyBorder="1" applyAlignment="1">
      <alignment horizontal="left"/>
    </xf>
    <xf numFmtId="0" fontId="22" fillId="11" borderId="1" xfId="6" applyFont="1" applyBorder="1"/>
    <xf numFmtId="43" fontId="18" fillId="8" borderId="1" xfId="4" applyNumberFormat="1" applyFont="1" applyBorder="1" applyAlignment="1">
      <alignment horizontal="center"/>
    </xf>
    <xf numFmtId="0" fontId="18" fillId="8" borderId="1" xfId="4" applyFont="1" applyBorder="1"/>
    <xf numFmtId="0" fontId="16" fillId="4" borderId="1" xfId="0" applyFont="1" applyFill="1" applyBorder="1" applyAlignment="1">
      <alignment horizontal="center" wrapText="1"/>
    </xf>
    <xf numFmtId="4" fontId="17" fillId="4" borderId="1" xfId="0" applyNumberFormat="1" applyFont="1" applyFill="1" applyBorder="1" applyAlignment="1">
      <alignment horizontal="center"/>
    </xf>
    <xf numFmtId="0" fontId="23" fillId="6" borderId="1" xfId="2" applyFont="1" applyBorder="1" applyAlignment="1">
      <alignment horizontal="center" wrapText="1"/>
    </xf>
    <xf numFmtId="4" fontId="18" fillId="8" borderId="1" xfId="4" applyNumberFormat="1" applyFont="1" applyBorder="1" applyAlignment="1">
      <alignment horizontal="center"/>
    </xf>
    <xf numFmtId="0" fontId="21" fillId="8" borderId="1" xfId="4" applyFont="1" applyBorder="1" applyAlignment="1">
      <alignment horizontal="left"/>
    </xf>
    <xf numFmtId="0" fontId="21" fillId="8" borderId="1" xfId="4" applyFont="1" applyBorder="1"/>
    <xf numFmtId="0" fontId="16" fillId="5" borderId="1" xfId="0" applyFont="1" applyFill="1" applyBorder="1" applyAlignment="1">
      <alignment horizontal="center" wrapText="1"/>
    </xf>
    <xf numFmtId="0" fontId="18" fillId="8" borderId="1" xfId="4" applyFont="1" applyBorder="1" applyAlignment="1">
      <alignment horizontal="center" wrapText="1"/>
    </xf>
    <xf numFmtId="0" fontId="17" fillId="4" borderId="1" xfId="0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/>
    </xf>
    <xf numFmtId="0" fontId="17" fillId="10" borderId="1" xfId="0" applyFont="1" applyFill="1" applyBorder="1"/>
    <xf numFmtId="0" fontId="22" fillId="11" borderId="1" xfId="6" applyFont="1" applyBorder="1" applyAlignment="1">
      <alignment horizontal="center" wrapText="1"/>
    </xf>
    <xf numFmtId="2" fontId="22" fillId="11" borderId="1" xfId="6" applyNumberFormat="1" applyFont="1" applyBorder="1" applyAlignment="1">
      <alignment horizontal="center"/>
    </xf>
    <xf numFmtId="0" fontId="24" fillId="11" borderId="1" xfId="6" applyFont="1" applyBorder="1"/>
    <xf numFmtId="4" fontId="17" fillId="5" borderId="1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5" fillId="0" borderId="1" xfId="0" applyFont="1" applyBorder="1"/>
    <xf numFmtId="0" fontId="25" fillId="0" borderId="0" xfId="0" applyFont="1" applyFill="1" applyBorder="1" applyAlignment="1">
      <alignment horizontal="center"/>
    </xf>
    <xf numFmtId="0" fontId="17" fillId="0" borderId="0" xfId="0" applyFont="1" applyBorder="1"/>
    <xf numFmtId="2" fontId="25" fillId="0" borderId="0" xfId="0" applyNumberFormat="1" applyFont="1" applyBorder="1"/>
    <xf numFmtId="0" fontId="25" fillId="0" borderId="0" xfId="0" applyFont="1" applyFill="1" applyBorder="1"/>
    <xf numFmtId="4" fontId="17" fillId="0" borderId="1" xfId="0" applyNumberFormat="1" applyFont="1" applyBorder="1" applyAlignment="1">
      <alignment horizontal="right"/>
    </xf>
    <xf numFmtId="4" fontId="17" fillId="3" borderId="1" xfId="0" applyNumberFormat="1" applyFont="1" applyFill="1" applyBorder="1" applyAlignment="1">
      <alignment horizontal="right"/>
    </xf>
    <xf numFmtId="4" fontId="18" fillId="8" borderId="1" xfId="4" applyNumberFormat="1" applyFont="1" applyBorder="1" applyAlignment="1">
      <alignment horizontal="right"/>
    </xf>
    <xf numFmtId="4" fontId="19" fillId="7" borderId="1" xfId="3" applyNumberFormat="1" applyFont="1" applyBorder="1" applyAlignment="1">
      <alignment horizontal="right"/>
    </xf>
    <xf numFmtId="4" fontId="20" fillId="9" borderId="1" xfId="5" applyNumberFormat="1" applyFont="1" applyBorder="1" applyAlignment="1">
      <alignment horizontal="right"/>
    </xf>
    <xf numFmtId="4" fontId="21" fillId="8" borderId="1" xfId="4" applyNumberFormat="1" applyFont="1" applyBorder="1" applyAlignment="1">
      <alignment horizontal="right"/>
    </xf>
    <xf numFmtId="4" fontId="16" fillId="0" borderId="1" xfId="0" applyNumberFormat="1" applyFont="1" applyFill="1" applyBorder="1" applyAlignment="1">
      <alignment horizontal="right"/>
    </xf>
    <xf numFmtId="4" fontId="22" fillId="11" borderId="1" xfId="6" applyNumberFormat="1" applyFont="1" applyBorder="1" applyAlignment="1">
      <alignment horizontal="right"/>
    </xf>
    <xf numFmtId="4" fontId="16" fillId="4" borderId="1" xfId="0" applyNumberFormat="1" applyFont="1" applyFill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4" fontId="16" fillId="4" borderId="1" xfId="0" applyNumberFormat="1" applyFont="1" applyFill="1" applyBorder="1" applyAlignment="1">
      <alignment horizontal="right" wrapText="1"/>
    </xf>
    <xf numFmtId="4" fontId="16" fillId="0" borderId="1" xfId="0" applyNumberFormat="1" applyFont="1" applyFill="1" applyBorder="1" applyAlignment="1">
      <alignment horizontal="right" wrapText="1"/>
    </xf>
    <xf numFmtId="4" fontId="17" fillId="0" borderId="1" xfId="0" applyNumberFormat="1" applyFont="1" applyFill="1" applyBorder="1" applyAlignment="1">
      <alignment horizontal="right"/>
    </xf>
    <xf numFmtId="4" fontId="17" fillId="0" borderId="1" xfId="0" applyNumberFormat="1" applyFont="1" applyFill="1" applyBorder="1" applyAlignment="1">
      <alignment horizontal="right" wrapText="1"/>
    </xf>
    <xf numFmtId="4" fontId="17" fillId="10" borderId="1" xfId="0" applyNumberFormat="1" applyFont="1" applyFill="1" applyBorder="1" applyAlignment="1">
      <alignment horizontal="right"/>
    </xf>
    <xf numFmtId="4" fontId="16" fillId="5" borderId="1" xfId="0" applyNumberFormat="1" applyFont="1" applyFill="1" applyBorder="1" applyAlignment="1">
      <alignment horizontal="right"/>
    </xf>
    <xf numFmtId="0" fontId="16" fillId="0" borderId="1" xfId="0" applyFont="1" applyBorder="1" applyAlignment="1">
      <alignment horizontal="center" vertical="center"/>
    </xf>
    <xf numFmtId="4" fontId="19" fillId="0" borderId="1" xfId="0" applyNumberFormat="1" applyFont="1" applyBorder="1"/>
    <xf numFmtId="4" fontId="19" fillId="0" borderId="1" xfId="0" applyNumberFormat="1" applyFont="1" applyBorder="1" applyAlignment="1">
      <alignment horizontal="right"/>
    </xf>
    <xf numFmtId="4" fontId="17" fillId="5" borderId="1" xfId="0" applyNumberFormat="1" applyFont="1" applyFill="1" applyBorder="1" applyAlignment="1">
      <alignment horizontal="right"/>
    </xf>
    <xf numFmtId="2" fontId="26" fillId="0" borderId="0" xfId="0" applyNumberFormat="1" applyFont="1" applyBorder="1"/>
    <xf numFmtId="0" fontId="17" fillId="0" borderId="0" xfId="0" applyFont="1" applyFill="1"/>
    <xf numFmtId="0" fontId="27" fillId="0" borderId="0" xfId="0" applyFont="1" applyFill="1"/>
    <xf numFmtId="2" fontId="28" fillId="0" borderId="0" xfId="0" applyNumberFormat="1" applyFont="1" applyFill="1"/>
    <xf numFmtId="4" fontId="17" fillId="0" borderId="5" xfId="1" applyNumberFormat="1" applyFont="1" applyFill="1" applyBorder="1" applyAlignment="1">
      <alignment horizontal="right"/>
    </xf>
    <xf numFmtId="4" fontId="17" fillId="0" borderId="1" xfId="1" applyNumberFormat="1" applyFont="1" applyBorder="1" applyAlignment="1">
      <alignment horizontal="right"/>
    </xf>
    <xf numFmtId="4" fontId="17" fillId="0" borderId="5" xfId="0" applyNumberFormat="1" applyFont="1" applyBorder="1" applyAlignment="1">
      <alignment horizontal="right"/>
    </xf>
    <xf numFmtId="4" fontId="19" fillId="0" borderId="1" xfId="1" applyNumberFormat="1" applyFont="1" applyBorder="1" applyAlignment="1">
      <alignment horizontal="right"/>
    </xf>
    <xf numFmtId="4" fontId="17" fillId="0" borderId="1" xfId="1" applyNumberFormat="1" applyFont="1" applyBorder="1"/>
    <xf numFmtId="4" fontId="16" fillId="2" borderId="1" xfId="0" applyNumberFormat="1" applyFont="1" applyFill="1" applyBorder="1" applyAlignment="1">
      <alignment horizontal="right"/>
    </xf>
    <xf numFmtId="4" fontId="17" fillId="0" borderId="5" xfId="0" applyNumberFormat="1" applyFont="1" applyFill="1" applyBorder="1" applyAlignment="1"/>
    <xf numFmtId="4" fontId="23" fillId="6" borderId="1" xfId="2" applyNumberFormat="1" applyFont="1" applyBorder="1" applyAlignment="1">
      <alignment horizontal="right"/>
    </xf>
    <xf numFmtId="4" fontId="25" fillId="0" borderId="1" xfId="0" applyNumberFormat="1" applyFont="1" applyBorder="1" applyAlignment="1">
      <alignment horizontal="right"/>
    </xf>
    <xf numFmtId="4" fontId="16" fillId="0" borderId="1" xfId="1" applyNumberFormat="1" applyFont="1" applyBorder="1" applyAlignment="1">
      <alignment horizontal="right"/>
    </xf>
    <xf numFmtId="0" fontId="23" fillId="5" borderId="1" xfId="0" applyFont="1" applyFill="1" applyBorder="1" applyAlignment="1">
      <alignment horizontal="center" wrapText="1"/>
    </xf>
    <xf numFmtId="4" fontId="19" fillId="5" borderId="1" xfId="0" applyNumberFormat="1" applyFont="1" applyFill="1" applyBorder="1" applyAlignment="1">
      <alignment horizontal="center"/>
    </xf>
    <xf numFmtId="4" fontId="23" fillId="5" borderId="1" xfId="0" applyNumberFormat="1" applyFont="1" applyFill="1" applyBorder="1" applyAlignment="1">
      <alignment horizontal="right"/>
    </xf>
    <xf numFmtId="0" fontId="19" fillId="0" borderId="1" xfId="0" applyFont="1" applyBorder="1" applyAlignment="1">
      <alignment horizontal="left"/>
    </xf>
    <xf numFmtId="0" fontId="19" fillId="0" borderId="1" xfId="0" applyFont="1" applyFill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29" fillId="9" borderId="1" xfId="5" applyFont="1" applyBorder="1" applyAlignment="1">
      <alignment horizontal="center"/>
    </xf>
    <xf numFmtId="4" fontId="29" fillId="9" borderId="1" xfId="5" applyNumberFormat="1" applyFont="1" applyBorder="1" applyAlignment="1">
      <alignment horizontal="right"/>
    </xf>
    <xf numFmtId="0" fontId="23" fillId="8" borderId="1" xfId="4" applyFont="1" applyBorder="1" applyAlignment="1">
      <alignment horizontal="center"/>
    </xf>
    <xf numFmtId="4" fontId="23" fillId="8" borderId="1" xfId="4" applyNumberFormat="1" applyFont="1" applyBorder="1" applyAlignment="1">
      <alignment horizontal="right"/>
    </xf>
    <xf numFmtId="4" fontId="19" fillId="10" borderId="1" xfId="0" applyNumberFormat="1" applyFont="1" applyFill="1" applyBorder="1" applyAlignment="1">
      <alignment horizontal="right"/>
    </xf>
    <xf numFmtId="4" fontId="21" fillId="12" borderId="1" xfId="4" applyNumberFormat="1" applyFont="1" applyFill="1" applyBorder="1" applyAlignment="1">
      <alignment horizontal="center"/>
    </xf>
    <xf numFmtId="2" fontId="30" fillId="10" borderId="0" xfId="0" applyNumberFormat="1" applyFont="1" applyFill="1" applyBorder="1" applyAlignment="1">
      <alignment horizontal="right" wrapText="1"/>
    </xf>
    <xf numFmtId="43" fontId="5" fillId="10" borderId="0" xfId="1" applyFont="1" applyFill="1" applyBorder="1" applyAlignment="1"/>
    <xf numFmtId="2" fontId="30" fillId="10" borderId="0" xfId="0" applyNumberFormat="1" applyFont="1" applyFill="1" applyBorder="1" applyAlignment="1">
      <alignment horizontal="right"/>
    </xf>
    <xf numFmtId="43" fontId="5" fillId="10" borderId="0" xfId="1" applyFont="1" applyFill="1" applyBorder="1" applyAlignment="1">
      <alignment horizontal="right"/>
    </xf>
    <xf numFmtId="0" fontId="5" fillId="10" borderId="0" xfId="0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0" fontId="23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/>
    </xf>
    <xf numFmtId="4" fontId="23" fillId="4" borderId="1" xfId="0" applyNumberFormat="1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4" fontId="19" fillId="0" borderId="1" xfId="0" applyNumberFormat="1" applyFont="1" applyFill="1" applyBorder="1" applyAlignment="1">
      <alignment horizontal="right"/>
    </xf>
    <xf numFmtId="4" fontId="23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4" fontId="23" fillId="4" borderId="1" xfId="0" applyNumberFormat="1" applyFont="1" applyFill="1" applyBorder="1" applyAlignment="1">
      <alignment horizontal="right" wrapText="1"/>
    </xf>
    <xf numFmtId="4" fontId="23" fillId="0" borderId="1" xfId="0" applyNumberFormat="1" applyFont="1" applyFill="1" applyBorder="1" applyAlignment="1">
      <alignment horizontal="right" wrapText="1"/>
    </xf>
    <xf numFmtId="4" fontId="19" fillId="0" borderId="1" xfId="0" applyNumberFormat="1" applyFont="1" applyFill="1" applyBorder="1" applyAlignment="1">
      <alignment horizontal="right" wrapText="1"/>
    </xf>
    <xf numFmtId="0" fontId="19" fillId="10" borderId="1" xfId="0" applyFont="1" applyFill="1" applyBorder="1" applyAlignment="1">
      <alignment wrapText="1"/>
    </xf>
    <xf numFmtId="4" fontId="15" fillId="11" borderId="1" xfId="6" applyNumberFormat="1" applyBorder="1" applyAlignment="1">
      <alignment horizontal="right" wrapText="1"/>
    </xf>
    <xf numFmtId="4" fontId="13" fillId="9" borderId="1" xfId="5" applyNumberFormat="1" applyBorder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21" fillId="8" borderId="1" xfId="4" applyFont="1" applyBorder="1" applyAlignment="1">
      <alignment horizontal="left" wrapText="1"/>
    </xf>
    <xf numFmtId="0" fontId="29" fillId="9" borderId="1" xfId="5" applyFont="1" applyBorder="1" applyAlignment="1">
      <alignment horizontal="left" wrapText="1"/>
    </xf>
    <xf numFmtId="0" fontId="29" fillId="9" borderId="1" xfId="5" applyFont="1" applyBorder="1"/>
    <xf numFmtId="4" fontId="29" fillId="9" borderId="5" xfId="5" applyNumberFormat="1" applyFont="1" applyBorder="1" applyAlignment="1">
      <alignment horizontal="right"/>
    </xf>
    <xf numFmtId="0" fontId="24" fillId="11" borderId="1" xfId="6" applyFont="1" applyBorder="1" applyAlignment="1">
      <alignment horizontal="center" wrapText="1"/>
    </xf>
    <xf numFmtId="4" fontId="24" fillId="11" borderId="1" xfId="6" applyNumberFormat="1" applyFont="1" applyBorder="1" applyAlignment="1">
      <alignment horizontal="center"/>
    </xf>
    <xf numFmtId="4" fontId="24" fillId="11" borderId="1" xfId="6" applyNumberFormat="1" applyFont="1" applyBorder="1" applyAlignment="1">
      <alignment horizontal="right" wrapText="1"/>
    </xf>
    <xf numFmtId="0" fontId="24" fillId="11" borderId="1" xfId="6" applyFont="1" applyBorder="1" applyAlignment="1">
      <alignment horizontal="left"/>
    </xf>
    <xf numFmtId="0" fontId="24" fillId="11" borderId="1" xfId="6" applyFont="1" applyBorder="1" applyAlignment="1">
      <alignment horizontal="center"/>
    </xf>
    <xf numFmtId="4" fontId="18" fillId="8" borderId="5" xfId="4" applyNumberFormat="1" applyFont="1" applyBorder="1" applyAlignment="1"/>
    <xf numFmtId="0" fontId="18" fillId="8" borderId="5" xfId="4" applyFont="1" applyBorder="1"/>
    <xf numFmtId="0" fontId="18" fillId="8" borderId="5" xfId="4" applyFont="1" applyBorder="1" applyAlignment="1">
      <alignment horizontal="center"/>
    </xf>
    <xf numFmtId="4" fontId="18" fillId="8" borderId="5" xfId="4" applyNumberFormat="1" applyFont="1" applyBorder="1" applyAlignment="1">
      <alignment horizontal="right"/>
    </xf>
    <xf numFmtId="0" fontId="23" fillId="7" borderId="1" xfId="3" applyFont="1" applyBorder="1" applyAlignment="1">
      <alignment horizontal="center"/>
    </xf>
    <xf numFmtId="4" fontId="23" fillId="7" borderId="1" xfId="3" applyNumberFormat="1" applyFont="1" applyBorder="1" applyAlignment="1">
      <alignment horizontal="right"/>
    </xf>
    <xf numFmtId="0" fontId="29" fillId="9" borderId="1" xfId="5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6" fillId="4" borderId="1" xfId="0" applyFont="1" applyFill="1" applyBorder="1" applyAlignment="1">
      <alignment horizontal="left" wrapText="1"/>
    </xf>
    <xf numFmtId="0" fontId="16" fillId="4" borderId="1" xfId="0" applyFont="1" applyFill="1" applyBorder="1" applyAlignment="1">
      <alignment horizontal="left"/>
    </xf>
    <xf numFmtId="0" fontId="18" fillId="8" borderId="1" xfId="4" applyFont="1" applyBorder="1" applyAlignment="1">
      <alignment horizontal="left" wrapText="1"/>
    </xf>
    <xf numFmtId="4" fontId="0" fillId="0" borderId="0" xfId="0" applyNumberFormat="1"/>
    <xf numFmtId="0" fontId="22" fillId="11" borderId="1" xfId="6" applyFont="1" applyBorder="1" applyAlignment="1">
      <alignment horizontal="left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</cellXfs>
  <cellStyles count="7">
    <cellStyle name="Accent6" xfId="3" builtinId="49"/>
    <cellStyle name="Bad" xfId="5" builtinId="27"/>
    <cellStyle name="Check Cell" xfId="2" builtinId="23"/>
    <cellStyle name="Comma" xfId="1" builtinId="3"/>
    <cellStyle name="Good" xfId="4" builtinId="26"/>
    <cellStyle name="Neutral" xfId="6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2"/>
  <sheetViews>
    <sheetView tabSelected="1" topLeftCell="A264" zoomScaleNormal="100" workbookViewId="0">
      <selection activeCell="M275" sqref="M275:M276"/>
    </sheetView>
  </sheetViews>
  <sheetFormatPr defaultRowHeight="12.75"/>
  <cols>
    <col min="1" max="1" width="52.140625" style="30" customWidth="1"/>
    <col min="2" max="2" width="13.5703125" style="30" customWidth="1"/>
    <col min="3" max="3" width="18.28515625" style="30" customWidth="1"/>
    <col min="4" max="4" width="14.5703125" style="30" hidden="1" customWidth="1"/>
    <col min="5" max="5" width="14.28515625" style="30" hidden="1" customWidth="1"/>
    <col min="6" max="6" width="13.7109375" style="30" hidden="1" customWidth="1"/>
    <col min="7" max="7" width="8.140625" style="5" customWidth="1"/>
    <col min="9" max="9" width="14.42578125" style="1" customWidth="1"/>
    <col min="10" max="10" width="12.7109375" style="1" bestFit="1" customWidth="1"/>
  </cols>
  <sheetData>
    <row r="1" spans="1:7">
      <c r="A1" s="29" t="s">
        <v>44</v>
      </c>
    </row>
    <row r="2" spans="1:7">
      <c r="B2" s="31"/>
      <c r="C2" s="168" t="s">
        <v>95</v>
      </c>
      <c r="D2" s="31" t="s">
        <v>27</v>
      </c>
      <c r="E2" s="31" t="s">
        <v>85</v>
      </c>
    </row>
    <row r="3" spans="1:7">
      <c r="B3" s="31"/>
      <c r="C3" s="31"/>
      <c r="D3" s="31"/>
      <c r="E3" s="31"/>
    </row>
    <row r="4" spans="1:7">
      <c r="B4" s="31"/>
      <c r="C4" s="31"/>
    </row>
    <row r="5" spans="1:7">
      <c r="A5" s="169" t="s">
        <v>75</v>
      </c>
      <c r="B5" s="169"/>
      <c r="C5" s="169"/>
      <c r="D5" s="169"/>
      <c r="E5" s="169"/>
      <c r="F5" s="169"/>
      <c r="G5" s="9"/>
    </row>
    <row r="6" spans="1:7">
      <c r="A6" s="170" t="s">
        <v>86</v>
      </c>
      <c r="B6" s="170"/>
      <c r="C6" s="170"/>
      <c r="D6" s="170"/>
      <c r="E6" s="170"/>
      <c r="F6" s="170"/>
      <c r="G6" s="10"/>
    </row>
    <row r="7" spans="1:7">
      <c r="A7" s="162"/>
      <c r="B7" s="162"/>
      <c r="C7" s="162"/>
      <c r="D7" s="162"/>
      <c r="E7" s="162"/>
      <c r="F7" s="162"/>
      <c r="G7" s="10"/>
    </row>
    <row r="8" spans="1:7">
      <c r="A8" s="145"/>
      <c r="B8" s="32"/>
      <c r="C8" s="32"/>
    </row>
    <row r="9" spans="1:7">
      <c r="C9" s="144" t="s">
        <v>60</v>
      </c>
      <c r="F9" s="129" t="s">
        <v>60</v>
      </c>
      <c r="G9" s="9"/>
    </row>
    <row r="10" spans="1:7" ht="12.75" customHeight="1">
      <c r="A10" s="171" t="s">
        <v>61</v>
      </c>
      <c r="B10" s="171" t="s">
        <v>0</v>
      </c>
      <c r="C10" s="173" t="s">
        <v>87</v>
      </c>
      <c r="D10" s="175" t="s">
        <v>65</v>
      </c>
      <c r="E10" s="176"/>
      <c r="F10" s="177"/>
      <c r="G10" s="10"/>
    </row>
    <row r="11" spans="1:7" ht="27.75" customHeight="1">
      <c r="A11" s="172"/>
      <c r="B11" s="172"/>
      <c r="C11" s="174"/>
      <c r="D11" s="93">
        <v>2026</v>
      </c>
      <c r="E11" s="93">
        <v>2027</v>
      </c>
      <c r="F11" s="93">
        <v>2028</v>
      </c>
      <c r="G11" s="11"/>
    </row>
    <row r="12" spans="1:7" ht="21" customHeight="1">
      <c r="A12" s="25">
        <v>1</v>
      </c>
      <c r="B12" s="25">
        <v>2</v>
      </c>
      <c r="C12" s="25">
        <v>3</v>
      </c>
      <c r="D12" s="25">
        <v>4</v>
      </c>
      <c r="E12" s="25">
        <v>5</v>
      </c>
      <c r="F12" s="25">
        <v>6</v>
      </c>
      <c r="G12" s="10"/>
    </row>
    <row r="13" spans="1:7" ht="30.75" customHeight="1">
      <c r="A13" s="33" t="s">
        <v>38</v>
      </c>
      <c r="B13" s="34"/>
      <c r="C13" s="106">
        <f>C14+C15+C17+C18+C19+C20+C21+C22+C23+C24+C25+C26+C27+C28+C29+C16</f>
        <v>848213</v>
      </c>
      <c r="D13" s="106" t="e">
        <f>D14+D15+D16+D17+#REF!+D18+D19+#REF!+D20+D21+D22+D23+D25+D26+D27+D28+D29+#REF!</f>
        <v>#REF!</v>
      </c>
      <c r="E13" s="106" t="e">
        <f>E14+E15+E16+E17+#REF!+E18+E19+#REF!+E20+E21+E22+E23+E25+E26+E27+E28+E29+#REF!</f>
        <v>#REF!</v>
      </c>
      <c r="F13" s="106" t="e">
        <f>F14+F15+F16+F17+#REF!+F18+F19+#REF!+F20+F21+F22+F23+F25+F26+F27+F28+F29+#REF!</f>
        <v>#REF!</v>
      </c>
      <c r="G13" s="12"/>
    </row>
    <row r="14" spans="1:7" ht="24.75" customHeight="1">
      <c r="A14" s="35" t="s">
        <v>1</v>
      </c>
      <c r="B14" s="36" t="s">
        <v>2</v>
      </c>
      <c r="C14" s="77">
        <f>10+47</f>
        <v>57</v>
      </c>
      <c r="D14" s="77"/>
      <c r="E14" s="77"/>
      <c r="F14" s="77"/>
      <c r="G14" s="13"/>
    </row>
    <row r="15" spans="1:7" ht="28.5" customHeight="1">
      <c r="A15" s="35" t="s">
        <v>3</v>
      </c>
      <c r="B15" s="37" t="s">
        <v>4</v>
      </c>
      <c r="C15" s="78">
        <f>26421+3529</f>
        <v>29950</v>
      </c>
      <c r="D15" s="94"/>
      <c r="E15" s="94"/>
      <c r="F15" s="94"/>
      <c r="G15" s="6"/>
    </row>
    <row r="16" spans="1:7" ht="27" customHeight="1">
      <c r="A16" s="38" t="s">
        <v>5</v>
      </c>
      <c r="B16" s="37" t="s">
        <v>6</v>
      </c>
      <c r="C16" s="78">
        <v>4155</v>
      </c>
      <c r="D16" s="28"/>
      <c r="E16" s="28"/>
      <c r="F16" s="28"/>
      <c r="G16" s="6"/>
    </row>
    <row r="17" spans="1:7" ht="33" customHeight="1">
      <c r="A17" s="38" t="s">
        <v>47</v>
      </c>
      <c r="B17" s="37" t="s">
        <v>45</v>
      </c>
      <c r="C17" s="78">
        <v>685</v>
      </c>
      <c r="D17" s="28"/>
      <c r="E17" s="28"/>
      <c r="F17" s="28"/>
      <c r="G17" s="6"/>
    </row>
    <row r="18" spans="1:7" ht="29.25" customHeight="1">
      <c r="A18" s="39" t="s">
        <v>62</v>
      </c>
      <c r="B18" s="37" t="s">
        <v>7</v>
      </c>
      <c r="C18" s="78">
        <v>301417</v>
      </c>
      <c r="D18" s="28"/>
      <c r="E18" s="28"/>
      <c r="F18" s="28"/>
      <c r="G18" s="6"/>
    </row>
    <row r="19" spans="1:7" ht="34.5" customHeight="1">
      <c r="A19" s="39" t="s">
        <v>69</v>
      </c>
      <c r="B19" s="37" t="s">
        <v>8</v>
      </c>
      <c r="C19" s="78">
        <v>86911</v>
      </c>
      <c r="D19" s="78"/>
      <c r="E19" s="78"/>
      <c r="F19" s="78"/>
      <c r="G19" s="13"/>
    </row>
    <row r="20" spans="1:7" ht="27.75" customHeight="1">
      <c r="A20" s="39" t="s">
        <v>70</v>
      </c>
      <c r="B20" s="37" t="s">
        <v>9</v>
      </c>
      <c r="C20" s="78">
        <v>8671</v>
      </c>
      <c r="D20" s="78"/>
      <c r="E20" s="78"/>
      <c r="F20" s="78"/>
      <c r="G20" s="13"/>
    </row>
    <row r="21" spans="1:7" ht="26.25" customHeight="1">
      <c r="A21" s="39" t="s">
        <v>74</v>
      </c>
      <c r="B21" s="37" t="s">
        <v>73</v>
      </c>
      <c r="C21" s="78">
        <v>3224</v>
      </c>
      <c r="D21" s="78"/>
      <c r="E21" s="78"/>
      <c r="F21" s="78"/>
      <c r="G21" s="13"/>
    </row>
    <row r="22" spans="1:7" ht="32.25" customHeight="1">
      <c r="A22" s="39" t="s">
        <v>71</v>
      </c>
      <c r="B22" s="37" t="s">
        <v>25</v>
      </c>
      <c r="C22" s="78">
        <f>-289-570</f>
        <v>-859</v>
      </c>
      <c r="D22" s="78"/>
      <c r="E22" s="78"/>
      <c r="F22" s="78"/>
      <c r="G22" s="6"/>
    </row>
    <row r="23" spans="1:7" ht="23.25" customHeight="1">
      <c r="A23" s="39" t="s">
        <v>28</v>
      </c>
      <c r="B23" s="37" t="s">
        <v>26</v>
      </c>
      <c r="C23" s="78">
        <f>289+570</f>
        <v>859</v>
      </c>
      <c r="D23" s="78"/>
      <c r="E23" s="78"/>
      <c r="F23" s="78"/>
      <c r="G23" s="6"/>
    </row>
    <row r="24" spans="1:7" ht="30.75" customHeight="1">
      <c r="A24" s="39" t="s">
        <v>92</v>
      </c>
      <c r="B24" s="37" t="s">
        <v>91</v>
      </c>
      <c r="C24" s="78">
        <v>7359</v>
      </c>
      <c r="D24" s="78"/>
      <c r="E24" s="78"/>
      <c r="F24" s="78"/>
      <c r="G24" s="6"/>
    </row>
    <row r="25" spans="1:7" ht="25.5" customHeight="1">
      <c r="A25" s="39" t="s">
        <v>48</v>
      </c>
      <c r="B25" s="37" t="s">
        <v>46</v>
      </c>
      <c r="C25" s="78">
        <f>45280+7717+18046</f>
        <v>71043</v>
      </c>
      <c r="D25" s="28"/>
      <c r="E25" s="28"/>
      <c r="F25" s="28"/>
      <c r="G25" s="6"/>
    </row>
    <row r="26" spans="1:7" ht="37.5" customHeight="1">
      <c r="A26" s="39" t="s">
        <v>40</v>
      </c>
      <c r="B26" s="37" t="s">
        <v>41</v>
      </c>
      <c r="C26" s="78">
        <v>6000</v>
      </c>
      <c r="D26" s="28"/>
      <c r="E26" s="28"/>
      <c r="F26" s="28"/>
      <c r="G26" s="6"/>
    </row>
    <row r="27" spans="1:7" ht="36.75" customHeight="1">
      <c r="A27" s="39" t="s">
        <v>43</v>
      </c>
      <c r="B27" s="37" t="s">
        <v>42</v>
      </c>
      <c r="C27" s="78">
        <v>16225</v>
      </c>
      <c r="D27" s="28"/>
      <c r="E27" s="28"/>
      <c r="F27" s="28"/>
      <c r="G27" s="6"/>
    </row>
    <row r="28" spans="1:7" ht="26.25" customHeight="1">
      <c r="A28" s="39" t="s">
        <v>50</v>
      </c>
      <c r="B28" s="37" t="s">
        <v>49</v>
      </c>
      <c r="C28" s="78">
        <f>43893+3808</f>
        <v>47701</v>
      </c>
      <c r="D28" s="105"/>
      <c r="E28" s="105"/>
      <c r="F28" s="105"/>
      <c r="G28" s="14"/>
    </row>
    <row r="29" spans="1:7" ht="35.25" customHeight="1">
      <c r="A29" s="39" t="s">
        <v>67</v>
      </c>
      <c r="B29" s="37" t="s">
        <v>66</v>
      </c>
      <c r="C29" s="78">
        <v>264815</v>
      </c>
      <c r="D29" s="105"/>
      <c r="E29" s="105"/>
      <c r="F29" s="105"/>
      <c r="G29" s="14"/>
    </row>
    <row r="30" spans="1:7" ht="24.75" customHeight="1">
      <c r="A30" s="120" t="s">
        <v>10</v>
      </c>
      <c r="B30" s="120"/>
      <c r="C30" s="121">
        <f>C31+C32+C33+C34+C35+C36+C37+C38+C39+C40+C41+C42</f>
        <v>776069</v>
      </c>
      <c r="D30" s="121" t="e">
        <f>D31+D32+D33+D34+#REF!+D35+D36+#REF!+D37+D38+D39+D40+D41+D42</f>
        <v>#REF!</v>
      </c>
      <c r="E30" s="121" t="e">
        <f>E31+E32+E33+E34+#REF!+E35+E36+#REF!+E37+E38+E39+E40+E41+E42</f>
        <v>#REF!</v>
      </c>
      <c r="F30" s="121" t="e">
        <f>F31+F32+F33+F34+#REF!+F35+F36+#REF!+F37+F38+F39+F40+F41+F42</f>
        <v>#REF!</v>
      </c>
      <c r="G30" s="15"/>
    </row>
    <row r="31" spans="1:7" ht="26.25" customHeight="1">
      <c r="A31" s="35" t="s">
        <v>1</v>
      </c>
      <c r="B31" s="36" t="s">
        <v>2</v>
      </c>
      <c r="C31" s="77">
        <f t="shared" ref="C31:C36" si="0">C14</f>
        <v>57</v>
      </c>
      <c r="D31" s="77">
        <f t="shared" ref="D31:F31" si="1">D14</f>
        <v>0</v>
      </c>
      <c r="E31" s="77">
        <f t="shared" si="1"/>
        <v>0</v>
      </c>
      <c r="F31" s="77">
        <f t="shared" si="1"/>
        <v>0</v>
      </c>
      <c r="G31" s="13"/>
    </row>
    <row r="32" spans="1:7" ht="26.25" customHeight="1">
      <c r="A32" s="35" t="s">
        <v>3</v>
      </c>
      <c r="B32" s="37" t="s">
        <v>4</v>
      </c>
      <c r="C32" s="78">
        <f t="shared" si="0"/>
        <v>29950</v>
      </c>
      <c r="D32" s="94">
        <f>D15</f>
        <v>0</v>
      </c>
      <c r="E32" s="94">
        <f t="shared" ref="E32:F32" si="2">E15</f>
        <v>0</v>
      </c>
      <c r="F32" s="94">
        <f t="shared" si="2"/>
        <v>0</v>
      </c>
      <c r="G32" s="6"/>
    </row>
    <row r="33" spans="1:7" ht="27.75" customHeight="1">
      <c r="A33" s="38" t="s">
        <v>5</v>
      </c>
      <c r="B33" s="37" t="s">
        <v>6</v>
      </c>
      <c r="C33" s="78">
        <f t="shared" si="0"/>
        <v>4155</v>
      </c>
      <c r="D33" s="78">
        <f t="shared" ref="D33:F34" si="3">D16</f>
        <v>0</v>
      </c>
      <c r="E33" s="78">
        <f t="shared" si="3"/>
        <v>0</v>
      </c>
      <c r="F33" s="78">
        <f t="shared" si="3"/>
        <v>0</v>
      </c>
      <c r="G33" s="6"/>
    </row>
    <row r="34" spans="1:7" ht="31.5" customHeight="1">
      <c r="A34" s="38" t="s">
        <v>47</v>
      </c>
      <c r="B34" s="37" t="s">
        <v>45</v>
      </c>
      <c r="C34" s="78">
        <f t="shared" si="0"/>
        <v>685</v>
      </c>
      <c r="D34" s="78">
        <f t="shared" si="3"/>
        <v>0</v>
      </c>
      <c r="E34" s="78">
        <f t="shared" si="3"/>
        <v>0</v>
      </c>
      <c r="F34" s="78">
        <f t="shared" si="3"/>
        <v>0</v>
      </c>
      <c r="G34" s="6"/>
    </row>
    <row r="35" spans="1:7" ht="32.25" customHeight="1">
      <c r="A35" s="39" t="s">
        <v>62</v>
      </c>
      <c r="B35" s="37" t="s">
        <v>7</v>
      </c>
      <c r="C35" s="78">
        <f t="shared" si="0"/>
        <v>301417</v>
      </c>
      <c r="D35" s="78">
        <f t="shared" ref="D35:F35" si="4">D18</f>
        <v>0</v>
      </c>
      <c r="E35" s="78">
        <f t="shared" si="4"/>
        <v>0</v>
      </c>
      <c r="F35" s="78">
        <f t="shared" si="4"/>
        <v>0</v>
      </c>
      <c r="G35" s="13"/>
    </row>
    <row r="36" spans="1:7" ht="36.75" customHeight="1">
      <c r="A36" s="39" t="s">
        <v>69</v>
      </c>
      <c r="B36" s="37" t="s">
        <v>8</v>
      </c>
      <c r="C36" s="78">
        <f t="shared" si="0"/>
        <v>86911</v>
      </c>
      <c r="D36" s="78">
        <f t="shared" ref="D36:F36" si="5">D19</f>
        <v>0</v>
      </c>
      <c r="E36" s="78">
        <f t="shared" si="5"/>
        <v>0</v>
      </c>
      <c r="F36" s="78">
        <f t="shared" si="5"/>
        <v>0</v>
      </c>
      <c r="G36" s="13"/>
    </row>
    <row r="37" spans="1:7" ht="24.75" customHeight="1">
      <c r="A37" s="39" t="s">
        <v>70</v>
      </c>
      <c r="B37" s="37" t="s">
        <v>9</v>
      </c>
      <c r="C37" s="78">
        <f t="shared" ref="C37" si="6">C20</f>
        <v>8671</v>
      </c>
      <c r="D37" s="78">
        <f t="shared" ref="D37:F37" si="7">D20</f>
        <v>0</v>
      </c>
      <c r="E37" s="78">
        <f t="shared" si="7"/>
        <v>0</v>
      </c>
      <c r="F37" s="78">
        <f t="shared" si="7"/>
        <v>0</v>
      </c>
      <c r="G37" s="13"/>
    </row>
    <row r="38" spans="1:7" ht="24" customHeight="1">
      <c r="A38" s="39" t="s">
        <v>74</v>
      </c>
      <c r="B38" s="37" t="s">
        <v>73</v>
      </c>
      <c r="C38" s="78">
        <f>C21</f>
        <v>3224</v>
      </c>
      <c r="D38" s="78">
        <f t="shared" ref="D38:F38" si="8">D21</f>
        <v>0</v>
      </c>
      <c r="E38" s="78">
        <f t="shared" si="8"/>
        <v>0</v>
      </c>
      <c r="F38" s="78">
        <f t="shared" si="8"/>
        <v>0</v>
      </c>
      <c r="G38" s="13"/>
    </row>
    <row r="39" spans="1:7" ht="36" customHeight="1">
      <c r="A39" s="39" t="s">
        <v>71</v>
      </c>
      <c r="B39" s="37" t="s">
        <v>25</v>
      </c>
      <c r="C39" s="78">
        <f>C22</f>
        <v>-859</v>
      </c>
      <c r="D39" s="78">
        <f t="shared" ref="D39:F39" si="9">D22</f>
        <v>0</v>
      </c>
      <c r="E39" s="78">
        <f t="shared" si="9"/>
        <v>0</v>
      </c>
      <c r="F39" s="78">
        <f t="shared" si="9"/>
        <v>0</v>
      </c>
      <c r="G39" s="6"/>
    </row>
    <row r="40" spans="1:7" ht="27" customHeight="1">
      <c r="A40" s="39" t="s">
        <v>48</v>
      </c>
      <c r="B40" s="37" t="s">
        <v>46</v>
      </c>
      <c r="C40" s="78">
        <f>C25</f>
        <v>71043</v>
      </c>
      <c r="D40" s="78">
        <f t="shared" ref="D40:F40" si="10">D25</f>
        <v>0</v>
      </c>
      <c r="E40" s="78">
        <f t="shared" si="10"/>
        <v>0</v>
      </c>
      <c r="F40" s="78">
        <f t="shared" si="10"/>
        <v>0</v>
      </c>
      <c r="G40" s="6"/>
    </row>
    <row r="41" spans="1:7" ht="33.75" customHeight="1">
      <c r="A41" s="39" t="s">
        <v>40</v>
      </c>
      <c r="B41" s="37" t="s">
        <v>41</v>
      </c>
      <c r="C41" s="78">
        <f>C26</f>
        <v>6000</v>
      </c>
      <c r="D41" s="78">
        <f t="shared" ref="D41:F41" si="11">D26</f>
        <v>0</v>
      </c>
      <c r="E41" s="78">
        <f t="shared" si="11"/>
        <v>0</v>
      </c>
      <c r="F41" s="78">
        <f t="shared" si="11"/>
        <v>0</v>
      </c>
      <c r="G41" s="6"/>
    </row>
    <row r="42" spans="1:7" ht="35.25" customHeight="1">
      <c r="A42" s="39" t="s">
        <v>67</v>
      </c>
      <c r="B42" s="37" t="s">
        <v>66</v>
      </c>
      <c r="C42" s="78">
        <f>C29</f>
        <v>264815</v>
      </c>
      <c r="D42" s="78">
        <f t="shared" ref="D42:F42" si="12">D29</f>
        <v>0</v>
      </c>
      <c r="E42" s="78">
        <f t="shared" si="12"/>
        <v>0</v>
      </c>
      <c r="F42" s="78">
        <f t="shared" si="12"/>
        <v>0</v>
      </c>
      <c r="G42" s="6"/>
    </row>
    <row r="43" spans="1:7" ht="26.25" customHeight="1">
      <c r="A43" s="46" t="s">
        <v>11</v>
      </c>
      <c r="B43" s="47"/>
      <c r="C43" s="82">
        <f>C44+C45+C46+C47</f>
        <v>72144</v>
      </c>
      <c r="D43" s="82" t="e">
        <f>D44+D46+D47+#REF!</f>
        <v>#REF!</v>
      </c>
      <c r="E43" s="82" t="e">
        <f>E44+E46+E47+#REF!</f>
        <v>#REF!</v>
      </c>
      <c r="F43" s="82" t="e">
        <f>F44+F46+F47+#REF!</f>
        <v>#REF!</v>
      </c>
      <c r="G43" s="15"/>
    </row>
    <row r="44" spans="1:7" ht="26.25" customHeight="1">
      <c r="A44" s="42" t="s">
        <v>28</v>
      </c>
      <c r="B44" s="36" t="s">
        <v>26</v>
      </c>
      <c r="C44" s="77">
        <f>C23</f>
        <v>859</v>
      </c>
      <c r="D44" s="77">
        <f t="shared" ref="D44:F44" si="13">D23</f>
        <v>0</v>
      </c>
      <c r="E44" s="77">
        <f t="shared" si="13"/>
        <v>0</v>
      </c>
      <c r="F44" s="77">
        <f t="shared" si="13"/>
        <v>0</v>
      </c>
      <c r="G44" s="6"/>
    </row>
    <row r="45" spans="1:7" ht="30.75" customHeight="1">
      <c r="A45" s="39" t="s">
        <v>92</v>
      </c>
      <c r="B45" s="37" t="s">
        <v>91</v>
      </c>
      <c r="C45" s="77">
        <f>C24</f>
        <v>7359</v>
      </c>
      <c r="D45" s="77"/>
      <c r="E45" s="77"/>
      <c r="F45" s="77"/>
      <c r="G45" s="6"/>
    </row>
    <row r="46" spans="1:7" ht="31.5" customHeight="1">
      <c r="A46" s="39" t="s">
        <v>43</v>
      </c>
      <c r="B46" s="37" t="s">
        <v>42</v>
      </c>
      <c r="C46" s="78">
        <f>C27</f>
        <v>16225</v>
      </c>
      <c r="D46" s="78">
        <f t="shared" ref="D46:F46" si="14">D27</f>
        <v>0</v>
      </c>
      <c r="E46" s="78">
        <f t="shared" si="14"/>
        <v>0</v>
      </c>
      <c r="F46" s="78">
        <f t="shared" si="14"/>
        <v>0</v>
      </c>
      <c r="G46" s="6"/>
    </row>
    <row r="47" spans="1:7" ht="24" customHeight="1">
      <c r="A47" s="39" t="s">
        <v>50</v>
      </c>
      <c r="B47" s="37" t="s">
        <v>49</v>
      </c>
      <c r="C47" s="78">
        <f>C28</f>
        <v>47701</v>
      </c>
      <c r="D47" s="78">
        <f t="shared" ref="D47:F47" si="15">D28</f>
        <v>0</v>
      </c>
      <c r="E47" s="78">
        <f t="shared" si="15"/>
        <v>0</v>
      </c>
      <c r="F47" s="78">
        <f t="shared" si="15"/>
        <v>0</v>
      </c>
      <c r="G47" s="6"/>
    </row>
    <row r="48" spans="1:7" ht="28.5" customHeight="1">
      <c r="A48" s="159" t="s">
        <v>12</v>
      </c>
      <c r="B48" s="123">
        <v>50.1</v>
      </c>
      <c r="C48" s="160">
        <f t="shared" ref="C48:F50" si="16">C58+C71+C174+C227+C66</f>
        <v>894861</v>
      </c>
      <c r="D48" s="80" t="e">
        <f t="shared" si="16"/>
        <v>#REF!</v>
      </c>
      <c r="E48" s="80" t="e">
        <f t="shared" si="16"/>
        <v>#REF!</v>
      </c>
      <c r="F48" s="80" t="e">
        <f t="shared" si="16"/>
        <v>#REF!</v>
      </c>
      <c r="G48" s="16"/>
    </row>
    <row r="49" spans="1:10" ht="26.25" customHeight="1">
      <c r="A49" s="161" t="s">
        <v>13</v>
      </c>
      <c r="B49" s="118"/>
      <c r="C49" s="119">
        <f t="shared" si="16"/>
        <v>783914</v>
      </c>
      <c r="D49" s="81" t="e">
        <f t="shared" si="16"/>
        <v>#REF!</v>
      </c>
      <c r="E49" s="81" t="e">
        <f t="shared" si="16"/>
        <v>#REF!</v>
      </c>
      <c r="F49" s="81" t="e">
        <f t="shared" si="16"/>
        <v>#REF!</v>
      </c>
      <c r="G49" s="17"/>
    </row>
    <row r="50" spans="1:10" ht="25.5" customHeight="1">
      <c r="A50" s="148" t="s">
        <v>14</v>
      </c>
      <c r="B50" s="118">
        <v>10</v>
      </c>
      <c r="C50" s="119">
        <f t="shared" si="16"/>
        <v>574624</v>
      </c>
      <c r="D50" s="81">
        <f t="shared" si="16"/>
        <v>0</v>
      </c>
      <c r="E50" s="81">
        <f t="shared" si="16"/>
        <v>0</v>
      </c>
      <c r="F50" s="81">
        <f t="shared" si="16"/>
        <v>0</v>
      </c>
      <c r="G50" s="17"/>
    </row>
    <row r="51" spans="1:10" ht="24.75" customHeight="1">
      <c r="A51" s="148" t="s">
        <v>15</v>
      </c>
      <c r="B51" s="118">
        <v>20</v>
      </c>
      <c r="C51" s="119">
        <f>C61+C177+C230+C69+C74</f>
        <v>208288</v>
      </c>
      <c r="D51" s="81" t="e">
        <f>D61+D177+D230+D69+D74</f>
        <v>#REF!</v>
      </c>
      <c r="E51" s="81" t="e">
        <f>E61+E177+E230+E69+E74</f>
        <v>#REF!</v>
      </c>
      <c r="F51" s="81" t="e">
        <f>F61+F177+F230+F69+F74</f>
        <v>#REF!</v>
      </c>
      <c r="G51" s="17"/>
    </row>
    <row r="52" spans="1:10" ht="24.75" customHeight="1">
      <c r="A52" s="148" t="s">
        <v>78</v>
      </c>
      <c r="B52" s="118">
        <v>59</v>
      </c>
      <c r="C52" s="119">
        <f>C75+C231+C178+C62+C70</f>
        <v>1002</v>
      </c>
      <c r="D52" s="81" t="e">
        <f>D75+D231+D178+D62+D70</f>
        <v>#REF!</v>
      </c>
      <c r="E52" s="81" t="e">
        <f>E75+E231+E178+E62+E70</f>
        <v>#REF!</v>
      </c>
      <c r="F52" s="81" t="e">
        <f>F75+F231+F178+F62+F70</f>
        <v>#REF!</v>
      </c>
      <c r="G52" s="17"/>
    </row>
    <row r="53" spans="1:10" ht="21.75" customHeight="1">
      <c r="A53" s="148" t="s">
        <v>16</v>
      </c>
      <c r="B53" s="118"/>
      <c r="C53" s="119">
        <f>C63+C76+C179+C232</f>
        <v>110947</v>
      </c>
      <c r="D53" s="81" t="e">
        <f>D63+D76+D179+D232+#REF!</f>
        <v>#REF!</v>
      </c>
      <c r="E53" s="81" t="e">
        <f>E63+E76+E179+E232+#REF!</f>
        <v>#REF!</v>
      </c>
      <c r="F53" s="81" t="e">
        <f>F63+F76+F179+F232+#REF!</f>
        <v>#REF!</v>
      </c>
      <c r="G53" s="17"/>
    </row>
    <row r="54" spans="1:10" ht="21.75" hidden="1" customHeight="1">
      <c r="A54" s="161" t="s">
        <v>77</v>
      </c>
      <c r="B54" s="118" t="s">
        <v>76</v>
      </c>
      <c r="C54" s="119">
        <f>C180</f>
        <v>0</v>
      </c>
      <c r="D54" s="81">
        <f t="shared" ref="D54:F55" si="17">D180</f>
        <v>0</v>
      </c>
      <c r="E54" s="81">
        <f t="shared" si="17"/>
        <v>0</v>
      </c>
      <c r="F54" s="81">
        <f t="shared" si="17"/>
        <v>0</v>
      </c>
      <c r="G54" s="17"/>
    </row>
    <row r="55" spans="1:10" ht="22.5" hidden="1" customHeight="1">
      <c r="A55" s="148" t="s">
        <v>68</v>
      </c>
      <c r="B55" s="118" t="s">
        <v>54</v>
      </c>
      <c r="C55" s="119">
        <f>C181</f>
        <v>0</v>
      </c>
      <c r="D55" s="81">
        <f t="shared" si="17"/>
        <v>0</v>
      </c>
      <c r="E55" s="81">
        <f t="shared" si="17"/>
        <v>0</v>
      </c>
      <c r="F55" s="81">
        <f t="shared" si="17"/>
        <v>0</v>
      </c>
      <c r="G55" s="17"/>
    </row>
    <row r="56" spans="1:10" ht="27" customHeight="1">
      <c r="A56" s="148" t="s">
        <v>17</v>
      </c>
      <c r="B56" s="118">
        <v>70</v>
      </c>
      <c r="C56" s="119">
        <f>C64+C182</f>
        <v>64743</v>
      </c>
      <c r="D56" s="81" t="e">
        <f>D64+D182+#REF!</f>
        <v>#REF!</v>
      </c>
      <c r="E56" s="81" t="e">
        <f>E64+E182+#REF!</f>
        <v>#REF!</v>
      </c>
      <c r="F56" s="81" t="e">
        <f>F64+F182+#REF!</f>
        <v>#REF!</v>
      </c>
      <c r="G56" s="17"/>
      <c r="I56"/>
      <c r="J56"/>
    </row>
    <row r="57" spans="1:10" ht="27" customHeight="1">
      <c r="A57" s="47" t="s">
        <v>89</v>
      </c>
      <c r="B57" s="47" t="s">
        <v>37</v>
      </c>
      <c r="C57" s="82">
        <f>C58</f>
        <v>3511</v>
      </c>
      <c r="D57" s="81"/>
      <c r="E57" s="81"/>
      <c r="F57" s="81"/>
      <c r="G57" s="17"/>
      <c r="I57"/>
      <c r="J57"/>
    </row>
    <row r="58" spans="1:10" ht="30.75" customHeight="1">
      <c r="A58" s="146" t="s">
        <v>81</v>
      </c>
      <c r="B58" s="47" t="s">
        <v>37</v>
      </c>
      <c r="C58" s="82">
        <f>C59+C63</f>
        <v>3511</v>
      </c>
      <c r="D58" s="82">
        <f t="shared" ref="D58:F58" si="18">D59+D63</f>
        <v>0</v>
      </c>
      <c r="E58" s="82">
        <f t="shared" si="18"/>
        <v>0</v>
      </c>
      <c r="F58" s="82">
        <f t="shared" si="18"/>
        <v>0</v>
      </c>
      <c r="G58" s="15"/>
      <c r="I58"/>
      <c r="J58"/>
    </row>
    <row r="59" spans="1:10" ht="22.5" customHeight="1">
      <c r="A59" s="40" t="s">
        <v>13</v>
      </c>
      <c r="B59" s="41"/>
      <c r="C59" s="79">
        <f>C60+C61+C62</f>
        <v>3509</v>
      </c>
      <c r="D59" s="89">
        <f t="shared" ref="D59:F59" si="19">D60+D61+D62</f>
        <v>0</v>
      </c>
      <c r="E59" s="89">
        <f t="shared" si="19"/>
        <v>0</v>
      </c>
      <c r="F59" s="89">
        <f t="shared" si="19"/>
        <v>0</v>
      </c>
      <c r="G59" s="12"/>
      <c r="I59"/>
      <c r="J59"/>
    </row>
    <row r="60" spans="1:10" ht="21" customHeight="1">
      <c r="A60" s="55" t="s">
        <v>14</v>
      </c>
      <c r="B60" s="41">
        <v>10</v>
      </c>
      <c r="C60" s="155">
        <v>3100</v>
      </c>
      <c r="D60" s="107"/>
      <c r="E60" s="107"/>
      <c r="F60" s="107"/>
      <c r="G60" s="12"/>
      <c r="I60"/>
      <c r="J60"/>
    </row>
    <row r="61" spans="1:10" ht="22.5" customHeight="1">
      <c r="A61" s="156" t="s">
        <v>15</v>
      </c>
      <c r="B61" s="157">
        <v>20</v>
      </c>
      <c r="C61" s="158">
        <v>404</v>
      </c>
      <c r="D61" s="101"/>
      <c r="E61" s="101"/>
      <c r="F61" s="101"/>
      <c r="G61" s="8"/>
      <c r="H61" s="3"/>
      <c r="I61"/>
      <c r="J61"/>
    </row>
    <row r="62" spans="1:10" ht="22.5" customHeight="1">
      <c r="A62" s="55" t="s">
        <v>78</v>
      </c>
      <c r="B62" s="41">
        <v>59</v>
      </c>
      <c r="C62" s="158">
        <v>5</v>
      </c>
      <c r="D62" s="101"/>
      <c r="E62" s="101"/>
      <c r="F62" s="101"/>
      <c r="G62" s="8"/>
      <c r="H62" s="3"/>
      <c r="I62"/>
      <c r="J62"/>
    </row>
    <row r="63" spans="1:10" ht="22.5" customHeight="1">
      <c r="A63" s="55" t="s">
        <v>16</v>
      </c>
      <c r="B63" s="41"/>
      <c r="C63" s="158">
        <f>C64</f>
        <v>2</v>
      </c>
      <c r="D63" s="101">
        <f>D64</f>
        <v>0</v>
      </c>
      <c r="E63" s="101">
        <f t="shared" ref="E63:F63" si="20">E64</f>
        <v>0</v>
      </c>
      <c r="F63" s="101">
        <f t="shared" si="20"/>
        <v>0</v>
      </c>
      <c r="G63" s="8"/>
      <c r="H63" s="3"/>
      <c r="I63"/>
      <c r="J63"/>
    </row>
    <row r="64" spans="1:10" ht="22.5" customHeight="1">
      <c r="A64" s="55" t="s">
        <v>17</v>
      </c>
      <c r="B64" s="41">
        <v>70</v>
      </c>
      <c r="C64" s="158">
        <v>2</v>
      </c>
      <c r="D64" s="101">
        <v>0</v>
      </c>
      <c r="E64" s="101">
        <v>0</v>
      </c>
      <c r="F64" s="101">
        <v>0</v>
      </c>
      <c r="G64" s="8"/>
      <c r="H64" s="3"/>
      <c r="I64"/>
      <c r="J64"/>
    </row>
    <row r="65" spans="1:10" ht="30.75" customHeight="1">
      <c r="A65" s="118" t="s">
        <v>90</v>
      </c>
      <c r="B65" s="118" t="s">
        <v>88</v>
      </c>
      <c r="C65" s="149">
        <f>C66</f>
        <v>25866</v>
      </c>
      <c r="D65" s="101"/>
      <c r="E65" s="101"/>
      <c r="F65" s="101"/>
      <c r="G65" s="8"/>
      <c r="H65" s="3"/>
      <c r="I65"/>
      <c r="J65"/>
    </row>
    <row r="66" spans="1:10" ht="26.25" customHeight="1">
      <c r="A66" s="147" t="s">
        <v>72</v>
      </c>
      <c r="B66" s="118" t="s">
        <v>88</v>
      </c>
      <c r="C66" s="119">
        <f>C67</f>
        <v>25866</v>
      </c>
      <c r="D66" s="119">
        <f t="shared" ref="D66:F66" si="21">D67</f>
        <v>0</v>
      </c>
      <c r="E66" s="119">
        <f t="shared" si="21"/>
        <v>0</v>
      </c>
      <c r="F66" s="119">
        <f t="shared" si="21"/>
        <v>0</v>
      </c>
      <c r="G66" s="8"/>
      <c r="H66" s="3"/>
      <c r="I66"/>
      <c r="J66"/>
    </row>
    <row r="67" spans="1:10" ht="22.5" customHeight="1">
      <c r="A67" s="44" t="s">
        <v>13</v>
      </c>
      <c r="B67" s="43"/>
      <c r="C67" s="81">
        <f>C68+C69+C70</f>
        <v>25866</v>
      </c>
      <c r="D67" s="143">
        <f t="shared" ref="D67:F67" si="22">D68+D69+D70</f>
        <v>0</v>
      </c>
      <c r="E67" s="143">
        <f t="shared" si="22"/>
        <v>0</v>
      </c>
      <c r="F67" s="143">
        <f t="shared" si="22"/>
        <v>0</v>
      </c>
      <c r="G67" s="8"/>
      <c r="H67" s="3"/>
      <c r="I67"/>
      <c r="J67"/>
    </row>
    <row r="68" spans="1:10" ht="22.5" customHeight="1">
      <c r="A68" s="45" t="s">
        <v>14</v>
      </c>
      <c r="B68" s="43">
        <v>10</v>
      </c>
      <c r="C68" s="81">
        <v>24473</v>
      </c>
      <c r="D68" s="143"/>
      <c r="E68" s="143"/>
      <c r="F68" s="143"/>
      <c r="G68" s="8"/>
      <c r="H68" s="3"/>
      <c r="I68"/>
      <c r="J68"/>
    </row>
    <row r="69" spans="1:10" ht="22.5" customHeight="1">
      <c r="A69" s="45" t="s">
        <v>15</v>
      </c>
      <c r="B69" s="43">
        <v>20</v>
      </c>
      <c r="C69" s="81">
        <v>1363</v>
      </c>
      <c r="D69" s="143"/>
      <c r="E69" s="143"/>
      <c r="F69" s="143"/>
      <c r="G69" s="8"/>
      <c r="H69" s="3"/>
      <c r="I69"/>
      <c r="J69"/>
    </row>
    <row r="70" spans="1:10" ht="22.5" customHeight="1">
      <c r="A70" s="45" t="s">
        <v>79</v>
      </c>
      <c r="B70" s="43">
        <v>59</v>
      </c>
      <c r="C70" s="81">
        <v>30</v>
      </c>
      <c r="D70" s="143"/>
      <c r="E70" s="143"/>
      <c r="F70" s="143"/>
      <c r="G70" s="8"/>
      <c r="H70" s="3"/>
      <c r="I70"/>
      <c r="J70"/>
    </row>
    <row r="71" spans="1:10" ht="23.25" customHeight="1">
      <c r="A71" s="50" t="s">
        <v>18</v>
      </c>
      <c r="B71" s="51">
        <v>66.099999999999994</v>
      </c>
      <c r="C71" s="84">
        <f t="shared" ref="C71:F74" si="23">C79+C150</f>
        <v>727374</v>
      </c>
      <c r="D71" s="84" t="e">
        <f t="shared" si="23"/>
        <v>#REF!</v>
      </c>
      <c r="E71" s="84" t="e">
        <f t="shared" si="23"/>
        <v>#REF!</v>
      </c>
      <c r="F71" s="84" t="e">
        <f t="shared" si="23"/>
        <v>#REF!</v>
      </c>
      <c r="G71" s="18"/>
      <c r="I71"/>
      <c r="J71"/>
    </row>
    <row r="72" spans="1:10" ht="23.25" customHeight="1">
      <c r="A72" s="52" t="s">
        <v>13</v>
      </c>
      <c r="B72" s="50"/>
      <c r="C72" s="84">
        <f t="shared" si="23"/>
        <v>685548</v>
      </c>
      <c r="D72" s="84" t="e">
        <f t="shared" si="23"/>
        <v>#REF!</v>
      </c>
      <c r="E72" s="84" t="e">
        <f t="shared" si="23"/>
        <v>#REF!</v>
      </c>
      <c r="F72" s="84" t="e">
        <f t="shared" si="23"/>
        <v>#REF!</v>
      </c>
      <c r="G72" s="18"/>
      <c r="I72"/>
      <c r="J72"/>
    </row>
    <row r="73" spans="1:10" ht="23.25" customHeight="1">
      <c r="A73" s="53" t="s">
        <v>14</v>
      </c>
      <c r="B73" s="50">
        <v>10</v>
      </c>
      <c r="C73" s="84">
        <f t="shared" si="23"/>
        <v>500675</v>
      </c>
      <c r="D73" s="84">
        <f t="shared" si="23"/>
        <v>0</v>
      </c>
      <c r="E73" s="84">
        <f t="shared" si="23"/>
        <v>0</v>
      </c>
      <c r="F73" s="84">
        <f t="shared" si="23"/>
        <v>0</v>
      </c>
      <c r="G73" s="18"/>
      <c r="I73"/>
      <c r="J73"/>
    </row>
    <row r="74" spans="1:10" ht="23.25" customHeight="1">
      <c r="A74" s="53" t="s">
        <v>15</v>
      </c>
      <c r="B74" s="50">
        <v>20</v>
      </c>
      <c r="C74" s="84">
        <f t="shared" si="23"/>
        <v>184401</v>
      </c>
      <c r="D74" s="84">
        <f t="shared" si="23"/>
        <v>0</v>
      </c>
      <c r="E74" s="84">
        <f t="shared" si="23"/>
        <v>0</v>
      </c>
      <c r="F74" s="84">
        <f t="shared" si="23"/>
        <v>0</v>
      </c>
      <c r="G74" s="18"/>
      <c r="I74"/>
      <c r="J74"/>
    </row>
    <row r="75" spans="1:10" ht="23.25" customHeight="1">
      <c r="A75" s="69" t="s">
        <v>78</v>
      </c>
      <c r="B75" s="50">
        <v>59</v>
      </c>
      <c r="C75" s="84">
        <f>C83</f>
        <v>472</v>
      </c>
      <c r="D75" s="84" t="e">
        <f t="shared" ref="D75:F76" si="24">D83</f>
        <v>#REF!</v>
      </c>
      <c r="E75" s="84" t="e">
        <f t="shared" si="24"/>
        <v>#REF!</v>
      </c>
      <c r="F75" s="84" t="e">
        <f t="shared" si="24"/>
        <v>#REF!</v>
      </c>
      <c r="G75" s="18"/>
      <c r="I75"/>
      <c r="J75"/>
    </row>
    <row r="76" spans="1:10" ht="23.25" customHeight="1">
      <c r="A76" s="53" t="s">
        <v>16</v>
      </c>
      <c r="B76" s="50"/>
      <c r="C76" s="84">
        <f>C84</f>
        <v>41826</v>
      </c>
      <c r="D76" s="84">
        <f t="shared" si="24"/>
        <v>0</v>
      </c>
      <c r="E76" s="84">
        <f t="shared" si="24"/>
        <v>0</v>
      </c>
      <c r="F76" s="84">
        <f t="shared" si="24"/>
        <v>0</v>
      </c>
      <c r="G76" s="18"/>
      <c r="I76"/>
      <c r="J76"/>
    </row>
    <row r="77" spans="1:10" ht="31.5" customHeight="1">
      <c r="A77" s="167" t="s">
        <v>93</v>
      </c>
      <c r="B77" s="50">
        <v>60</v>
      </c>
      <c r="C77" s="84">
        <f>C85</f>
        <v>7359</v>
      </c>
      <c r="D77" s="84"/>
      <c r="E77" s="84"/>
      <c r="F77" s="84"/>
      <c r="G77" s="18"/>
      <c r="I77"/>
      <c r="J77"/>
    </row>
    <row r="78" spans="1:10" ht="23.25" customHeight="1">
      <c r="A78" s="53" t="s">
        <v>17</v>
      </c>
      <c r="B78" s="50">
        <v>70</v>
      </c>
      <c r="C78" s="84">
        <f>C86</f>
        <v>34467</v>
      </c>
      <c r="D78" s="84">
        <f>D86</f>
        <v>0</v>
      </c>
      <c r="E78" s="84">
        <f>E86</f>
        <v>0</v>
      </c>
      <c r="F78" s="84">
        <f>F86</f>
        <v>0</v>
      </c>
      <c r="G78" s="18"/>
      <c r="I78"/>
      <c r="J78"/>
    </row>
    <row r="79" spans="1:10" ht="23.25" customHeight="1">
      <c r="A79" s="41" t="s">
        <v>53</v>
      </c>
      <c r="B79" s="54">
        <v>66.099999999999994</v>
      </c>
      <c r="C79" s="79">
        <f t="shared" ref="C79:F82" si="25">C87+C94+C101+C108+C114+C121+C129+C136+C143</f>
        <v>719657</v>
      </c>
      <c r="D79" s="79" t="e">
        <f t="shared" si="25"/>
        <v>#REF!</v>
      </c>
      <c r="E79" s="79" t="e">
        <f t="shared" si="25"/>
        <v>#REF!</v>
      </c>
      <c r="F79" s="79" t="e">
        <f t="shared" si="25"/>
        <v>#REF!</v>
      </c>
      <c r="G79" s="18"/>
      <c r="I79"/>
      <c r="J79"/>
    </row>
    <row r="80" spans="1:10" ht="25.5" customHeight="1">
      <c r="A80" s="40" t="s">
        <v>13</v>
      </c>
      <c r="B80" s="41"/>
      <c r="C80" s="79">
        <f t="shared" si="25"/>
        <v>677831</v>
      </c>
      <c r="D80" s="79" t="e">
        <f t="shared" si="25"/>
        <v>#REF!</v>
      </c>
      <c r="E80" s="79" t="e">
        <f t="shared" si="25"/>
        <v>#REF!</v>
      </c>
      <c r="F80" s="79" t="e">
        <f t="shared" si="25"/>
        <v>#REF!</v>
      </c>
      <c r="G80" s="15"/>
      <c r="I80"/>
      <c r="J80"/>
    </row>
    <row r="81" spans="1:10" ht="18.75" customHeight="1">
      <c r="A81" s="55" t="s">
        <v>14</v>
      </c>
      <c r="B81" s="41">
        <v>10</v>
      </c>
      <c r="C81" s="79">
        <f t="shared" si="25"/>
        <v>493323</v>
      </c>
      <c r="D81" s="79">
        <f t="shared" si="25"/>
        <v>0</v>
      </c>
      <c r="E81" s="79">
        <f t="shared" si="25"/>
        <v>0</v>
      </c>
      <c r="F81" s="79">
        <f t="shared" si="25"/>
        <v>0</v>
      </c>
      <c r="G81" s="15"/>
      <c r="I81"/>
      <c r="J81"/>
    </row>
    <row r="82" spans="1:10" ht="20.25" customHeight="1">
      <c r="A82" s="55" t="s">
        <v>15</v>
      </c>
      <c r="B82" s="41">
        <v>20</v>
      </c>
      <c r="C82" s="79">
        <f t="shared" si="25"/>
        <v>184036</v>
      </c>
      <c r="D82" s="79">
        <f t="shared" si="25"/>
        <v>0</v>
      </c>
      <c r="E82" s="79">
        <f t="shared" si="25"/>
        <v>0</v>
      </c>
      <c r="F82" s="79">
        <f t="shared" si="25"/>
        <v>0</v>
      </c>
      <c r="G82" s="15"/>
      <c r="I82"/>
      <c r="J82"/>
    </row>
    <row r="83" spans="1:10" ht="18.75" customHeight="1">
      <c r="A83" s="55" t="s">
        <v>78</v>
      </c>
      <c r="B83" s="41">
        <v>59</v>
      </c>
      <c r="C83" s="79">
        <f>C98+C105+C118+C125+C133+C140+C147</f>
        <v>472</v>
      </c>
      <c r="D83" s="79" t="e">
        <f>D91+D98+D105+#REF!+D118+D125+D133+D140</f>
        <v>#REF!</v>
      </c>
      <c r="E83" s="79" t="e">
        <f>E91+E98+E105+#REF!+E118+E125+E133+E140</f>
        <v>#REF!</v>
      </c>
      <c r="F83" s="79" t="e">
        <f>F91+F98+F105+#REF!+F118+F125+F133+F140</f>
        <v>#REF!</v>
      </c>
      <c r="G83" s="15"/>
      <c r="I83"/>
      <c r="J83"/>
    </row>
    <row r="84" spans="1:10" ht="21" customHeight="1">
      <c r="A84" s="55" t="s">
        <v>16</v>
      </c>
      <c r="B84" s="41"/>
      <c r="C84" s="79">
        <f>C91+C99+C106+C112+C119+C126+C134+C141+C148</f>
        <v>41826</v>
      </c>
      <c r="D84" s="79">
        <f>D92+D99+D106+D112+D119+D126+D134+D141+D148</f>
        <v>0</v>
      </c>
      <c r="E84" s="79">
        <f>E92+E99+E106+E112+E119+E126+E134+E141+E148</f>
        <v>0</v>
      </c>
      <c r="F84" s="79">
        <f>F92+F99+F106+F112+F119+F126+F134+F141+F148</f>
        <v>0</v>
      </c>
      <c r="G84" s="15"/>
      <c r="I84"/>
      <c r="J84"/>
    </row>
    <row r="85" spans="1:10" ht="29.25" customHeight="1">
      <c r="A85" s="165" t="s">
        <v>93</v>
      </c>
      <c r="B85" s="41">
        <v>60</v>
      </c>
      <c r="C85" s="79">
        <f>C92+C127</f>
        <v>7359</v>
      </c>
      <c r="D85" s="79"/>
      <c r="E85" s="79"/>
      <c r="F85" s="79"/>
      <c r="G85" s="15"/>
      <c r="I85"/>
      <c r="J85"/>
    </row>
    <row r="86" spans="1:10" ht="22.5" customHeight="1">
      <c r="A86" s="55" t="s">
        <v>17</v>
      </c>
      <c r="B86" s="41">
        <v>70</v>
      </c>
      <c r="C86" s="79">
        <f>C93+C100+C107+C113+C120+C128+C135+C142+C149</f>
        <v>34467</v>
      </c>
      <c r="D86" s="79">
        <f>D93+D100+D107+D113+D120+D128+D135+D142+D149</f>
        <v>0</v>
      </c>
      <c r="E86" s="79">
        <f>E93+E100+E107+E113+E120+E128+E135+E142+E149</f>
        <v>0</v>
      </c>
      <c r="F86" s="79">
        <f>F93+F100+F107+F113+F120+F128+F135+F142+F149</f>
        <v>0</v>
      </c>
      <c r="G86" s="15"/>
      <c r="I86"/>
      <c r="J86"/>
    </row>
    <row r="87" spans="1:10" ht="30.75" customHeight="1">
      <c r="A87" s="163" t="s">
        <v>32</v>
      </c>
      <c r="B87" s="57">
        <v>66.099999999999994</v>
      </c>
      <c r="C87" s="85">
        <f>C88+C91</f>
        <v>392868</v>
      </c>
      <c r="D87" s="85">
        <f t="shared" ref="D87:F87" si="26">D88+D92</f>
        <v>0</v>
      </c>
      <c r="E87" s="85">
        <f t="shared" si="26"/>
        <v>0</v>
      </c>
      <c r="F87" s="85">
        <f t="shared" si="26"/>
        <v>0</v>
      </c>
      <c r="G87" s="12"/>
      <c r="I87"/>
      <c r="J87"/>
    </row>
    <row r="88" spans="1:10" ht="21.75" customHeight="1">
      <c r="A88" s="35" t="s">
        <v>13</v>
      </c>
      <c r="B88" s="36"/>
      <c r="C88" s="83">
        <f>C89+C90</f>
        <v>376754</v>
      </c>
      <c r="D88" s="83">
        <f t="shared" ref="D88:F88" si="27">D89+D90+D91</f>
        <v>0</v>
      </c>
      <c r="E88" s="83">
        <f t="shared" si="27"/>
        <v>0</v>
      </c>
      <c r="F88" s="83">
        <f t="shared" si="27"/>
        <v>0</v>
      </c>
      <c r="G88" s="12"/>
      <c r="I88"/>
      <c r="J88"/>
    </row>
    <row r="89" spans="1:10" ht="25.5" customHeight="1">
      <c r="A89" s="27" t="s">
        <v>14</v>
      </c>
      <c r="B89" s="26">
        <v>10</v>
      </c>
      <c r="C89" s="77">
        <v>260812</v>
      </c>
      <c r="D89" s="102"/>
      <c r="E89" s="102"/>
      <c r="F89" s="102"/>
      <c r="G89" s="8"/>
      <c r="I89"/>
      <c r="J89"/>
    </row>
    <row r="90" spans="1:10" ht="23.25" customHeight="1">
      <c r="A90" s="27" t="s">
        <v>29</v>
      </c>
      <c r="B90" s="26">
        <v>20</v>
      </c>
      <c r="C90" s="77">
        <v>115942</v>
      </c>
      <c r="D90" s="77"/>
      <c r="E90" s="77"/>
      <c r="F90" s="77"/>
      <c r="G90" s="19"/>
      <c r="H90" s="1"/>
      <c r="I90"/>
    </row>
    <row r="91" spans="1:10" ht="21" customHeight="1">
      <c r="A91" s="27" t="s">
        <v>16</v>
      </c>
      <c r="B91" s="26"/>
      <c r="C91" s="86">
        <f>C92+C93</f>
        <v>16114</v>
      </c>
      <c r="D91" s="77"/>
      <c r="E91" s="77"/>
      <c r="F91" s="77"/>
      <c r="G91" s="19"/>
      <c r="I91"/>
      <c r="J91"/>
    </row>
    <row r="92" spans="1:10" ht="28.5" customHeight="1">
      <c r="A92" s="38" t="s">
        <v>93</v>
      </c>
      <c r="B92" s="26">
        <v>60</v>
      </c>
      <c r="C92" s="77">
        <v>4085</v>
      </c>
      <c r="D92" s="86">
        <f t="shared" ref="D92:F92" si="28">D93</f>
        <v>0</v>
      </c>
      <c r="E92" s="86">
        <f t="shared" si="28"/>
        <v>0</v>
      </c>
      <c r="F92" s="86">
        <f t="shared" si="28"/>
        <v>0</v>
      </c>
      <c r="G92" s="12"/>
    </row>
    <row r="93" spans="1:10" ht="21.75" customHeight="1">
      <c r="A93" s="27" t="s">
        <v>17</v>
      </c>
      <c r="B93" s="26">
        <v>70</v>
      </c>
      <c r="C93" s="77">
        <v>12029</v>
      </c>
      <c r="D93" s="77"/>
      <c r="E93" s="77"/>
      <c r="F93" s="77"/>
      <c r="G93" s="19"/>
    </row>
    <row r="94" spans="1:10" ht="32.25" customHeight="1">
      <c r="A94" s="164" t="s">
        <v>19</v>
      </c>
      <c r="B94" s="57">
        <v>66.099999999999994</v>
      </c>
      <c r="C94" s="87">
        <f>C95+C99</f>
        <v>128130</v>
      </c>
      <c r="D94" s="87">
        <f t="shared" ref="D94:F94" si="29">D95+D99</f>
        <v>0</v>
      </c>
      <c r="E94" s="87">
        <f t="shared" si="29"/>
        <v>0</v>
      </c>
      <c r="F94" s="87">
        <f t="shared" si="29"/>
        <v>0</v>
      </c>
      <c r="G94" s="7"/>
    </row>
    <row r="95" spans="1:10" ht="22.5" customHeight="1">
      <c r="A95" s="35" t="s">
        <v>13</v>
      </c>
      <c r="B95" s="36"/>
      <c r="C95" s="88">
        <f t="shared" ref="C95:F95" si="30">C96+C97+C98</f>
        <v>115942</v>
      </c>
      <c r="D95" s="88">
        <f t="shared" si="30"/>
        <v>0</v>
      </c>
      <c r="E95" s="88">
        <f t="shared" si="30"/>
        <v>0</v>
      </c>
      <c r="F95" s="88">
        <f t="shared" si="30"/>
        <v>0</v>
      </c>
      <c r="G95" s="7"/>
    </row>
    <row r="96" spans="1:10" ht="21" customHeight="1">
      <c r="A96" s="27" t="s">
        <v>14</v>
      </c>
      <c r="B96" s="26">
        <v>10</v>
      </c>
      <c r="C96" s="77">
        <v>88000</v>
      </c>
      <c r="D96" s="102"/>
      <c r="E96" s="102"/>
      <c r="F96" s="102"/>
      <c r="G96" s="8"/>
    </row>
    <row r="97" spans="1:10" ht="18.75" customHeight="1">
      <c r="A97" s="27" t="s">
        <v>15</v>
      </c>
      <c r="B97" s="26">
        <v>20</v>
      </c>
      <c r="C97" s="77">
        <v>27892</v>
      </c>
      <c r="D97" s="77"/>
      <c r="E97" s="77"/>
      <c r="F97" s="77"/>
      <c r="G97" s="19"/>
      <c r="H97" s="1"/>
    </row>
    <row r="98" spans="1:10" ht="18" customHeight="1">
      <c r="A98" s="27" t="s">
        <v>78</v>
      </c>
      <c r="B98" s="26">
        <v>59</v>
      </c>
      <c r="C98" s="77">
        <v>50</v>
      </c>
      <c r="D98" s="77"/>
      <c r="E98" s="77"/>
      <c r="F98" s="77"/>
      <c r="G98" s="19"/>
    </row>
    <row r="99" spans="1:10" ht="19.5" customHeight="1">
      <c r="A99" s="27" t="s">
        <v>16</v>
      </c>
      <c r="B99" s="26"/>
      <c r="C99" s="86">
        <f>C100</f>
        <v>12188</v>
      </c>
      <c r="D99" s="86">
        <f t="shared" ref="D99:F99" si="31">D100</f>
        <v>0</v>
      </c>
      <c r="E99" s="86">
        <f t="shared" si="31"/>
        <v>0</v>
      </c>
      <c r="F99" s="86">
        <f t="shared" si="31"/>
        <v>0</v>
      </c>
      <c r="G99" s="12"/>
    </row>
    <row r="100" spans="1:10" ht="20.25" customHeight="1">
      <c r="A100" s="27" t="s">
        <v>17</v>
      </c>
      <c r="B100" s="26">
        <v>70</v>
      </c>
      <c r="C100" s="77">
        <v>12188</v>
      </c>
      <c r="D100" s="77">
        <v>0</v>
      </c>
      <c r="E100" s="77">
        <v>0</v>
      </c>
      <c r="F100" s="77">
        <v>0</v>
      </c>
      <c r="G100" s="19"/>
    </row>
    <row r="101" spans="1:10" ht="29.25" customHeight="1">
      <c r="A101" s="163" t="s">
        <v>94</v>
      </c>
      <c r="B101" s="57">
        <v>66.099999999999994</v>
      </c>
      <c r="C101" s="87">
        <f>C102+C106</f>
        <v>32141</v>
      </c>
      <c r="D101" s="87">
        <f t="shared" ref="D101:F101" si="32">D102+D106</f>
        <v>0</v>
      </c>
      <c r="E101" s="87">
        <f t="shared" si="32"/>
        <v>0</v>
      </c>
      <c r="F101" s="87">
        <f t="shared" si="32"/>
        <v>0</v>
      </c>
      <c r="G101" s="7"/>
      <c r="J101" s="2"/>
    </row>
    <row r="102" spans="1:10" ht="18.75" customHeight="1">
      <c r="A102" s="35" t="s">
        <v>13</v>
      </c>
      <c r="B102" s="36"/>
      <c r="C102" s="88">
        <f>C103+C104+C105</f>
        <v>30849</v>
      </c>
      <c r="D102" s="88">
        <f t="shared" ref="D102:F102" si="33">D103+D104+D105</f>
        <v>0</v>
      </c>
      <c r="E102" s="88">
        <f t="shared" si="33"/>
        <v>0</v>
      </c>
      <c r="F102" s="88">
        <f t="shared" si="33"/>
        <v>0</v>
      </c>
      <c r="G102" s="7"/>
    </row>
    <row r="103" spans="1:10" ht="18.75" customHeight="1">
      <c r="A103" s="27" t="s">
        <v>14</v>
      </c>
      <c r="B103" s="26">
        <v>10</v>
      </c>
      <c r="C103" s="77">
        <v>24209</v>
      </c>
      <c r="D103" s="77"/>
      <c r="E103" s="77"/>
      <c r="F103" s="77"/>
      <c r="G103" s="19"/>
    </row>
    <row r="104" spans="1:10" ht="18" customHeight="1">
      <c r="A104" s="27" t="s">
        <v>15</v>
      </c>
      <c r="B104" s="26">
        <v>20</v>
      </c>
      <c r="C104" s="77">
        <v>6570</v>
      </c>
      <c r="D104" s="77"/>
      <c r="E104" s="77"/>
      <c r="F104" s="77"/>
      <c r="G104" s="19"/>
      <c r="H104" s="1"/>
    </row>
    <row r="105" spans="1:10" ht="18" customHeight="1">
      <c r="A105" s="27" t="s">
        <v>78</v>
      </c>
      <c r="B105" s="26">
        <v>59</v>
      </c>
      <c r="C105" s="77">
        <v>70</v>
      </c>
      <c r="D105" s="77"/>
      <c r="E105" s="77"/>
      <c r="F105" s="77"/>
      <c r="G105" s="19"/>
      <c r="H105" s="1"/>
    </row>
    <row r="106" spans="1:10" ht="18.75" customHeight="1">
      <c r="A106" s="27" t="s">
        <v>16</v>
      </c>
      <c r="B106" s="26"/>
      <c r="C106" s="86">
        <f t="shared" ref="C106:F106" si="34">C107</f>
        <v>1292</v>
      </c>
      <c r="D106" s="77">
        <f t="shared" si="34"/>
        <v>0</v>
      </c>
      <c r="E106" s="77">
        <f t="shared" si="34"/>
        <v>0</v>
      </c>
      <c r="F106" s="77">
        <f t="shared" si="34"/>
        <v>0</v>
      </c>
      <c r="G106" s="13"/>
    </row>
    <row r="107" spans="1:10" ht="20.25" customHeight="1">
      <c r="A107" s="27" t="s">
        <v>17</v>
      </c>
      <c r="B107" s="26">
        <v>70</v>
      </c>
      <c r="C107" s="77">
        <v>1292</v>
      </c>
      <c r="D107" s="77">
        <v>0</v>
      </c>
      <c r="E107" s="77">
        <v>0</v>
      </c>
      <c r="F107" s="77">
        <v>0</v>
      </c>
      <c r="G107" s="19"/>
    </row>
    <row r="108" spans="1:10" ht="29.25" customHeight="1">
      <c r="A108" s="163" t="s">
        <v>33</v>
      </c>
      <c r="B108" s="57">
        <v>66.099999999999994</v>
      </c>
      <c r="C108" s="87">
        <f>C109+C112</f>
        <v>16896</v>
      </c>
      <c r="D108" s="87" t="e">
        <f>D109+D112</f>
        <v>#REF!</v>
      </c>
      <c r="E108" s="87" t="e">
        <f>E109+E112</f>
        <v>#REF!</v>
      </c>
      <c r="F108" s="87" t="e">
        <f>F109+F112</f>
        <v>#REF!</v>
      </c>
      <c r="G108" s="7"/>
      <c r="I108"/>
      <c r="J108"/>
    </row>
    <row r="109" spans="1:10" ht="25.5" customHeight="1">
      <c r="A109" s="35" t="s">
        <v>13</v>
      </c>
      <c r="B109" s="36"/>
      <c r="C109" s="88">
        <f>C110+C111</f>
        <v>16695</v>
      </c>
      <c r="D109" s="88" t="e">
        <f>D110+D111+#REF!</f>
        <v>#REF!</v>
      </c>
      <c r="E109" s="88" t="e">
        <f>E110+E111+#REF!</f>
        <v>#REF!</v>
      </c>
      <c r="F109" s="88" t="e">
        <f>F110+F111+#REF!</f>
        <v>#REF!</v>
      </c>
      <c r="G109" s="7"/>
      <c r="I109"/>
      <c r="J109"/>
    </row>
    <row r="110" spans="1:10" ht="21.75" customHeight="1">
      <c r="A110" s="27" t="s">
        <v>14</v>
      </c>
      <c r="B110" s="26">
        <v>10</v>
      </c>
      <c r="C110" s="77">
        <v>13891</v>
      </c>
      <c r="D110" s="77"/>
      <c r="E110" s="77"/>
      <c r="F110" s="77"/>
      <c r="G110" s="19"/>
      <c r="I110"/>
      <c r="J110"/>
    </row>
    <row r="111" spans="1:10" ht="24" customHeight="1">
      <c r="A111" s="27" t="s">
        <v>29</v>
      </c>
      <c r="B111" s="26">
        <v>20</v>
      </c>
      <c r="C111" s="77">
        <v>2804</v>
      </c>
      <c r="D111" s="77"/>
      <c r="E111" s="77"/>
      <c r="F111" s="77"/>
      <c r="G111" s="19"/>
      <c r="I111"/>
      <c r="J111"/>
    </row>
    <row r="112" spans="1:10" ht="21" customHeight="1">
      <c r="A112" s="27" t="s">
        <v>16</v>
      </c>
      <c r="B112" s="26"/>
      <c r="C112" s="86">
        <f t="shared" ref="C112:F112" si="35">C113</f>
        <v>201</v>
      </c>
      <c r="D112" s="77">
        <f t="shared" si="35"/>
        <v>0</v>
      </c>
      <c r="E112" s="77">
        <f t="shared" si="35"/>
        <v>0</v>
      </c>
      <c r="F112" s="77">
        <f t="shared" si="35"/>
        <v>0</v>
      </c>
      <c r="G112" s="13"/>
      <c r="I112"/>
      <c r="J112"/>
    </row>
    <row r="113" spans="1:10" ht="24" customHeight="1">
      <c r="A113" s="27" t="s">
        <v>17</v>
      </c>
      <c r="B113" s="26">
        <v>70</v>
      </c>
      <c r="C113" s="77">
        <v>201</v>
      </c>
      <c r="D113" s="77"/>
      <c r="E113" s="77">
        <v>0</v>
      </c>
      <c r="F113" s="77">
        <v>0</v>
      </c>
      <c r="G113" s="19"/>
      <c r="I113"/>
      <c r="J113"/>
    </row>
    <row r="114" spans="1:10" ht="36.75" customHeight="1">
      <c r="A114" s="163" t="s">
        <v>34</v>
      </c>
      <c r="B114" s="57">
        <v>66.099999999999994</v>
      </c>
      <c r="C114" s="87">
        <f>C115+C119</f>
        <v>25866</v>
      </c>
      <c r="D114" s="87">
        <f t="shared" ref="D114:F114" si="36">D115+D119</f>
        <v>0</v>
      </c>
      <c r="E114" s="87">
        <f t="shared" si="36"/>
        <v>0</v>
      </c>
      <c r="F114" s="87">
        <f t="shared" si="36"/>
        <v>0</v>
      </c>
      <c r="G114" s="7"/>
      <c r="I114"/>
      <c r="J114"/>
    </row>
    <row r="115" spans="1:10" ht="21" customHeight="1">
      <c r="A115" s="35" t="s">
        <v>13</v>
      </c>
      <c r="B115" s="36"/>
      <c r="C115" s="88">
        <f t="shared" ref="C115:F115" si="37">C116+C117+C118</f>
        <v>24993</v>
      </c>
      <c r="D115" s="88">
        <f t="shared" si="37"/>
        <v>0</v>
      </c>
      <c r="E115" s="88">
        <f t="shared" si="37"/>
        <v>0</v>
      </c>
      <c r="F115" s="88">
        <f t="shared" si="37"/>
        <v>0</v>
      </c>
      <c r="G115" s="7"/>
      <c r="I115"/>
      <c r="J115"/>
    </row>
    <row r="116" spans="1:10" ht="18.75" customHeight="1">
      <c r="A116" s="27" t="s">
        <v>14</v>
      </c>
      <c r="B116" s="26">
        <v>10</v>
      </c>
      <c r="C116" s="77">
        <v>19299</v>
      </c>
      <c r="D116" s="77"/>
      <c r="E116" s="77"/>
      <c r="F116" s="77"/>
      <c r="G116" s="19"/>
      <c r="I116"/>
      <c r="J116"/>
    </row>
    <row r="117" spans="1:10" ht="18" customHeight="1">
      <c r="A117" s="27" t="s">
        <v>15</v>
      </c>
      <c r="B117" s="26">
        <v>20</v>
      </c>
      <c r="C117" s="77">
        <v>5619</v>
      </c>
      <c r="D117" s="77"/>
      <c r="E117" s="77"/>
      <c r="F117" s="77"/>
      <c r="G117" s="19"/>
      <c r="I117"/>
    </row>
    <row r="118" spans="1:10" ht="18.75" customHeight="1">
      <c r="A118" s="27" t="s">
        <v>78</v>
      </c>
      <c r="B118" s="26">
        <v>59</v>
      </c>
      <c r="C118" s="77">
        <v>75</v>
      </c>
      <c r="D118" s="77"/>
      <c r="E118" s="77"/>
      <c r="F118" s="77"/>
      <c r="G118" s="19"/>
      <c r="H118" s="1"/>
      <c r="I118"/>
    </row>
    <row r="119" spans="1:10" ht="18.75" customHeight="1">
      <c r="A119" s="27" t="s">
        <v>16</v>
      </c>
      <c r="B119" s="26"/>
      <c r="C119" s="86">
        <f t="shared" ref="C119:F119" si="38">C120</f>
        <v>873</v>
      </c>
      <c r="D119" s="86">
        <f t="shared" si="38"/>
        <v>0</v>
      </c>
      <c r="E119" s="86">
        <f t="shared" si="38"/>
        <v>0</v>
      </c>
      <c r="F119" s="86">
        <f t="shared" si="38"/>
        <v>0</v>
      </c>
      <c r="G119" s="12"/>
      <c r="I119"/>
      <c r="J119"/>
    </row>
    <row r="120" spans="1:10" ht="22.5" customHeight="1">
      <c r="A120" s="27" t="s">
        <v>17</v>
      </c>
      <c r="B120" s="26">
        <v>70</v>
      </c>
      <c r="C120" s="77">
        <v>873</v>
      </c>
      <c r="D120" s="77"/>
      <c r="E120" s="77"/>
      <c r="F120" s="77">
        <v>0</v>
      </c>
      <c r="G120" s="19"/>
      <c r="I120"/>
      <c r="J120"/>
    </row>
    <row r="121" spans="1:10" ht="27" customHeight="1">
      <c r="A121" s="163" t="s">
        <v>35</v>
      </c>
      <c r="B121" s="57">
        <v>66.099999999999994</v>
      </c>
      <c r="C121" s="87">
        <f>C122+C126</f>
        <v>42221</v>
      </c>
      <c r="D121" s="87">
        <f t="shared" ref="D121:F121" si="39">D122+D126</f>
        <v>0</v>
      </c>
      <c r="E121" s="87">
        <f t="shared" si="39"/>
        <v>0</v>
      </c>
      <c r="F121" s="87">
        <f t="shared" si="39"/>
        <v>0</v>
      </c>
      <c r="G121" s="7"/>
      <c r="I121"/>
      <c r="J121"/>
    </row>
    <row r="122" spans="1:10" ht="23.25" customHeight="1">
      <c r="A122" s="35" t="s">
        <v>13</v>
      </c>
      <c r="B122" s="36"/>
      <c r="C122" s="88">
        <f>C123+C124+C125</f>
        <v>37976</v>
      </c>
      <c r="D122" s="88">
        <f t="shared" ref="D122:F122" si="40">D123+D124+D125</f>
        <v>0</v>
      </c>
      <c r="E122" s="88">
        <f t="shared" si="40"/>
        <v>0</v>
      </c>
      <c r="F122" s="88">
        <f t="shared" si="40"/>
        <v>0</v>
      </c>
      <c r="G122" s="7"/>
    </row>
    <row r="123" spans="1:10" ht="21.75" customHeight="1">
      <c r="A123" s="27" t="s">
        <v>14</v>
      </c>
      <c r="B123" s="26">
        <v>10</v>
      </c>
      <c r="C123" s="77">
        <v>29146</v>
      </c>
      <c r="D123" s="77"/>
      <c r="E123" s="77"/>
      <c r="F123" s="77"/>
      <c r="G123" s="19"/>
    </row>
    <row r="124" spans="1:10" ht="21.75" customHeight="1">
      <c r="A124" s="27" t="s">
        <v>15</v>
      </c>
      <c r="B124" s="26">
        <v>20</v>
      </c>
      <c r="C124" s="77">
        <v>8828</v>
      </c>
      <c r="D124" s="77"/>
      <c r="E124" s="77"/>
      <c r="F124" s="77"/>
      <c r="G124" s="19"/>
    </row>
    <row r="125" spans="1:10" ht="19.5" customHeight="1">
      <c r="A125" s="27" t="s">
        <v>78</v>
      </c>
      <c r="B125" s="26">
        <v>59</v>
      </c>
      <c r="C125" s="77">
        <v>2</v>
      </c>
      <c r="D125" s="77"/>
      <c r="E125" s="77"/>
      <c r="F125" s="77"/>
      <c r="G125" s="19"/>
      <c r="H125" s="1"/>
    </row>
    <row r="126" spans="1:10" ht="21.75" customHeight="1">
      <c r="A126" s="27" t="s">
        <v>16</v>
      </c>
      <c r="B126" s="26"/>
      <c r="C126" s="86">
        <f>C127+C128</f>
        <v>4245</v>
      </c>
      <c r="D126" s="86">
        <f t="shared" ref="D126:F126" si="41">D128</f>
        <v>0</v>
      </c>
      <c r="E126" s="86">
        <f t="shared" si="41"/>
        <v>0</v>
      </c>
      <c r="F126" s="86">
        <f t="shared" si="41"/>
        <v>0</v>
      </c>
      <c r="G126" s="12"/>
    </row>
    <row r="127" spans="1:10" ht="28.5" customHeight="1">
      <c r="A127" s="38" t="s">
        <v>93</v>
      </c>
      <c r="B127" s="26">
        <v>60</v>
      </c>
      <c r="C127" s="77">
        <v>3274</v>
      </c>
      <c r="D127" s="86"/>
      <c r="E127" s="86"/>
      <c r="F127" s="86"/>
      <c r="G127" s="12"/>
    </row>
    <row r="128" spans="1:10" ht="21.75" customHeight="1">
      <c r="A128" s="27" t="s">
        <v>17</v>
      </c>
      <c r="B128" s="26">
        <v>70</v>
      </c>
      <c r="C128" s="77">
        <v>971</v>
      </c>
      <c r="D128" s="77">
        <v>0</v>
      </c>
      <c r="E128" s="77">
        <v>0</v>
      </c>
      <c r="F128" s="77">
        <v>0</v>
      </c>
      <c r="G128" s="19"/>
    </row>
    <row r="129" spans="1:10" ht="31.5" customHeight="1">
      <c r="A129" s="163" t="s">
        <v>20</v>
      </c>
      <c r="B129" s="57">
        <v>66.099999999999994</v>
      </c>
      <c r="C129" s="87">
        <f>C130+C134</f>
        <v>24034</v>
      </c>
      <c r="D129" s="87">
        <f t="shared" ref="D129:F129" si="42">D130+D134</f>
        <v>0</v>
      </c>
      <c r="E129" s="87">
        <f t="shared" si="42"/>
        <v>0</v>
      </c>
      <c r="F129" s="87">
        <f t="shared" si="42"/>
        <v>0</v>
      </c>
      <c r="G129" s="7"/>
      <c r="J129" s="2"/>
    </row>
    <row r="130" spans="1:10" ht="22.5" customHeight="1">
      <c r="A130" s="35" t="s">
        <v>13</v>
      </c>
      <c r="B130" s="36"/>
      <c r="C130" s="88">
        <f>C131+C132+C133</f>
        <v>20000</v>
      </c>
      <c r="D130" s="88">
        <f t="shared" ref="D130:F130" si="43">D131+D132+D133</f>
        <v>0</v>
      </c>
      <c r="E130" s="88">
        <f t="shared" si="43"/>
        <v>0</v>
      </c>
      <c r="F130" s="88">
        <f t="shared" si="43"/>
        <v>0</v>
      </c>
      <c r="G130" s="7"/>
    </row>
    <row r="131" spans="1:10" ht="23.25" customHeight="1">
      <c r="A131" s="27" t="s">
        <v>14</v>
      </c>
      <c r="B131" s="26">
        <v>10</v>
      </c>
      <c r="C131" s="77">
        <v>14700</v>
      </c>
      <c r="D131" s="77"/>
      <c r="E131" s="77"/>
      <c r="F131" s="77"/>
      <c r="G131" s="19"/>
    </row>
    <row r="132" spans="1:10" ht="25.5" customHeight="1">
      <c r="A132" s="27" t="s">
        <v>15</v>
      </c>
      <c r="B132" s="26">
        <v>20</v>
      </c>
      <c r="C132" s="77">
        <v>5230</v>
      </c>
      <c r="D132" s="77"/>
      <c r="E132" s="77"/>
      <c r="F132" s="77"/>
      <c r="G132" s="19"/>
    </row>
    <row r="133" spans="1:10" ht="21" customHeight="1">
      <c r="A133" s="27" t="s">
        <v>79</v>
      </c>
      <c r="B133" s="26">
        <v>59</v>
      </c>
      <c r="C133" s="77">
        <v>70</v>
      </c>
      <c r="D133" s="77"/>
      <c r="E133" s="77"/>
      <c r="F133" s="77"/>
      <c r="G133" s="19"/>
      <c r="H133" s="1"/>
    </row>
    <row r="134" spans="1:10" ht="23.25" customHeight="1">
      <c r="A134" s="27" t="s">
        <v>16</v>
      </c>
      <c r="B134" s="26"/>
      <c r="C134" s="86">
        <f t="shared" ref="C134:F134" si="44">C135</f>
        <v>4034</v>
      </c>
      <c r="D134" s="77">
        <f t="shared" si="44"/>
        <v>0</v>
      </c>
      <c r="E134" s="77">
        <f t="shared" si="44"/>
        <v>0</v>
      </c>
      <c r="F134" s="77">
        <f t="shared" si="44"/>
        <v>0</v>
      </c>
      <c r="G134" s="13"/>
    </row>
    <row r="135" spans="1:10" ht="24" customHeight="1">
      <c r="A135" s="27" t="s">
        <v>17</v>
      </c>
      <c r="B135" s="26">
        <v>70</v>
      </c>
      <c r="C135" s="77">
        <v>4034</v>
      </c>
      <c r="D135" s="77"/>
      <c r="E135" s="77"/>
      <c r="F135" s="77"/>
      <c r="G135" s="19"/>
    </row>
    <row r="136" spans="1:10" ht="21.75" customHeight="1">
      <c r="A136" s="56" t="s">
        <v>36</v>
      </c>
      <c r="B136" s="57">
        <v>66.099999999999994</v>
      </c>
      <c r="C136" s="85">
        <f>C137+C141</f>
        <v>35809</v>
      </c>
      <c r="D136" s="85">
        <f t="shared" ref="D136:F136" si="45">D137+D141</f>
        <v>0</v>
      </c>
      <c r="E136" s="85">
        <f t="shared" si="45"/>
        <v>0</v>
      </c>
      <c r="F136" s="85">
        <f t="shared" si="45"/>
        <v>0</v>
      </c>
      <c r="G136" s="12"/>
    </row>
    <row r="137" spans="1:10" ht="27" customHeight="1">
      <c r="A137" s="35" t="s">
        <v>13</v>
      </c>
      <c r="B137" s="36"/>
      <c r="C137" s="83">
        <f>C138+C139+C140</f>
        <v>33199</v>
      </c>
      <c r="D137" s="83">
        <f t="shared" ref="D137:F137" si="46">D138+D139+D140</f>
        <v>0</v>
      </c>
      <c r="E137" s="83">
        <f t="shared" si="46"/>
        <v>0</v>
      </c>
      <c r="F137" s="83">
        <f t="shared" si="46"/>
        <v>0</v>
      </c>
      <c r="G137" s="12"/>
      <c r="H137" s="1"/>
    </row>
    <row r="138" spans="1:10" ht="24.75" customHeight="1">
      <c r="A138" s="27" t="s">
        <v>14</v>
      </c>
      <c r="B138" s="26">
        <v>10</v>
      </c>
      <c r="C138" s="77">
        <v>25923</v>
      </c>
      <c r="D138" s="77"/>
      <c r="E138" s="77"/>
      <c r="F138" s="77"/>
      <c r="G138" s="19"/>
    </row>
    <row r="139" spans="1:10" ht="24" customHeight="1">
      <c r="A139" s="48" t="s">
        <v>15</v>
      </c>
      <c r="B139" s="49">
        <v>20</v>
      </c>
      <c r="C139" s="103">
        <v>7096</v>
      </c>
      <c r="D139" s="103"/>
      <c r="E139" s="103"/>
      <c r="F139" s="103"/>
      <c r="G139" s="19"/>
      <c r="I139"/>
      <c r="J139"/>
    </row>
    <row r="140" spans="1:10" ht="23.25" customHeight="1">
      <c r="A140" s="27" t="s">
        <v>78</v>
      </c>
      <c r="B140" s="26">
        <v>59</v>
      </c>
      <c r="C140" s="103">
        <v>180</v>
      </c>
      <c r="D140" s="103"/>
      <c r="E140" s="103"/>
      <c r="F140" s="103"/>
      <c r="G140" s="19"/>
      <c r="I140"/>
      <c r="J140"/>
    </row>
    <row r="141" spans="1:10" ht="23.25" customHeight="1">
      <c r="A141" s="27" t="s">
        <v>16</v>
      </c>
      <c r="B141" s="26"/>
      <c r="C141" s="86">
        <f t="shared" ref="C141:F141" si="47">C142</f>
        <v>2610</v>
      </c>
      <c r="D141" s="77">
        <f t="shared" si="47"/>
        <v>0</v>
      </c>
      <c r="E141" s="77">
        <f t="shared" si="47"/>
        <v>0</v>
      </c>
      <c r="F141" s="77">
        <f t="shared" si="47"/>
        <v>0</v>
      </c>
      <c r="G141" s="13"/>
      <c r="I141"/>
      <c r="J141"/>
    </row>
    <row r="142" spans="1:10" ht="24" customHeight="1">
      <c r="A142" s="27" t="s">
        <v>17</v>
      </c>
      <c r="B142" s="26">
        <v>70</v>
      </c>
      <c r="C142" s="77">
        <v>2610</v>
      </c>
      <c r="D142" s="77"/>
      <c r="E142" s="77"/>
      <c r="F142" s="77"/>
      <c r="G142" s="19"/>
      <c r="I142"/>
      <c r="J142"/>
    </row>
    <row r="143" spans="1:10" ht="30" customHeight="1">
      <c r="A143" s="58" t="s">
        <v>39</v>
      </c>
      <c r="B143" s="57">
        <v>66.099999999999994</v>
      </c>
      <c r="C143" s="108">
        <f>C144+C148</f>
        <v>21692</v>
      </c>
      <c r="D143" s="108">
        <f t="shared" ref="D143:F143" si="48">D144+D148</f>
        <v>0</v>
      </c>
      <c r="E143" s="108">
        <f t="shared" si="48"/>
        <v>0</v>
      </c>
      <c r="F143" s="108">
        <f t="shared" si="48"/>
        <v>0</v>
      </c>
      <c r="G143" s="20"/>
      <c r="I143"/>
      <c r="J143"/>
    </row>
    <row r="144" spans="1:10" ht="27.75" customHeight="1">
      <c r="A144" s="35" t="s">
        <v>13</v>
      </c>
      <c r="B144" s="26"/>
      <c r="C144" s="86">
        <f>C145+C146+C147</f>
        <v>21423</v>
      </c>
      <c r="D144" s="86">
        <f t="shared" ref="D144:F144" si="49">D145+D146</f>
        <v>0</v>
      </c>
      <c r="E144" s="86">
        <f t="shared" si="49"/>
        <v>0</v>
      </c>
      <c r="F144" s="86">
        <f t="shared" si="49"/>
        <v>0</v>
      </c>
      <c r="G144" s="13"/>
      <c r="H144" s="1"/>
      <c r="I144"/>
    </row>
    <row r="145" spans="1:10" ht="19.5" customHeight="1">
      <c r="A145" s="27" t="s">
        <v>14</v>
      </c>
      <c r="B145" s="26">
        <v>10</v>
      </c>
      <c r="C145" s="77">
        <v>17343</v>
      </c>
      <c r="D145" s="77"/>
      <c r="E145" s="77"/>
      <c r="F145" s="77"/>
      <c r="G145" s="19"/>
      <c r="I145" s="4"/>
      <c r="J145"/>
    </row>
    <row r="146" spans="1:10" ht="24" customHeight="1">
      <c r="A146" s="27" t="s">
        <v>15</v>
      </c>
      <c r="B146" s="26">
        <v>20</v>
      </c>
      <c r="C146" s="77">
        <v>4055</v>
      </c>
      <c r="D146" s="77"/>
      <c r="E146" s="77"/>
      <c r="F146" s="77"/>
      <c r="G146" s="19"/>
      <c r="I146"/>
      <c r="J146"/>
    </row>
    <row r="147" spans="1:10" ht="24" customHeight="1">
      <c r="A147" s="27" t="s">
        <v>78</v>
      </c>
      <c r="B147" s="26">
        <v>59</v>
      </c>
      <c r="C147" s="77">
        <v>25</v>
      </c>
      <c r="D147" s="77"/>
      <c r="E147" s="77"/>
      <c r="F147" s="77"/>
      <c r="G147" s="19"/>
      <c r="I147"/>
      <c r="J147"/>
    </row>
    <row r="148" spans="1:10" ht="23.25" customHeight="1">
      <c r="A148" s="27" t="s">
        <v>16</v>
      </c>
      <c r="B148" s="26"/>
      <c r="C148" s="77">
        <f t="shared" ref="C148:F148" si="50">C149</f>
        <v>269</v>
      </c>
      <c r="D148" s="77">
        <f t="shared" si="50"/>
        <v>0</v>
      </c>
      <c r="E148" s="77">
        <f t="shared" si="50"/>
        <v>0</v>
      </c>
      <c r="F148" s="77">
        <f t="shared" si="50"/>
        <v>0</v>
      </c>
      <c r="G148" s="13"/>
      <c r="I148"/>
      <c r="J148"/>
    </row>
    <row r="149" spans="1:10" ht="21.75" customHeight="1">
      <c r="A149" s="27" t="s">
        <v>17</v>
      </c>
      <c r="B149" s="26">
        <v>70</v>
      </c>
      <c r="C149" s="77">
        <v>269</v>
      </c>
      <c r="D149" s="77"/>
      <c r="E149" s="77"/>
      <c r="F149" s="77"/>
      <c r="G149" s="19"/>
      <c r="I149"/>
      <c r="J149"/>
    </row>
    <row r="150" spans="1:10" ht="21" customHeight="1">
      <c r="A150" s="46" t="s">
        <v>52</v>
      </c>
      <c r="B150" s="59">
        <v>66.099999999999994</v>
      </c>
      <c r="C150" s="82">
        <f t="shared" ref="C150:F153" si="51">C154+C158+C162+C166+C170</f>
        <v>7717</v>
      </c>
      <c r="D150" s="82">
        <f t="shared" si="51"/>
        <v>0</v>
      </c>
      <c r="E150" s="82">
        <f t="shared" si="51"/>
        <v>0</v>
      </c>
      <c r="F150" s="82">
        <f t="shared" si="51"/>
        <v>0</v>
      </c>
      <c r="G150" s="19"/>
      <c r="I150"/>
      <c r="J150"/>
    </row>
    <row r="151" spans="1:10" ht="18.75" customHeight="1">
      <c r="A151" s="60" t="s">
        <v>13</v>
      </c>
      <c r="B151" s="47"/>
      <c r="C151" s="82">
        <f t="shared" si="51"/>
        <v>7717</v>
      </c>
      <c r="D151" s="82">
        <f t="shared" si="51"/>
        <v>0</v>
      </c>
      <c r="E151" s="82">
        <f t="shared" si="51"/>
        <v>0</v>
      </c>
      <c r="F151" s="82">
        <f t="shared" si="51"/>
        <v>0</v>
      </c>
      <c r="G151" s="19"/>
      <c r="I151"/>
      <c r="J151"/>
    </row>
    <row r="152" spans="1:10" ht="21" customHeight="1">
      <c r="A152" s="61" t="s">
        <v>14</v>
      </c>
      <c r="B152" s="47">
        <v>10</v>
      </c>
      <c r="C152" s="82">
        <f t="shared" si="51"/>
        <v>7352</v>
      </c>
      <c r="D152" s="82">
        <f t="shared" si="51"/>
        <v>0</v>
      </c>
      <c r="E152" s="82">
        <f t="shared" si="51"/>
        <v>0</v>
      </c>
      <c r="F152" s="82">
        <f t="shared" si="51"/>
        <v>0</v>
      </c>
      <c r="G152" s="19"/>
      <c r="I152"/>
      <c r="J152"/>
    </row>
    <row r="153" spans="1:10" ht="20.25" customHeight="1">
      <c r="A153" s="61" t="s">
        <v>15</v>
      </c>
      <c r="B153" s="47">
        <v>20</v>
      </c>
      <c r="C153" s="82">
        <f t="shared" si="51"/>
        <v>365</v>
      </c>
      <c r="D153" s="82">
        <f t="shared" si="51"/>
        <v>0</v>
      </c>
      <c r="E153" s="82">
        <f t="shared" si="51"/>
        <v>0</v>
      </c>
      <c r="F153" s="82">
        <f t="shared" si="51"/>
        <v>0</v>
      </c>
      <c r="G153" s="19"/>
      <c r="I153"/>
      <c r="J153"/>
    </row>
    <row r="154" spans="1:10" ht="30.75" customHeight="1">
      <c r="A154" s="56" t="s">
        <v>55</v>
      </c>
      <c r="B154" s="57">
        <v>66.099999999999994</v>
      </c>
      <c r="C154" s="92">
        <f>C155</f>
        <v>1550</v>
      </c>
      <c r="D154" s="96">
        <f>D155</f>
        <v>0</v>
      </c>
      <c r="E154" s="96">
        <f t="shared" ref="E154:F154" si="52">E155</f>
        <v>0</v>
      </c>
      <c r="F154" s="96">
        <f t="shared" si="52"/>
        <v>0</v>
      </c>
      <c r="G154" s="19"/>
      <c r="I154"/>
      <c r="J154"/>
    </row>
    <row r="155" spans="1:10" ht="25.5" customHeight="1">
      <c r="A155" s="35" t="s">
        <v>13</v>
      </c>
      <c r="B155" s="26"/>
      <c r="C155" s="86">
        <f>C156+C157</f>
        <v>1550</v>
      </c>
      <c r="D155" s="77">
        <f>D156+D157</f>
        <v>0</v>
      </c>
      <c r="E155" s="77">
        <f t="shared" ref="E155:F155" si="53">E156+E157</f>
        <v>0</v>
      </c>
      <c r="F155" s="77">
        <f t="shared" si="53"/>
        <v>0</v>
      </c>
      <c r="G155" s="19"/>
      <c r="I155"/>
      <c r="J155"/>
    </row>
    <row r="156" spans="1:10" ht="23.25" customHeight="1">
      <c r="A156" s="27" t="s">
        <v>14</v>
      </c>
      <c r="B156" s="26">
        <v>10</v>
      </c>
      <c r="C156" s="77">
        <v>1500</v>
      </c>
      <c r="D156" s="77"/>
      <c r="E156" s="77"/>
      <c r="F156" s="77"/>
      <c r="G156" s="19"/>
      <c r="I156"/>
      <c r="J156"/>
    </row>
    <row r="157" spans="1:10" ht="24.75" customHeight="1">
      <c r="A157" s="27" t="s">
        <v>15</v>
      </c>
      <c r="B157" s="26">
        <v>20</v>
      </c>
      <c r="C157" s="77">
        <v>50</v>
      </c>
      <c r="D157" s="77"/>
      <c r="E157" s="77"/>
      <c r="F157" s="77"/>
      <c r="G157" s="19"/>
      <c r="I157"/>
      <c r="J157"/>
    </row>
    <row r="158" spans="1:10" ht="32.25" customHeight="1">
      <c r="A158" s="56" t="s">
        <v>56</v>
      </c>
      <c r="B158" s="57">
        <v>66.099999999999994</v>
      </c>
      <c r="C158" s="92">
        <f>C159</f>
        <v>900</v>
      </c>
      <c r="D158" s="96">
        <f>D159</f>
        <v>0</v>
      </c>
      <c r="E158" s="96">
        <f t="shared" ref="E158:F158" si="54">E159</f>
        <v>0</v>
      </c>
      <c r="F158" s="96">
        <f t="shared" si="54"/>
        <v>0</v>
      </c>
      <c r="G158" s="19"/>
      <c r="I158"/>
      <c r="J158"/>
    </row>
    <row r="159" spans="1:10" ht="21.75" customHeight="1">
      <c r="A159" s="35" t="s">
        <v>13</v>
      </c>
      <c r="B159" s="26"/>
      <c r="C159" s="86">
        <f>C160+C161</f>
        <v>900</v>
      </c>
      <c r="D159" s="77">
        <f>D160+D161</f>
        <v>0</v>
      </c>
      <c r="E159" s="77">
        <f t="shared" ref="E159:F159" si="55">E160+E161</f>
        <v>0</v>
      </c>
      <c r="F159" s="77">
        <f t="shared" si="55"/>
        <v>0</v>
      </c>
      <c r="G159" s="19"/>
      <c r="I159"/>
      <c r="J159"/>
    </row>
    <row r="160" spans="1:10" ht="21.75" customHeight="1">
      <c r="A160" s="27" t="s">
        <v>14</v>
      </c>
      <c r="B160" s="26">
        <v>10</v>
      </c>
      <c r="C160" s="77">
        <v>850</v>
      </c>
      <c r="D160" s="77"/>
      <c r="E160" s="77"/>
      <c r="F160" s="77"/>
      <c r="G160" s="19"/>
      <c r="I160"/>
      <c r="J160"/>
    </row>
    <row r="161" spans="1:10" ht="23.25" customHeight="1">
      <c r="A161" s="27" t="s">
        <v>15</v>
      </c>
      <c r="B161" s="26">
        <v>20</v>
      </c>
      <c r="C161" s="77">
        <v>50</v>
      </c>
      <c r="D161" s="77"/>
      <c r="E161" s="77"/>
      <c r="F161" s="77"/>
      <c r="G161" s="19"/>
      <c r="I161"/>
      <c r="J161"/>
    </row>
    <row r="162" spans="1:10" ht="21.75" customHeight="1">
      <c r="A162" s="56" t="s">
        <v>57</v>
      </c>
      <c r="B162" s="57">
        <v>66.099999999999994</v>
      </c>
      <c r="C162" s="92">
        <f>C163</f>
        <v>2860</v>
      </c>
      <c r="D162" s="96">
        <f>D163</f>
        <v>0</v>
      </c>
      <c r="E162" s="96">
        <f t="shared" ref="E162:F162" si="56">E163</f>
        <v>0</v>
      </c>
      <c r="F162" s="96">
        <f t="shared" si="56"/>
        <v>0</v>
      </c>
      <c r="G162" s="19"/>
      <c r="I162"/>
      <c r="J162"/>
    </row>
    <row r="163" spans="1:10" ht="26.25" customHeight="1">
      <c r="A163" s="35" t="s">
        <v>13</v>
      </c>
      <c r="B163" s="26"/>
      <c r="C163" s="86">
        <f>C164+C165</f>
        <v>2860</v>
      </c>
      <c r="D163" s="77">
        <f>D164+D165</f>
        <v>0</v>
      </c>
      <c r="E163" s="77">
        <f t="shared" ref="E163:F163" si="57">E164+E165</f>
        <v>0</v>
      </c>
      <c r="F163" s="77">
        <f t="shared" si="57"/>
        <v>0</v>
      </c>
      <c r="G163" s="19"/>
      <c r="I163"/>
      <c r="J163"/>
    </row>
    <row r="164" spans="1:10" ht="22.5" customHeight="1">
      <c r="A164" s="27" t="s">
        <v>14</v>
      </c>
      <c r="B164" s="26">
        <v>10</v>
      </c>
      <c r="C164" s="77">
        <v>2680</v>
      </c>
      <c r="D164" s="77"/>
      <c r="E164" s="77"/>
      <c r="F164" s="77"/>
      <c r="G164" s="19"/>
      <c r="I164"/>
      <c r="J164"/>
    </row>
    <row r="165" spans="1:10" ht="24.75" customHeight="1">
      <c r="A165" s="27" t="s">
        <v>15</v>
      </c>
      <c r="B165" s="26">
        <v>20</v>
      </c>
      <c r="C165" s="77">
        <v>180</v>
      </c>
      <c r="D165" s="77"/>
      <c r="E165" s="77"/>
      <c r="F165" s="77"/>
      <c r="G165" s="19"/>
      <c r="I165"/>
      <c r="J165"/>
    </row>
    <row r="166" spans="1:10" ht="27.75" customHeight="1">
      <c r="A166" s="62" t="s">
        <v>58</v>
      </c>
      <c r="B166" s="57">
        <v>66.099999999999994</v>
      </c>
      <c r="C166" s="92">
        <f>C167</f>
        <v>1135</v>
      </c>
      <c r="D166" s="96">
        <f>D167</f>
        <v>0</v>
      </c>
      <c r="E166" s="96">
        <f t="shared" ref="E166:F166" si="58">E167</f>
        <v>0</v>
      </c>
      <c r="F166" s="96">
        <f t="shared" si="58"/>
        <v>0</v>
      </c>
      <c r="G166" s="19"/>
      <c r="I166"/>
      <c r="J166"/>
    </row>
    <row r="167" spans="1:10" ht="24" customHeight="1">
      <c r="A167" s="35" t="s">
        <v>13</v>
      </c>
      <c r="B167" s="36"/>
      <c r="C167" s="86">
        <f>C168+C169</f>
        <v>1135</v>
      </c>
      <c r="D167" s="77">
        <f>D168+D169</f>
        <v>0</v>
      </c>
      <c r="E167" s="77">
        <f t="shared" ref="E167:F167" si="59">E168+E169</f>
        <v>0</v>
      </c>
      <c r="F167" s="77">
        <f t="shared" si="59"/>
        <v>0</v>
      </c>
      <c r="G167" s="19"/>
      <c r="I167"/>
      <c r="J167"/>
    </row>
    <row r="168" spans="1:10" ht="23.25" customHeight="1">
      <c r="A168" s="27" t="s">
        <v>14</v>
      </c>
      <c r="B168" s="26">
        <v>10</v>
      </c>
      <c r="C168" s="77">
        <v>1100</v>
      </c>
      <c r="D168" s="77"/>
      <c r="E168" s="77"/>
      <c r="F168" s="77"/>
      <c r="G168" s="19"/>
      <c r="I168"/>
      <c r="J168"/>
    </row>
    <row r="169" spans="1:10" ht="24" customHeight="1">
      <c r="A169" s="27" t="s">
        <v>15</v>
      </c>
      <c r="B169" s="26">
        <v>20</v>
      </c>
      <c r="C169" s="77">
        <v>35</v>
      </c>
      <c r="D169" s="77"/>
      <c r="E169" s="77"/>
      <c r="F169" s="77"/>
      <c r="G169" s="19"/>
      <c r="I169"/>
      <c r="J169"/>
    </row>
    <row r="170" spans="1:10" ht="19.5" customHeight="1">
      <c r="A170" s="62" t="s">
        <v>59</v>
      </c>
      <c r="B170" s="57">
        <v>66.099999999999994</v>
      </c>
      <c r="C170" s="92">
        <f>C171</f>
        <v>1272</v>
      </c>
      <c r="D170" s="96">
        <f>D171</f>
        <v>0</v>
      </c>
      <c r="E170" s="96">
        <f t="shared" ref="E170:F170" si="60">E171</f>
        <v>0</v>
      </c>
      <c r="F170" s="96">
        <f t="shared" si="60"/>
        <v>0</v>
      </c>
      <c r="G170" s="19"/>
      <c r="I170"/>
      <c r="J170"/>
    </row>
    <row r="171" spans="1:10" ht="24.75" customHeight="1">
      <c r="A171" s="35" t="s">
        <v>13</v>
      </c>
      <c r="B171" s="36"/>
      <c r="C171" s="86">
        <f>C172+C173</f>
        <v>1272</v>
      </c>
      <c r="D171" s="77">
        <f>D172+D173</f>
        <v>0</v>
      </c>
      <c r="E171" s="77">
        <f t="shared" ref="E171:F171" si="61">E172+E173</f>
        <v>0</v>
      </c>
      <c r="F171" s="77">
        <f t="shared" si="61"/>
        <v>0</v>
      </c>
      <c r="G171" s="19"/>
      <c r="I171"/>
      <c r="J171"/>
    </row>
    <row r="172" spans="1:10" ht="25.5" customHeight="1">
      <c r="A172" s="27" t="s">
        <v>14</v>
      </c>
      <c r="B172" s="26">
        <v>10</v>
      </c>
      <c r="C172" s="77">
        <v>1222</v>
      </c>
      <c r="D172" s="77"/>
      <c r="E172" s="77"/>
      <c r="F172" s="77"/>
      <c r="G172" s="19"/>
      <c r="I172"/>
      <c r="J172"/>
    </row>
    <row r="173" spans="1:10" ht="28.5" customHeight="1">
      <c r="A173" s="27" t="s">
        <v>15</v>
      </c>
      <c r="B173" s="26">
        <v>20</v>
      </c>
      <c r="C173" s="77">
        <v>50</v>
      </c>
      <c r="D173" s="77"/>
      <c r="E173" s="77"/>
      <c r="F173" s="77"/>
      <c r="G173" s="19"/>
      <c r="I173"/>
      <c r="J173"/>
    </row>
    <row r="174" spans="1:10" ht="21.75" customHeight="1">
      <c r="A174" s="63" t="s">
        <v>21</v>
      </c>
      <c r="B174" s="41" t="s">
        <v>22</v>
      </c>
      <c r="C174" s="79">
        <f>C183+C193+C200+C213+C220</f>
        <v>112101</v>
      </c>
      <c r="D174" s="79">
        <f t="shared" ref="D174:F174" si="62">D183+D193+D200+D213+D220</f>
        <v>0</v>
      </c>
      <c r="E174" s="79">
        <f t="shared" si="62"/>
        <v>0</v>
      </c>
      <c r="F174" s="79">
        <f t="shared" si="62"/>
        <v>0</v>
      </c>
      <c r="G174" s="15"/>
      <c r="I174"/>
      <c r="J174"/>
    </row>
    <row r="175" spans="1:10" ht="22.5" customHeight="1">
      <c r="A175" s="40" t="s">
        <v>13</v>
      </c>
      <c r="B175" s="41"/>
      <c r="C175" s="79">
        <f>C184+C194+C201+C214+C221</f>
        <v>47360</v>
      </c>
      <c r="D175" s="79">
        <f t="shared" ref="D175:F175" si="63">D184+D194+D201+D214+D221</f>
        <v>0</v>
      </c>
      <c r="E175" s="79">
        <f t="shared" si="63"/>
        <v>0</v>
      </c>
      <c r="F175" s="79">
        <f t="shared" si="63"/>
        <v>0</v>
      </c>
      <c r="G175" s="15"/>
      <c r="I175"/>
      <c r="J175"/>
    </row>
    <row r="176" spans="1:10" ht="21" customHeight="1">
      <c r="A176" s="55" t="s">
        <v>14</v>
      </c>
      <c r="B176" s="41">
        <v>10</v>
      </c>
      <c r="C176" s="79">
        <f>C185+C195+C202+C215+C222</f>
        <v>32350</v>
      </c>
      <c r="D176" s="79">
        <f t="shared" ref="D176:F176" si="64">D185+D195+D202+D215+D222</f>
        <v>0</v>
      </c>
      <c r="E176" s="79">
        <f t="shared" si="64"/>
        <v>0</v>
      </c>
      <c r="F176" s="79">
        <f t="shared" si="64"/>
        <v>0</v>
      </c>
      <c r="G176" s="15"/>
      <c r="I176"/>
      <c r="J176"/>
    </row>
    <row r="177" spans="1:10" ht="18.75" customHeight="1">
      <c r="A177" s="55" t="s">
        <v>15</v>
      </c>
      <c r="B177" s="41">
        <v>20</v>
      </c>
      <c r="C177" s="79">
        <f>C186+C196+C203+C216+C223</f>
        <v>14585</v>
      </c>
      <c r="D177" s="79">
        <f t="shared" ref="D177:F177" si="65">D186+D196+D203+D216+D223</f>
        <v>0</v>
      </c>
      <c r="E177" s="79">
        <f t="shared" si="65"/>
        <v>0</v>
      </c>
      <c r="F177" s="79">
        <f t="shared" si="65"/>
        <v>0</v>
      </c>
      <c r="G177" s="15"/>
      <c r="I177"/>
      <c r="J177"/>
    </row>
    <row r="178" spans="1:10" ht="18.75" customHeight="1">
      <c r="A178" s="55" t="s">
        <v>78</v>
      </c>
      <c r="B178" s="41">
        <v>59</v>
      </c>
      <c r="C178" s="79">
        <f>C187+C204+C217+C224+C197</f>
        <v>425</v>
      </c>
      <c r="D178" s="79">
        <f t="shared" ref="D178:F178" si="66">D187+D204+D217+D224+D197</f>
        <v>0</v>
      </c>
      <c r="E178" s="79">
        <f t="shared" si="66"/>
        <v>0</v>
      </c>
      <c r="F178" s="79">
        <f t="shared" si="66"/>
        <v>0</v>
      </c>
      <c r="G178" s="15"/>
      <c r="I178"/>
      <c r="J178"/>
    </row>
    <row r="179" spans="1:10" ht="18.75" customHeight="1">
      <c r="A179" s="55" t="s">
        <v>16</v>
      </c>
      <c r="B179" s="41"/>
      <c r="C179" s="79">
        <f>C188+C205+C218+C225+C198</f>
        <v>64741</v>
      </c>
      <c r="D179" s="79">
        <f t="shared" ref="D179:F179" si="67">D188+D205+D218+D225+D198</f>
        <v>0</v>
      </c>
      <c r="E179" s="79">
        <f t="shared" si="67"/>
        <v>0</v>
      </c>
      <c r="F179" s="79">
        <f t="shared" si="67"/>
        <v>0</v>
      </c>
      <c r="G179" s="15"/>
      <c r="I179"/>
      <c r="J179"/>
    </row>
    <row r="180" spans="1:10" ht="18.75" hidden="1" customHeight="1">
      <c r="A180" s="40" t="s">
        <v>77</v>
      </c>
      <c r="B180" s="41" t="s">
        <v>76</v>
      </c>
      <c r="C180" s="79">
        <f>C190</f>
        <v>0</v>
      </c>
      <c r="D180" s="79">
        <f t="shared" ref="D180:F180" si="68">D190</f>
        <v>0</v>
      </c>
      <c r="E180" s="79">
        <f t="shared" si="68"/>
        <v>0</v>
      </c>
      <c r="F180" s="79">
        <f t="shared" si="68"/>
        <v>0</v>
      </c>
      <c r="G180" s="15"/>
      <c r="I180"/>
      <c r="J180"/>
    </row>
    <row r="181" spans="1:10" ht="18.75" hidden="1" customHeight="1">
      <c r="A181" s="55" t="s">
        <v>68</v>
      </c>
      <c r="B181" s="41" t="s">
        <v>54</v>
      </c>
      <c r="C181" s="79">
        <f>C191</f>
        <v>0</v>
      </c>
      <c r="D181" s="79">
        <f t="shared" ref="D181:F181" si="69">D191</f>
        <v>0</v>
      </c>
      <c r="E181" s="79">
        <f t="shared" si="69"/>
        <v>0</v>
      </c>
      <c r="F181" s="79">
        <f t="shared" si="69"/>
        <v>0</v>
      </c>
      <c r="G181" s="15"/>
      <c r="I181"/>
      <c r="J181"/>
    </row>
    <row r="182" spans="1:10" ht="18.75" customHeight="1">
      <c r="A182" s="55" t="s">
        <v>17</v>
      </c>
      <c r="B182" s="41">
        <v>70</v>
      </c>
      <c r="C182" s="79">
        <f>C192+C199+C206+C219+C226</f>
        <v>64741</v>
      </c>
      <c r="D182" s="79">
        <f t="shared" ref="D182:F182" si="70">D192+D199+D206+D219+D226</f>
        <v>0</v>
      </c>
      <c r="E182" s="79">
        <f t="shared" si="70"/>
        <v>0</v>
      </c>
      <c r="F182" s="79">
        <f t="shared" si="70"/>
        <v>0</v>
      </c>
      <c r="G182" s="15"/>
      <c r="I182"/>
      <c r="J182"/>
    </row>
    <row r="183" spans="1:10" s="1" customFormat="1" ht="33" hidden="1" customHeight="1">
      <c r="A183" s="130" t="s">
        <v>64</v>
      </c>
      <c r="B183" s="131" t="s">
        <v>22</v>
      </c>
      <c r="C183" s="132">
        <f>C184+C188</f>
        <v>0</v>
      </c>
      <c r="D183" s="132">
        <f t="shared" ref="D183:F183" si="71">D184+D188</f>
        <v>0</v>
      </c>
      <c r="E183" s="132">
        <f t="shared" si="71"/>
        <v>0</v>
      </c>
      <c r="F183" s="132">
        <f t="shared" si="71"/>
        <v>0</v>
      </c>
      <c r="G183" s="126"/>
    </row>
    <row r="184" spans="1:10" s="1" customFormat="1" ht="18.75" hidden="1" customHeight="1">
      <c r="A184" s="114" t="s">
        <v>13</v>
      </c>
      <c r="B184" s="115"/>
      <c r="C184" s="133">
        <f>C185+C186+C187</f>
        <v>0</v>
      </c>
      <c r="D184" s="133">
        <f t="shared" ref="D184:F184" si="72">D185+D186+D187</f>
        <v>0</v>
      </c>
      <c r="E184" s="133">
        <f t="shared" si="72"/>
        <v>0</v>
      </c>
      <c r="F184" s="133">
        <f t="shared" si="72"/>
        <v>0</v>
      </c>
      <c r="G184" s="126"/>
    </row>
    <row r="185" spans="1:10" s="1" customFormat="1" ht="18" hidden="1" customHeight="1">
      <c r="A185" s="116" t="s">
        <v>14</v>
      </c>
      <c r="B185" s="117">
        <v>10</v>
      </c>
      <c r="C185" s="134"/>
      <c r="D185" s="134"/>
      <c r="E185" s="134"/>
      <c r="F185" s="134"/>
      <c r="G185" s="126"/>
    </row>
    <row r="186" spans="1:10" s="1" customFormat="1" ht="21" hidden="1" customHeight="1">
      <c r="A186" s="116" t="s">
        <v>15</v>
      </c>
      <c r="B186" s="117">
        <v>20</v>
      </c>
      <c r="C186" s="95"/>
      <c r="D186" s="104"/>
      <c r="E186" s="104"/>
      <c r="F186" s="104"/>
      <c r="G186" s="127"/>
    </row>
    <row r="187" spans="1:10" s="1" customFormat="1" ht="21" hidden="1" customHeight="1">
      <c r="A187" s="66" t="s">
        <v>78</v>
      </c>
      <c r="B187" s="65">
        <v>59</v>
      </c>
      <c r="C187" s="95"/>
      <c r="D187" s="104"/>
      <c r="E187" s="104"/>
      <c r="F187" s="104"/>
      <c r="G187" s="127"/>
    </row>
    <row r="188" spans="1:10" s="1" customFormat="1" ht="21" hidden="1" customHeight="1">
      <c r="A188" s="116" t="s">
        <v>16</v>
      </c>
      <c r="B188" s="117"/>
      <c r="C188" s="135">
        <f>C189+C192</f>
        <v>0</v>
      </c>
      <c r="D188" s="135">
        <f t="shared" ref="D188:F188" si="73">D189+D192</f>
        <v>0</v>
      </c>
      <c r="E188" s="135">
        <f t="shared" si="73"/>
        <v>0</v>
      </c>
      <c r="F188" s="135">
        <f t="shared" si="73"/>
        <v>0</v>
      </c>
      <c r="G188" s="126"/>
    </row>
    <row r="189" spans="1:10" s="1" customFormat="1" ht="17.25" hidden="1" customHeight="1">
      <c r="A189" s="136" t="s">
        <v>63</v>
      </c>
      <c r="B189" s="117"/>
      <c r="C189" s="95">
        <f>C191+C190</f>
        <v>0</v>
      </c>
      <c r="D189" s="95">
        <f t="shared" ref="D189:F189" si="74">D191+D190</f>
        <v>0</v>
      </c>
      <c r="E189" s="95">
        <f t="shared" si="74"/>
        <v>0</v>
      </c>
      <c r="F189" s="95">
        <f t="shared" si="74"/>
        <v>0</v>
      </c>
      <c r="G189" s="126"/>
    </row>
    <row r="190" spans="1:10" s="1" customFormat="1" ht="17.25" hidden="1" customHeight="1">
      <c r="A190" s="114" t="s">
        <v>77</v>
      </c>
      <c r="B190" s="117" t="s">
        <v>83</v>
      </c>
      <c r="C190" s="95"/>
      <c r="D190" s="95"/>
      <c r="E190" s="95">
        <v>0</v>
      </c>
      <c r="F190" s="95">
        <v>0</v>
      </c>
      <c r="G190" s="126"/>
    </row>
    <row r="191" spans="1:10" s="1" customFormat="1" ht="21" hidden="1" customHeight="1">
      <c r="A191" s="116" t="s">
        <v>68</v>
      </c>
      <c r="B191" s="117" t="s">
        <v>82</v>
      </c>
      <c r="C191" s="122"/>
      <c r="D191" s="95"/>
      <c r="E191" s="95">
        <v>0</v>
      </c>
      <c r="F191" s="95">
        <v>0</v>
      </c>
      <c r="G191" s="126"/>
    </row>
    <row r="192" spans="1:10" s="1" customFormat="1" ht="18.75" hidden="1" customHeight="1">
      <c r="A192" s="116" t="s">
        <v>17</v>
      </c>
      <c r="B192" s="117">
        <v>70</v>
      </c>
      <c r="C192" s="95"/>
      <c r="D192" s="95">
        <v>0</v>
      </c>
      <c r="E192" s="95">
        <v>0</v>
      </c>
      <c r="F192" s="95">
        <v>0</v>
      </c>
      <c r="G192" s="128"/>
    </row>
    <row r="193" spans="1:10" s="1" customFormat="1" ht="21" customHeight="1">
      <c r="A193" s="137" t="s">
        <v>51</v>
      </c>
      <c r="B193" s="131" t="s">
        <v>22</v>
      </c>
      <c r="C193" s="138">
        <f>C194+C198</f>
        <v>10308</v>
      </c>
      <c r="D193" s="138">
        <f t="shared" ref="D193:F193" si="75">D194+D198</f>
        <v>0</v>
      </c>
      <c r="E193" s="138">
        <f t="shared" si="75"/>
        <v>0</v>
      </c>
      <c r="F193" s="138">
        <f t="shared" si="75"/>
        <v>0</v>
      </c>
      <c r="G193" s="124"/>
    </row>
    <row r="194" spans="1:10" s="1" customFormat="1" ht="21.75" customHeight="1">
      <c r="A194" s="114" t="s">
        <v>13</v>
      </c>
      <c r="B194" s="115"/>
      <c r="C194" s="139">
        <f>C195+C196+C197</f>
        <v>8450</v>
      </c>
      <c r="D194" s="139">
        <f t="shared" ref="D194:F194" si="76">D195+D196+D197</f>
        <v>0</v>
      </c>
      <c r="E194" s="139">
        <f t="shared" si="76"/>
        <v>0</v>
      </c>
      <c r="F194" s="139">
        <f t="shared" si="76"/>
        <v>0</v>
      </c>
      <c r="G194" s="124"/>
    </row>
    <row r="195" spans="1:10" s="1" customFormat="1" ht="20.25" customHeight="1">
      <c r="A195" s="116" t="s">
        <v>14</v>
      </c>
      <c r="B195" s="117">
        <v>10</v>
      </c>
      <c r="C195" s="140">
        <v>6000</v>
      </c>
      <c r="D195" s="140"/>
      <c r="E195" s="140"/>
      <c r="F195" s="140"/>
      <c r="G195" s="124"/>
    </row>
    <row r="196" spans="1:10" s="1" customFormat="1" ht="21" customHeight="1">
      <c r="A196" s="116" t="s">
        <v>15</v>
      </c>
      <c r="B196" s="117">
        <v>20</v>
      </c>
      <c r="C196" s="95">
        <v>2435</v>
      </c>
      <c r="D196" s="104"/>
      <c r="E196" s="104"/>
      <c r="F196" s="104"/>
      <c r="G196" s="125"/>
    </row>
    <row r="197" spans="1:10" s="1" customFormat="1" ht="21" customHeight="1">
      <c r="A197" s="66" t="s">
        <v>78</v>
      </c>
      <c r="B197" s="65">
        <v>59</v>
      </c>
      <c r="C197" s="95">
        <v>15</v>
      </c>
      <c r="D197" s="104"/>
      <c r="E197" s="104"/>
      <c r="F197" s="104"/>
      <c r="G197" s="125"/>
    </row>
    <row r="198" spans="1:10" s="1" customFormat="1" ht="21" customHeight="1">
      <c r="A198" s="116" t="s">
        <v>16</v>
      </c>
      <c r="B198" s="117"/>
      <c r="C198" s="135">
        <f>C199</f>
        <v>1858</v>
      </c>
      <c r="D198" s="135">
        <f t="shared" ref="D198:F198" si="77">D199</f>
        <v>0</v>
      </c>
      <c r="E198" s="135">
        <f t="shared" si="77"/>
        <v>0</v>
      </c>
      <c r="F198" s="135">
        <f t="shared" si="77"/>
        <v>0</v>
      </c>
      <c r="G198" s="125"/>
    </row>
    <row r="199" spans="1:10" s="1" customFormat="1" ht="21" customHeight="1">
      <c r="A199" s="116" t="s">
        <v>17</v>
      </c>
      <c r="B199" s="117">
        <v>70</v>
      </c>
      <c r="C199" s="95">
        <v>1858</v>
      </c>
      <c r="D199" s="104"/>
      <c r="E199" s="104"/>
      <c r="F199" s="104"/>
      <c r="G199" s="125"/>
    </row>
    <row r="200" spans="1:10" ht="27" customHeight="1">
      <c r="A200" s="56" t="s">
        <v>30</v>
      </c>
      <c r="B200" s="64" t="s">
        <v>22</v>
      </c>
      <c r="C200" s="87">
        <f>C201+C205</f>
        <v>14046</v>
      </c>
      <c r="D200" s="87">
        <f t="shared" ref="D200:F200" si="78">D201+D205</f>
        <v>0</v>
      </c>
      <c r="E200" s="87">
        <f>E201+E205</f>
        <v>0</v>
      </c>
      <c r="F200" s="87">
        <f t="shared" si="78"/>
        <v>0</v>
      </c>
      <c r="G200" s="7"/>
      <c r="I200"/>
      <c r="J200"/>
    </row>
    <row r="201" spans="1:10" ht="21" customHeight="1">
      <c r="A201" s="35" t="s">
        <v>13</v>
      </c>
      <c r="B201" s="36"/>
      <c r="C201" s="88">
        <f>C202+C203+C204</f>
        <v>13751</v>
      </c>
      <c r="D201" s="88">
        <f t="shared" ref="D201:F201" si="79">D202+D203+D204</f>
        <v>0</v>
      </c>
      <c r="E201" s="88">
        <f t="shared" si="79"/>
        <v>0</v>
      </c>
      <c r="F201" s="88">
        <f t="shared" si="79"/>
        <v>0</v>
      </c>
      <c r="G201" s="7"/>
      <c r="I201"/>
      <c r="J201"/>
    </row>
    <row r="202" spans="1:10" ht="20.25" customHeight="1">
      <c r="A202" s="27" t="s">
        <v>14</v>
      </c>
      <c r="B202" s="26">
        <v>10</v>
      </c>
      <c r="C202" s="90">
        <v>7250</v>
      </c>
      <c r="D202" s="90"/>
      <c r="E202" s="90"/>
      <c r="F202" s="90"/>
      <c r="G202" s="7"/>
      <c r="I202"/>
      <c r="J202"/>
    </row>
    <row r="203" spans="1:10" ht="21.75" customHeight="1">
      <c r="A203" s="27" t="s">
        <v>15</v>
      </c>
      <c r="B203" s="26">
        <v>20</v>
      </c>
      <c r="C203" s="77">
        <v>6351</v>
      </c>
      <c r="D203" s="102"/>
      <c r="E203" s="102"/>
      <c r="F203" s="102"/>
      <c r="G203" s="8"/>
      <c r="I203"/>
      <c r="J203"/>
    </row>
    <row r="204" spans="1:10" ht="21.75" customHeight="1">
      <c r="A204" s="66" t="s">
        <v>78</v>
      </c>
      <c r="B204" s="65">
        <v>59</v>
      </c>
      <c r="C204" s="77">
        <v>150</v>
      </c>
      <c r="D204" s="102"/>
      <c r="E204" s="102"/>
      <c r="F204" s="102"/>
      <c r="G204" s="8"/>
      <c r="I204"/>
      <c r="J204"/>
    </row>
    <row r="205" spans="1:10" ht="21" customHeight="1">
      <c r="A205" s="27" t="s">
        <v>16</v>
      </c>
      <c r="B205" s="26"/>
      <c r="C205" s="86">
        <f>C206</f>
        <v>295</v>
      </c>
      <c r="D205" s="110">
        <f>D206</f>
        <v>0</v>
      </c>
      <c r="E205" s="110">
        <f t="shared" ref="E205:F205" si="80">E206</f>
        <v>0</v>
      </c>
      <c r="F205" s="110">
        <f t="shared" si="80"/>
        <v>0</v>
      </c>
      <c r="G205" s="8"/>
      <c r="I205"/>
      <c r="J205"/>
    </row>
    <row r="206" spans="1:10" ht="20.25" customHeight="1">
      <c r="A206" s="27" t="s">
        <v>17</v>
      </c>
      <c r="B206" s="26">
        <v>70</v>
      </c>
      <c r="C206" s="77">
        <v>295</v>
      </c>
      <c r="D206" s="102">
        <v>0</v>
      </c>
      <c r="E206" s="102">
        <v>0</v>
      </c>
      <c r="F206" s="102">
        <v>0</v>
      </c>
      <c r="G206" s="8"/>
      <c r="I206"/>
      <c r="J206"/>
    </row>
    <row r="207" spans="1:10" ht="54" hidden="1" customHeight="1">
      <c r="A207" s="141" t="s">
        <v>80</v>
      </c>
      <c r="B207" s="26"/>
      <c r="C207" s="86">
        <f>C208+C211</f>
        <v>0</v>
      </c>
      <c r="D207" s="102"/>
      <c r="E207" s="102"/>
      <c r="F207" s="102"/>
      <c r="G207" s="8"/>
      <c r="I207"/>
      <c r="J207"/>
    </row>
    <row r="208" spans="1:10" ht="20.25" hidden="1" customHeight="1">
      <c r="A208" s="35" t="s">
        <v>13</v>
      </c>
      <c r="B208" s="36"/>
      <c r="C208" s="77">
        <f>C209+C210</f>
        <v>0</v>
      </c>
      <c r="D208" s="102"/>
      <c r="E208" s="102"/>
      <c r="F208" s="102"/>
      <c r="G208" s="8"/>
      <c r="I208"/>
      <c r="J208"/>
    </row>
    <row r="209" spans="1:10" ht="20.25" hidden="1" customHeight="1">
      <c r="A209" s="27" t="s">
        <v>14</v>
      </c>
      <c r="B209" s="26">
        <v>10</v>
      </c>
      <c r="C209" s="77"/>
      <c r="D209" s="102"/>
      <c r="E209" s="102"/>
      <c r="F209" s="102"/>
      <c r="G209" s="8"/>
      <c r="I209"/>
      <c r="J209"/>
    </row>
    <row r="210" spans="1:10" ht="20.25" hidden="1" customHeight="1">
      <c r="A210" s="27" t="s">
        <v>15</v>
      </c>
      <c r="B210" s="26">
        <v>20</v>
      </c>
      <c r="C210" s="77"/>
      <c r="D210" s="102"/>
      <c r="E210" s="102"/>
      <c r="F210" s="102"/>
      <c r="G210" s="8"/>
      <c r="I210"/>
      <c r="J210"/>
    </row>
    <row r="211" spans="1:10" ht="20.25" hidden="1" customHeight="1">
      <c r="A211" s="27" t="s">
        <v>16</v>
      </c>
      <c r="B211" s="26"/>
      <c r="C211" s="77">
        <f>C212</f>
        <v>0</v>
      </c>
      <c r="D211" s="102"/>
      <c r="E211" s="102"/>
      <c r="F211" s="102"/>
      <c r="G211" s="8"/>
      <c r="I211"/>
      <c r="J211"/>
    </row>
    <row r="212" spans="1:10" ht="20.25" hidden="1" customHeight="1">
      <c r="A212" s="27" t="s">
        <v>17</v>
      </c>
      <c r="B212" s="26">
        <v>70</v>
      </c>
      <c r="C212" s="77"/>
      <c r="D212" s="102"/>
      <c r="E212" s="102"/>
      <c r="F212" s="102"/>
      <c r="G212" s="8"/>
      <c r="I212"/>
      <c r="J212"/>
    </row>
    <row r="213" spans="1:10" ht="27.75" customHeight="1">
      <c r="A213" s="56" t="s">
        <v>31</v>
      </c>
      <c r="B213" s="57">
        <v>67.099999999999994</v>
      </c>
      <c r="C213" s="87">
        <f>C214+C218</f>
        <v>79463</v>
      </c>
      <c r="D213" s="87">
        <f t="shared" ref="D213:F213" si="81">D214+D218</f>
        <v>0</v>
      </c>
      <c r="E213" s="87">
        <f t="shared" si="81"/>
        <v>0</v>
      </c>
      <c r="F213" s="87">
        <f t="shared" si="81"/>
        <v>0</v>
      </c>
      <c r="G213" s="7"/>
      <c r="I213"/>
      <c r="J213"/>
    </row>
    <row r="214" spans="1:10" ht="22.5" customHeight="1">
      <c r="A214" s="35" t="s">
        <v>13</v>
      </c>
      <c r="B214" s="36"/>
      <c r="C214" s="88">
        <f>C215+C216+C217</f>
        <v>17200</v>
      </c>
      <c r="D214" s="88">
        <f t="shared" ref="D214:F214" si="82">D215+D216+D217</f>
        <v>0</v>
      </c>
      <c r="E214" s="88">
        <f t="shared" si="82"/>
        <v>0</v>
      </c>
      <c r="F214" s="88">
        <f t="shared" si="82"/>
        <v>0</v>
      </c>
      <c r="G214" s="7"/>
      <c r="I214"/>
      <c r="J214"/>
    </row>
    <row r="215" spans="1:10" ht="22.5" customHeight="1">
      <c r="A215" s="27" t="s">
        <v>14</v>
      </c>
      <c r="B215" s="26">
        <v>10</v>
      </c>
      <c r="C215" s="90">
        <v>14000</v>
      </c>
      <c r="D215" s="90"/>
      <c r="E215" s="90"/>
      <c r="F215" s="90"/>
      <c r="G215" s="7"/>
      <c r="I215"/>
      <c r="J215"/>
    </row>
    <row r="216" spans="1:10" ht="22.5" customHeight="1">
      <c r="A216" s="27" t="s">
        <v>15</v>
      </c>
      <c r="B216" s="26">
        <v>20</v>
      </c>
      <c r="C216" s="77">
        <v>3000</v>
      </c>
      <c r="D216" s="102"/>
      <c r="E216" s="102"/>
      <c r="F216" s="102"/>
      <c r="G216" s="8"/>
      <c r="I216"/>
      <c r="J216"/>
    </row>
    <row r="217" spans="1:10" ht="22.5" customHeight="1">
      <c r="A217" s="66" t="s">
        <v>78</v>
      </c>
      <c r="B217" s="65">
        <v>59</v>
      </c>
      <c r="C217" s="77">
        <v>200</v>
      </c>
      <c r="D217" s="102"/>
      <c r="E217" s="102"/>
      <c r="F217" s="102"/>
      <c r="G217" s="8"/>
      <c r="I217"/>
      <c r="J217"/>
    </row>
    <row r="218" spans="1:10" ht="19.5" customHeight="1">
      <c r="A218" s="27" t="s">
        <v>16</v>
      </c>
      <c r="B218" s="26"/>
      <c r="C218" s="86">
        <f>C219</f>
        <v>62263</v>
      </c>
      <c r="D218" s="110">
        <f>D219</f>
        <v>0</v>
      </c>
      <c r="E218" s="110">
        <f t="shared" ref="E218:F218" si="83">E219</f>
        <v>0</v>
      </c>
      <c r="F218" s="110">
        <f t="shared" si="83"/>
        <v>0</v>
      </c>
      <c r="G218" s="8"/>
      <c r="I218"/>
      <c r="J218"/>
    </row>
    <row r="219" spans="1:10" ht="21.75" customHeight="1">
      <c r="A219" s="27" t="s">
        <v>17</v>
      </c>
      <c r="B219" s="26">
        <v>70</v>
      </c>
      <c r="C219" s="77">
        <v>62263</v>
      </c>
      <c r="D219" s="102">
        <v>0</v>
      </c>
      <c r="E219" s="102">
        <v>0</v>
      </c>
      <c r="F219" s="102">
        <v>0</v>
      </c>
      <c r="G219" s="8"/>
      <c r="I219"/>
      <c r="J219"/>
    </row>
    <row r="220" spans="1:10" ht="26.25" customHeight="1">
      <c r="A220" s="56" t="s">
        <v>84</v>
      </c>
      <c r="B220" s="57">
        <v>67.099999999999994</v>
      </c>
      <c r="C220" s="87">
        <f>C221+C225</f>
        <v>8284</v>
      </c>
      <c r="D220" s="87">
        <f t="shared" ref="D220:F220" si="84">D221+D225</f>
        <v>0</v>
      </c>
      <c r="E220" s="87">
        <f t="shared" si="84"/>
        <v>0</v>
      </c>
      <c r="F220" s="87">
        <f t="shared" si="84"/>
        <v>0</v>
      </c>
      <c r="G220" s="7"/>
      <c r="I220"/>
      <c r="J220"/>
    </row>
    <row r="221" spans="1:10" ht="18.75" customHeight="1">
      <c r="A221" s="35" t="s">
        <v>13</v>
      </c>
      <c r="B221" s="36"/>
      <c r="C221" s="88">
        <f>C222+C223+C224</f>
        <v>7959</v>
      </c>
      <c r="D221" s="88">
        <f t="shared" ref="D221:F221" si="85">D222+D223+D224</f>
        <v>0</v>
      </c>
      <c r="E221" s="88">
        <f t="shared" si="85"/>
        <v>0</v>
      </c>
      <c r="F221" s="88">
        <f t="shared" si="85"/>
        <v>0</v>
      </c>
      <c r="G221" s="7"/>
      <c r="I221"/>
      <c r="J221"/>
    </row>
    <row r="222" spans="1:10" ht="18.75" customHeight="1">
      <c r="A222" s="27" t="s">
        <v>14</v>
      </c>
      <c r="B222" s="26">
        <v>10</v>
      </c>
      <c r="C222" s="90">
        <v>5100</v>
      </c>
      <c r="D222" s="90"/>
      <c r="E222" s="90"/>
      <c r="F222" s="90"/>
      <c r="G222" s="7"/>
      <c r="I222"/>
      <c r="J222"/>
    </row>
    <row r="223" spans="1:10" ht="21" customHeight="1">
      <c r="A223" s="27" t="s">
        <v>15</v>
      </c>
      <c r="B223" s="26">
        <v>20</v>
      </c>
      <c r="C223" s="77">
        <f>2799</f>
        <v>2799</v>
      </c>
      <c r="D223" s="102"/>
      <c r="E223" s="102"/>
      <c r="F223" s="102"/>
      <c r="G223" s="8"/>
      <c r="I223"/>
      <c r="J223"/>
    </row>
    <row r="224" spans="1:10" ht="21" customHeight="1">
      <c r="A224" s="66" t="s">
        <v>78</v>
      </c>
      <c r="B224" s="65">
        <v>59</v>
      </c>
      <c r="C224" s="77">
        <v>60</v>
      </c>
      <c r="D224" s="102"/>
      <c r="E224" s="102"/>
      <c r="F224" s="102"/>
      <c r="G224" s="8"/>
      <c r="I224"/>
      <c r="J224"/>
    </row>
    <row r="225" spans="1:10" ht="21" customHeight="1">
      <c r="A225" s="27" t="s">
        <v>16</v>
      </c>
      <c r="B225" s="26"/>
      <c r="C225" s="86">
        <f t="shared" ref="C225:F225" si="86">C226</f>
        <v>325</v>
      </c>
      <c r="D225" s="86">
        <f t="shared" si="86"/>
        <v>0</v>
      </c>
      <c r="E225" s="86">
        <f t="shared" si="86"/>
        <v>0</v>
      </c>
      <c r="F225" s="86">
        <f t="shared" si="86"/>
        <v>0</v>
      </c>
      <c r="G225" s="13"/>
      <c r="I225"/>
      <c r="J225"/>
    </row>
    <row r="226" spans="1:10" ht="21" customHeight="1">
      <c r="A226" s="27" t="s">
        <v>17</v>
      </c>
      <c r="B226" s="26">
        <v>70</v>
      </c>
      <c r="C226" s="77">
        <v>325</v>
      </c>
      <c r="D226" s="102">
        <v>0</v>
      </c>
      <c r="E226" s="102">
        <v>0</v>
      </c>
      <c r="F226" s="102">
        <v>0</v>
      </c>
      <c r="G226" s="8"/>
      <c r="I226"/>
      <c r="J226"/>
    </row>
    <row r="227" spans="1:10" ht="21" customHeight="1">
      <c r="A227" s="67" t="s">
        <v>23</v>
      </c>
      <c r="B227" s="68">
        <v>68.099999999999994</v>
      </c>
      <c r="C227" s="84">
        <f t="shared" ref="C227:C233" si="87">C234</f>
        <v>26009</v>
      </c>
      <c r="D227" s="84" t="e">
        <f>#REF!+D234</f>
        <v>#REF!</v>
      </c>
      <c r="E227" s="84" t="e">
        <f>#REF!+E234</f>
        <v>#REF!</v>
      </c>
      <c r="F227" s="84" t="e">
        <f>#REF!+F234</f>
        <v>#REF!</v>
      </c>
      <c r="G227" s="15"/>
      <c r="I227"/>
      <c r="J227"/>
    </row>
    <row r="228" spans="1:10" ht="20.25" customHeight="1">
      <c r="A228" s="52" t="s">
        <v>13</v>
      </c>
      <c r="B228" s="50"/>
      <c r="C228" s="84">
        <f t="shared" si="87"/>
        <v>21631</v>
      </c>
      <c r="D228" s="84" t="e">
        <f>#REF!+D235</f>
        <v>#REF!</v>
      </c>
      <c r="E228" s="84" t="e">
        <f>#REF!+E235</f>
        <v>#REF!</v>
      </c>
      <c r="F228" s="84" t="e">
        <f>#REF!+F235</f>
        <v>#REF!</v>
      </c>
      <c r="G228" s="15"/>
      <c r="I228"/>
      <c r="J228"/>
    </row>
    <row r="229" spans="1:10" ht="20.25" customHeight="1">
      <c r="A229" s="53" t="s">
        <v>14</v>
      </c>
      <c r="B229" s="50">
        <v>10</v>
      </c>
      <c r="C229" s="84">
        <f t="shared" si="87"/>
        <v>14026</v>
      </c>
      <c r="D229" s="84">
        <f t="shared" ref="D229:F229" si="88">D236</f>
        <v>0</v>
      </c>
      <c r="E229" s="84">
        <f t="shared" si="88"/>
        <v>0</v>
      </c>
      <c r="F229" s="84">
        <f t="shared" si="88"/>
        <v>0</v>
      </c>
      <c r="G229" s="15"/>
      <c r="I229"/>
      <c r="J229"/>
    </row>
    <row r="230" spans="1:10" ht="18" customHeight="1">
      <c r="A230" s="53" t="s">
        <v>15</v>
      </c>
      <c r="B230" s="50">
        <v>20</v>
      </c>
      <c r="C230" s="84">
        <f t="shared" si="87"/>
        <v>7535</v>
      </c>
      <c r="D230" s="84" t="e">
        <f>#REF!+D237</f>
        <v>#REF!</v>
      </c>
      <c r="E230" s="84" t="e">
        <f>#REF!+E237</f>
        <v>#REF!</v>
      </c>
      <c r="F230" s="84" t="e">
        <f>#REF!+F237</f>
        <v>#REF!</v>
      </c>
      <c r="G230" s="15"/>
      <c r="I230"/>
      <c r="J230"/>
    </row>
    <row r="231" spans="1:10" ht="18" customHeight="1">
      <c r="A231" s="53" t="s">
        <v>78</v>
      </c>
      <c r="B231" s="50">
        <v>59</v>
      </c>
      <c r="C231" s="84">
        <f t="shared" si="87"/>
        <v>70</v>
      </c>
      <c r="D231" s="84">
        <f t="shared" ref="D231:F231" si="89">D238</f>
        <v>0</v>
      </c>
      <c r="E231" s="84">
        <f t="shared" si="89"/>
        <v>0</v>
      </c>
      <c r="F231" s="84">
        <f t="shared" si="89"/>
        <v>0</v>
      </c>
      <c r="G231" s="15"/>
      <c r="I231"/>
      <c r="J231"/>
    </row>
    <row r="232" spans="1:10" ht="19.5" customHeight="1">
      <c r="A232" s="53" t="s">
        <v>16</v>
      </c>
      <c r="B232" s="50"/>
      <c r="C232" s="84">
        <f t="shared" si="87"/>
        <v>4378</v>
      </c>
      <c r="D232" s="84" t="e">
        <f t="shared" ref="D232:F233" si="90">D239</f>
        <v>#REF!</v>
      </c>
      <c r="E232" s="84" t="e">
        <f t="shared" si="90"/>
        <v>#REF!</v>
      </c>
      <c r="F232" s="84" t="e">
        <f t="shared" si="90"/>
        <v>#REF!</v>
      </c>
      <c r="G232" s="15"/>
      <c r="I232"/>
      <c r="J232"/>
    </row>
    <row r="233" spans="1:10" ht="20.25" customHeight="1">
      <c r="A233" s="53" t="s">
        <v>17</v>
      </c>
      <c r="B233" s="50">
        <v>70</v>
      </c>
      <c r="C233" s="84">
        <f t="shared" si="87"/>
        <v>4378</v>
      </c>
      <c r="D233" s="84" t="e">
        <f t="shared" si="90"/>
        <v>#REF!</v>
      </c>
      <c r="E233" s="84" t="e">
        <f t="shared" si="90"/>
        <v>#REF!</v>
      </c>
      <c r="F233" s="84" t="e">
        <f t="shared" si="90"/>
        <v>#REF!</v>
      </c>
      <c r="G233" s="15"/>
      <c r="I233"/>
      <c r="J233"/>
    </row>
    <row r="234" spans="1:10" ht="26.25" customHeight="1">
      <c r="A234" s="150" t="s">
        <v>24</v>
      </c>
      <c r="B234" s="151">
        <v>68.099999999999994</v>
      </c>
      <c r="C234" s="152">
        <f>C241+C247+C253+C260+C264</f>
        <v>26009</v>
      </c>
      <c r="D234" s="142" t="e">
        <f t="shared" ref="D234:F234" si="91">D241+D247+D253+D260+D264</f>
        <v>#REF!</v>
      </c>
      <c r="E234" s="142" t="e">
        <f t="shared" si="91"/>
        <v>#REF!</v>
      </c>
      <c r="F234" s="142" t="e">
        <f t="shared" si="91"/>
        <v>#REF!</v>
      </c>
      <c r="G234" s="7"/>
      <c r="J234"/>
    </row>
    <row r="235" spans="1:10" ht="21" customHeight="1">
      <c r="A235" s="153" t="s">
        <v>13</v>
      </c>
      <c r="B235" s="154"/>
      <c r="C235" s="152">
        <f>C242+C248++C254+C261+C265</f>
        <v>21631</v>
      </c>
      <c r="D235" s="142">
        <f t="shared" ref="D235:F235" si="92">D242+D248++D254+D261+D265</f>
        <v>0</v>
      </c>
      <c r="E235" s="142">
        <f t="shared" si="92"/>
        <v>0</v>
      </c>
      <c r="F235" s="142">
        <f t="shared" si="92"/>
        <v>0</v>
      </c>
      <c r="G235" s="7"/>
      <c r="J235"/>
    </row>
    <row r="236" spans="1:10" ht="21" customHeight="1">
      <c r="A236" s="69" t="s">
        <v>14</v>
      </c>
      <c r="B236" s="154">
        <v>10</v>
      </c>
      <c r="C236" s="152">
        <f>C243+C249+C255+C262+C266</f>
        <v>14026</v>
      </c>
      <c r="D236" s="142">
        <f t="shared" ref="D236:F236" si="93">D243+D249+D255+D262+D266</f>
        <v>0</v>
      </c>
      <c r="E236" s="142">
        <f t="shared" si="93"/>
        <v>0</v>
      </c>
      <c r="F236" s="142">
        <f t="shared" si="93"/>
        <v>0</v>
      </c>
      <c r="G236" s="7"/>
      <c r="J236"/>
    </row>
    <row r="237" spans="1:10" ht="17.25" customHeight="1">
      <c r="A237" s="69" t="s">
        <v>15</v>
      </c>
      <c r="B237" s="154">
        <v>20</v>
      </c>
      <c r="C237" s="152">
        <f>C244+C250+C256+C263+C267</f>
        <v>7535</v>
      </c>
      <c r="D237" s="142">
        <f t="shared" ref="D237:F237" si="94">D244+D250+D256+D263+D267</f>
        <v>0</v>
      </c>
      <c r="E237" s="142">
        <f t="shared" si="94"/>
        <v>0</v>
      </c>
      <c r="F237" s="142">
        <f t="shared" si="94"/>
        <v>0</v>
      </c>
      <c r="G237" s="7"/>
      <c r="J237"/>
    </row>
    <row r="238" spans="1:10" ht="17.25" customHeight="1">
      <c r="A238" s="69" t="s">
        <v>78</v>
      </c>
      <c r="B238" s="154">
        <v>59</v>
      </c>
      <c r="C238" s="152">
        <f>C257</f>
        <v>70</v>
      </c>
      <c r="D238" s="142">
        <f t="shared" ref="D238:F238" si="95">D257</f>
        <v>0</v>
      </c>
      <c r="E238" s="142">
        <f t="shared" si="95"/>
        <v>0</v>
      </c>
      <c r="F238" s="142">
        <f t="shared" si="95"/>
        <v>0</v>
      </c>
      <c r="G238" s="7"/>
      <c r="J238"/>
    </row>
    <row r="239" spans="1:10" ht="17.25" customHeight="1">
      <c r="A239" s="69" t="s">
        <v>16</v>
      </c>
      <c r="B239" s="154"/>
      <c r="C239" s="152">
        <f>C251+C258+C245</f>
        <v>4378</v>
      </c>
      <c r="D239" s="142" t="e">
        <f>D251+D258+#REF!+D245</f>
        <v>#REF!</v>
      </c>
      <c r="E239" s="142" t="e">
        <f>E251+E258+#REF!+E245</f>
        <v>#REF!</v>
      </c>
      <c r="F239" s="142" t="e">
        <f>F251+F258+#REF!+F245</f>
        <v>#REF!</v>
      </c>
      <c r="G239" s="7"/>
      <c r="J239"/>
    </row>
    <row r="240" spans="1:10" ht="18.75" customHeight="1">
      <c r="A240" s="69" t="s">
        <v>17</v>
      </c>
      <c r="B240" s="154">
        <v>70</v>
      </c>
      <c r="C240" s="152">
        <f>C252+C259+C246</f>
        <v>4378</v>
      </c>
      <c r="D240" s="142" t="e">
        <f>D252+D259+#REF!+D246</f>
        <v>#REF!</v>
      </c>
      <c r="E240" s="142" t="e">
        <f>E252+E259+#REF!+E246</f>
        <v>#REF!</v>
      </c>
      <c r="F240" s="142" t="e">
        <f>F252+F259+#REF!+F246</f>
        <v>#REF!</v>
      </c>
      <c r="G240" s="7"/>
      <c r="J240"/>
    </row>
    <row r="241" spans="1:10" ht="30.75" customHeight="1">
      <c r="A241" s="56" t="s">
        <v>55</v>
      </c>
      <c r="B241" s="70">
        <v>68.099999999999994</v>
      </c>
      <c r="C241" s="87">
        <f>C242+C245</f>
        <v>3315</v>
      </c>
      <c r="D241" s="87">
        <f t="shared" ref="D241:F241" si="96">D242+D245</f>
        <v>0</v>
      </c>
      <c r="E241" s="87">
        <f t="shared" si="96"/>
        <v>0</v>
      </c>
      <c r="F241" s="87">
        <f t="shared" si="96"/>
        <v>0</v>
      </c>
      <c r="G241" s="7"/>
      <c r="J241"/>
    </row>
    <row r="242" spans="1:10" ht="25.5" customHeight="1">
      <c r="A242" s="35" t="s">
        <v>13</v>
      </c>
      <c r="B242" s="36"/>
      <c r="C242" s="88">
        <f>C243+C244</f>
        <v>3195</v>
      </c>
      <c r="D242" s="90">
        <f>D243+D244</f>
        <v>0</v>
      </c>
      <c r="E242" s="90">
        <f t="shared" ref="E242:F242" si="97">E243+E244</f>
        <v>0</v>
      </c>
      <c r="F242" s="90">
        <f t="shared" si="97"/>
        <v>0</v>
      </c>
      <c r="G242" s="7"/>
      <c r="I242"/>
      <c r="J242"/>
    </row>
    <row r="243" spans="1:10" ht="23.25" customHeight="1">
      <c r="A243" s="27" t="s">
        <v>14</v>
      </c>
      <c r="B243" s="26">
        <v>10</v>
      </c>
      <c r="C243" s="90">
        <v>1955</v>
      </c>
      <c r="D243" s="90"/>
      <c r="E243" s="90"/>
      <c r="F243" s="90"/>
      <c r="G243" s="7"/>
      <c r="I243"/>
      <c r="J243"/>
    </row>
    <row r="244" spans="1:10" ht="24.75" customHeight="1">
      <c r="A244" s="27" t="s">
        <v>15</v>
      </c>
      <c r="B244" s="26">
        <v>20</v>
      </c>
      <c r="C244" s="77">
        <v>1240</v>
      </c>
      <c r="D244" s="77"/>
      <c r="E244" s="102"/>
      <c r="F244" s="102"/>
      <c r="G244" s="8"/>
      <c r="I244"/>
      <c r="J244"/>
    </row>
    <row r="245" spans="1:10" ht="24.75" customHeight="1">
      <c r="A245" s="27" t="s">
        <v>16</v>
      </c>
      <c r="B245" s="26"/>
      <c r="C245" s="77">
        <f>C246</f>
        <v>120</v>
      </c>
      <c r="D245" s="77">
        <f t="shared" ref="D245:F245" si="98">D246</f>
        <v>0</v>
      </c>
      <c r="E245" s="77">
        <f t="shared" si="98"/>
        <v>0</v>
      </c>
      <c r="F245" s="77">
        <f t="shared" si="98"/>
        <v>0</v>
      </c>
      <c r="G245" s="8"/>
      <c r="I245"/>
      <c r="J245"/>
    </row>
    <row r="246" spans="1:10" ht="24.75" customHeight="1">
      <c r="A246" s="27" t="s">
        <v>17</v>
      </c>
      <c r="B246" s="26">
        <v>70</v>
      </c>
      <c r="C246" s="77">
        <v>120</v>
      </c>
      <c r="D246" s="77">
        <v>0</v>
      </c>
      <c r="E246" s="102">
        <v>0</v>
      </c>
      <c r="F246" s="102">
        <v>0</v>
      </c>
      <c r="G246" s="8"/>
      <c r="I246"/>
      <c r="J246"/>
    </row>
    <row r="247" spans="1:10" ht="24.75" customHeight="1">
      <c r="A247" s="56" t="s">
        <v>56</v>
      </c>
      <c r="B247" s="70">
        <v>68.099999999999994</v>
      </c>
      <c r="C247" s="87">
        <f>C248+C251</f>
        <v>7413</v>
      </c>
      <c r="D247" s="87">
        <f t="shared" ref="D247:F247" si="99">D248+D251</f>
        <v>0</v>
      </c>
      <c r="E247" s="87">
        <f t="shared" si="99"/>
        <v>0</v>
      </c>
      <c r="F247" s="87">
        <f t="shared" si="99"/>
        <v>0</v>
      </c>
      <c r="G247" s="7"/>
      <c r="I247"/>
      <c r="J247"/>
    </row>
    <row r="248" spans="1:10" ht="21.75" customHeight="1">
      <c r="A248" s="35" t="s">
        <v>13</v>
      </c>
      <c r="B248" s="36"/>
      <c r="C248" s="88">
        <f>C249+C250</f>
        <v>3735</v>
      </c>
      <c r="D248" s="90">
        <f>D249+D250</f>
        <v>0</v>
      </c>
      <c r="E248" s="90">
        <f t="shared" ref="E248:F248" si="100">E249+E250</f>
        <v>0</v>
      </c>
      <c r="F248" s="90">
        <f t="shared" si="100"/>
        <v>0</v>
      </c>
      <c r="G248" s="7"/>
      <c r="I248"/>
      <c r="J248"/>
    </row>
    <row r="249" spans="1:10" ht="21.75" customHeight="1">
      <c r="A249" s="27" t="s">
        <v>14</v>
      </c>
      <c r="B249" s="26">
        <v>10</v>
      </c>
      <c r="C249" s="90">
        <v>2000</v>
      </c>
      <c r="D249" s="90"/>
      <c r="E249" s="90"/>
      <c r="F249" s="90"/>
      <c r="G249" s="7"/>
      <c r="I249"/>
      <c r="J249"/>
    </row>
    <row r="250" spans="1:10" ht="21" customHeight="1">
      <c r="A250" s="27" t="s">
        <v>15</v>
      </c>
      <c r="B250" s="26">
        <v>20</v>
      </c>
      <c r="C250" s="77">
        <v>1735</v>
      </c>
      <c r="D250" s="102"/>
      <c r="E250" s="102"/>
      <c r="F250" s="102"/>
      <c r="G250" s="8"/>
      <c r="I250"/>
      <c r="J250"/>
    </row>
    <row r="251" spans="1:10" ht="21" customHeight="1">
      <c r="A251" s="27" t="s">
        <v>16</v>
      </c>
      <c r="B251" s="26"/>
      <c r="C251" s="77">
        <f>C252</f>
        <v>3678</v>
      </c>
      <c r="D251" s="104">
        <f>D252</f>
        <v>0</v>
      </c>
      <c r="E251" s="102">
        <f t="shared" ref="E251:F251" si="101">E252</f>
        <v>0</v>
      </c>
      <c r="F251" s="102">
        <f t="shared" si="101"/>
        <v>0</v>
      </c>
      <c r="G251" s="8"/>
      <c r="I251"/>
      <c r="J251"/>
    </row>
    <row r="252" spans="1:10" ht="21" customHeight="1">
      <c r="A252" s="27" t="s">
        <v>17</v>
      </c>
      <c r="B252" s="26">
        <v>70</v>
      </c>
      <c r="C252" s="77">
        <v>3678</v>
      </c>
      <c r="D252" s="104">
        <v>0</v>
      </c>
      <c r="E252" s="102">
        <v>0</v>
      </c>
      <c r="F252" s="102">
        <v>0</v>
      </c>
      <c r="G252" s="8"/>
      <c r="I252"/>
      <c r="J252"/>
    </row>
    <row r="253" spans="1:10" ht="23.25" customHeight="1">
      <c r="A253" s="56" t="s">
        <v>57</v>
      </c>
      <c r="B253" s="70">
        <v>68.099999999999994</v>
      </c>
      <c r="C253" s="85">
        <f>C254+C258</f>
        <v>8550</v>
      </c>
      <c r="D253" s="85">
        <f t="shared" ref="D253:F253" si="102">D254+D258</f>
        <v>0</v>
      </c>
      <c r="E253" s="85">
        <f t="shared" si="102"/>
        <v>0</v>
      </c>
      <c r="F253" s="85">
        <f t="shared" si="102"/>
        <v>0</v>
      </c>
      <c r="G253" s="12"/>
      <c r="I253"/>
      <c r="J253"/>
    </row>
    <row r="254" spans="1:10" ht="24.75" customHeight="1">
      <c r="A254" s="35" t="s">
        <v>13</v>
      </c>
      <c r="B254" s="36"/>
      <c r="C254" s="89">
        <f>C255+C256+C257</f>
        <v>7970</v>
      </c>
      <c r="D254" s="89">
        <f t="shared" ref="D254:F254" si="103">D255+D256+D257</f>
        <v>0</v>
      </c>
      <c r="E254" s="89">
        <f t="shared" si="103"/>
        <v>0</v>
      </c>
      <c r="F254" s="89">
        <f t="shared" si="103"/>
        <v>0</v>
      </c>
      <c r="G254" s="12"/>
      <c r="I254"/>
      <c r="J254"/>
    </row>
    <row r="255" spans="1:10" ht="21.75" customHeight="1">
      <c r="A255" s="27" t="s">
        <v>14</v>
      </c>
      <c r="B255" s="26">
        <v>10</v>
      </c>
      <c r="C255" s="89">
        <v>5800</v>
      </c>
      <c r="D255" s="89"/>
      <c r="E255" s="89"/>
      <c r="F255" s="89"/>
      <c r="G255" s="12"/>
      <c r="I255"/>
      <c r="J255"/>
    </row>
    <row r="256" spans="1:10" ht="23.25" customHeight="1">
      <c r="A256" s="27" t="s">
        <v>15</v>
      </c>
      <c r="B256" s="26">
        <v>20</v>
      </c>
      <c r="C256" s="91">
        <v>2100</v>
      </c>
      <c r="D256" s="102"/>
      <c r="E256" s="102"/>
      <c r="F256" s="102"/>
      <c r="G256" s="8"/>
      <c r="I256"/>
      <c r="J256"/>
    </row>
    <row r="257" spans="1:10" ht="23.25" customHeight="1">
      <c r="A257" s="66" t="s">
        <v>78</v>
      </c>
      <c r="B257" s="65">
        <v>59</v>
      </c>
      <c r="C257" s="91">
        <v>70</v>
      </c>
      <c r="D257" s="102"/>
      <c r="E257" s="102"/>
      <c r="F257" s="102"/>
      <c r="G257" s="8"/>
      <c r="I257"/>
      <c r="J257"/>
    </row>
    <row r="258" spans="1:10" ht="20.25" customHeight="1">
      <c r="A258" s="27" t="s">
        <v>16</v>
      </c>
      <c r="B258" s="26"/>
      <c r="C258" s="77">
        <f t="shared" ref="C258:F258" si="104">C259</f>
        <v>580</v>
      </c>
      <c r="D258" s="77">
        <f t="shared" si="104"/>
        <v>0</v>
      </c>
      <c r="E258" s="77">
        <f t="shared" si="104"/>
        <v>0</v>
      </c>
      <c r="F258" s="77">
        <f t="shared" si="104"/>
        <v>0</v>
      </c>
      <c r="G258" s="12"/>
      <c r="I258"/>
      <c r="J258"/>
    </row>
    <row r="259" spans="1:10" ht="22.5" customHeight="1">
      <c r="A259" s="27" t="s">
        <v>17</v>
      </c>
      <c r="B259" s="26">
        <v>70</v>
      </c>
      <c r="C259" s="77">
        <v>580</v>
      </c>
      <c r="D259" s="102">
        <v>0</v>
      </c>
      <c r="E259" s="102">
        <v>0</v>
      </c>
      <c r="F259" s="102">
        <v>0</v>
      </c>
      <c r="G259" s="8"/>
      <c r="I259"/>
      <c r="J259"/>
    </row>
    <row r="260" spans="1:10" ht="32.25" customHeight="1">
      <c r="A260" s="111" t="s">
        <v>58</v>
      </c>
      <c r="B260" s="112">
        <v>68.099999999999994</v>
      </c>
      <c r="C260" s="113">
        <f t="shared" ref="C260:F260" si="105">C261</f>
        <v>3410</v>
      </c>
      <c r="D260" s="113">
        <f t="shared" si="105"/>
        <v>0</v>
      </c>
      <c r="E260" s="113">
        <f t="shared" si="105"/>
        <v>0</v>
      </c>
      <c r="F260" s="113">
        <f t="shared" si="105"/>
        <v>0</v>
      </c>
      <c r="G260" s="12"/>
      <c r="I260"/>
      <c r="J260"/>
    </row>
    <row r="261" spans="1:10" ht="25.5" customHeight="1">
      <c r="A261" s="114" t="s">
        <v>13</v>
      </c>
      <c r="B261" s="115"/>
      <c r="C261" s="95">
        <f>C262+C263</f>
        <v>3410</v>
      </c>
      <c r="D261" s="95">
        <f>D262+D263</f>
        <v>0</v>
      </c>
      <c r="E261" s="95">
        <f t="shared" ref="E261:F261" si="106">E262+E263</f>
        <v>0</v>
      </c>
      <c r="F261" s="95">
        <f t="shared" si="106"/>
        <v>0</v>
      </c>
      <c r="G261" s="13"/>
      <c r="I261"/>
      <c r="J261"/>
    </row>
    <row r="262" spans="1:10" ht="22.5" customHeight="1">
      <c r="A262" s="116" t="s">
        <v>14</v>
      </c>
      <c r="B262" s="117">
        <v>10</v>
      </c>
      <c r="C262" s="95">
        <v>2200</v>
      </c>
      <c r="D262" s="95"/>
      <c r="E262" s="95"/>
      <c r="F262" s="95"/>
      <c r="G262" s="13"/>
      <c r="I262"/>
      <c r="J262"/>
    </row>
    <row r="263" spans="1:10" ht="26.25" customHeight="1">
      <c r="A263" s="116" t="s">
        <v>15</v>
      </c>
      <c r="B263" s="117">
        <v>20</v>
      </c>
      <c r="C263" s="95">
        <v>1210</v>
      </c>
      <c r="D263" s="104"/>
      <c r="E263" s="104"/>
      <c r="F263" s="104"/>
      <c r="G263" s="8"/>
      <c r="I263"/>
      <c r="J263"/>
    </row>
    <row r="264" spans="1:10" ht="26.25" customHeight="1">
      <c r="A264" s="62" t="s">
        <v>59</v>
      </c>
      <c r="B264" s="70">
        <v>68.099999999999994</v>
      </c>
      <c r="C264" s="92">
        <f>C265</f>
        <v>3321</v>
      </c>
      <c r="D264" s="92" t="e">
        <f>D265+#REF!</f>
        <v>#REF!</v>
      </c>
      <c r="E264" s="92" t="e">
        <f>E265+#REF!</f>
        <v>#REF!</v>
      </c>
      <c r="F264" s="92" t="e">
        <f>F265+#REF!</f>
        <v>#REF!</v>
      </c>
      <c r="G264" s="12"/>
      <c r="I264"/>
      <c r="J264"/>
    </row>
    <row r="265" spans="1:10" ht="21" customHeight="1">
      <c r="A265" s="35" t="s">
        <v>13</v>
      </c>
      <c r="B265" s="36"/>
      <c r="C265" s="77">
        <f>C266+C267</f>
        <v>3321</v>
      </c>
      <c r="D265" s="77">
        <f>D266+D267</f>
        <v>0</v>
      </c>
      <c r="E265" s="77">
        <f t="shared" ref="E265:F265" si="107">E266+E267</f>
        <v>0</v>
      </c>
      <c r="F265" s="77">
        <f t="shared" si="107"/>
        <v>0</v>
      </c>
      <c r="G265" s="13"/>
      <c r="I265"/>
      <c r="J265"/>
    </row>
    <row r="266" spans="1:10" ht="21" customHeight="1">
      <c r="A266" s="27" t="s">
        <v>14</v>
      </c>
      <c r="B266" s="26">
        <v>10</v>
      </c>
      <c r="C266" s="77">
        <v>2071</v>
      </c>
      <c r="D266" s="77"/>
      <c r="E266" s="77"/>
      <c r="F266" s="77"/>
      <c r="G266" s="13"/>
      <c r="I266"/>
      <c r="J266"/>
    </row>
    <row r="267" spans="1:10" ht="21" customHeight="1">
      <c r="A267" s="27" t="s">
        <v>15</v>
      </c>
      <c r="B267" s="26">
        <v>20</v>
      </c>
      <c r="C267" s="77">
        <v>1250</v>
      </c>
      <c r="D267" s="102"/>
      <c r="E267" s="102"/>
      <c r="F267" s="102"/>
      <c r="G267" s="8"/>
      <c r="I267"/>
      <c r="J267"/>
    </row>
    <row r="268" spans="1:10" ht="19.5" customHeight="1">
      <c r="A268" s="71" t="s">
        <v>96</v>
      </c>
      <c r="B268" s="72"/>
      <c r="C268" s="109">
        <f>C30-C49</f>
        <v>-7845</v>
      </c>
      <c r="D268" s="109" t="e">
        <f>D30-D49</f>
        <v>#REF!</v>
      </c>
      <c r="E268" s="109" t="e">
        <f>E30-E49</f>
        <v>#REF!</v>
      </c>
      <c r="F268" s="109" t="e">
        <f>F30-F49</f>
        <v>#REF!</v>
      </c>
      <c r="G268" s="21"/>
      <c r="H268" s="166"/>
      <c r="I268" s="166"/>
      <c r="J268" s="166"/>
    </row>
    <row r="269" spans="1:10" ht="18.75" customHeight="1">
      <c r="A269" s="71" t="s">
        <v>97</v>
      </c>
      <c r="B269" s="72"/>
      <c r="C269" s="109">
        <f>C43-C53</f>
        <v>-38803</v>
      </c>
      <c r="D269" s="109" t="e">
        <f>D43-D53</f>
        <v>#REF!</v>
      </c>
      <c r="E269" s="109" t="e">
        <f>E43-E53</f>
        <v>#REF!</v>
      </c>
      <c r="F269" s="109" t="e">
        <f>F43-F53</f>
        <v>#REF!</v>
      </c>
      <c r="G269" s="21"/>
      <c r="H269" s="166"/>
      <c r="I269" s="166"/>
      <c r="J269" s="166"/>
    </row>
    <row r="270" spans="1:10" ht="17.25" customHeight="1">
      <c r="A270" s="71" t="s">
        <v>98</v>
      </c>
      <c r="B270" s="27"/>
      <c r="C270" s="109">
        <f>C13-C48</f>
        <v>-46648</v>
      </c>
      <c r="D270" s="109" t="e">
        <f>D13-D48</f>
        <v>#REF!</v>
      </c>
      <c r="E270" s="109" t="e">
        <f>E13-E48</f>
        <v>#REF!</v>
      </c>
      <c r="F270" s="109" t="e">
        <f>F13-F48</f>
        <v>#REF!</v>
      </c>
      <c r="G270" s="22"/>
      <c r="H270" s="166"/>
      <c r="I270" s="166"/>
      <c r="J270" s="166"/>
    </row>
    <row r="271" spans="1:10" ht="17.25" customHeight="1">
      <c r="A271" s="73"/>
      <c r="B271" s="74"/>
      <c r="C271" s="75"/>
      <c r="D271" s="97"/>
      <c r="E271" s="97"/>
      <c r="F271" s="97"/>
      <c r="G271" s="22"/>
      <c r="I271"/>
      <c r="J271"/>
    </row>
    <row r="272" spans="1:10" ht="17.25" customHeight="1">
      <c r="A272" s="73"/>
      <c r="B272" s="74"/>
      <c r="C272" s="75"/>
      <c r="D272" s="97"/>
      <c r="E272" s="97"/>
      <c r="F272" s="97"/>
      <c r="G272" s="22"/>
      <c r="I272"/>
      <c r="J272"/>
    </row>
    <row r="273" spans="1:10" ht="17.25" customHeight="1">
      <c r="A273" s="73"/>
      <c r="B273" s="74"/>
      <c r="C273" s="75"/>
      <c r="D273" s="97"/>
      <c r="E273" s="97"/>
      <c r="F273" s="97"/>
      <c r="G273" s="22"/>
      <c r="I273"/>
      <c r="J273"/>
    </row>
    <row r="274" spans="1:10" ht="17.25" customHeight="1">
      <c r="A274" s="73"/>
      <c r="B274" s="74"/>
      <c r="C274" s="75"/>
      <c r="D274" s="97"/>
      <c r="E274" s="97"/>
      <c r="F274" s="97"/>
      <c r="G274" s="22"/>
      <c r="I274"/>
      <c r="J274"/>
    </row>
    <row r="275" spans="1:10" ht="17.25" customHeight="1">
      <c r="A275" s="73"/>
      <c r="B275" s="74"/>
      <c r="C275" s="75"/>
      <c r="D275" s="97"/>
      <c r="E275" s="97"/>
      <c r="F275" s="97"/>
      <c r="G275" s="22"/>
      <c r="I275"/>
      <c r="J275"/>
    </row>
    <row r="276" spans="1:10" ht="17.25" customHeight="1">
      <c r="A276" s="73"/>
      <c r="B276" s="74"/>
      <c r="C276" s="75"/>
      <c r="D276" s="97"/>
      <c r="E276" s="97"/>
      <c r="F276" s="97"/>
      <c r="G276" s="22"/>
      <c r="I276"/>
      <c r="J276"/>
    </row>
    <row r="277" spans="1:10" ht="17.25" customHeight="1">
      <c r="A277" s="73"/>
      <c r="B277" s="74"/>
      <c r="C277" s="75"/>
      <c r="D277" s="97"/>
      <c r="E277" s="97"/>
      <c r="F277" s="97"/>
      <c r="G277" s="22"/>
      <c r="I277"/>
      <c r="J277"/>
    </row>
    <row r="278" spans="1:10" ht="17.25" customHeight="1">
      <c r="A278" s="73"/>
      <c r="B278" s="74"/>
      <c r="C278" s="75"/>
      <c r="D278" s="97"/>
      <c r="E278" s="97"/>
      <c r="F278" s="97"/>
      <c r="G278" s="22"/>
      <c r="I278"/>
      <c r="J278"/>
    </row>
    <row r="279" spans="1:10" ht="17.25" customHeight="1">
      <c r="A279" s="73"/>
      <c r="B279" s="74"/>
      <c r="C279" s="75"/>
      <c r="D279" s="97"/>
      <c r="E279" s="97"/>
      <c r="F279" s="97"/>
      <c r="G279" s="22"/>
      <c r="I279"/>
      <c r="J279"/>
    </row>
    <row r="280" spans="1:10" ht="17.25" customHeight="1">
      <c r="A280" s="73"/>
      <c r="B280" s="74"/>
      <c r="C280" s="75"/>
      <c r="D280" s="97"/>
      <c r="E280" s="97"/>
      <c r="F280" s="97"/>
      <c r="G280" s="22"/>
      <c r="I280"/>
      <c r="J280"/>
    </row>
    <row r="281" spans="1:10" ht="17.25" customHeight="1">
      <c r="A281" s="73"/>
      <c r="B281" s="74"/>
      <c r="C281" s="75"/>
      <c r="D281" s="97"/>
      <c r="E281" s="97"/>
      <c r="F281" s="97"/>
      <c r="G281" s="22"/>
      <c r="I281"/>
      <c r="J281"/>
    </row>
    <row r="282" spans="1:10" ht="17.25" customHeight="1">
      <c r="A282" s="73"/>
      <c r="B282" s="74"/>
      <c r="C282" s="75"/>
      <c r="D282" s="97"/>
      <c r="E282" s="97"/>
      <c r="F282" s="97"/>
      <c r="G282" s="22"/>
      <c r="I282"/>
      <c r="J282"/>
    </row>
    <row r="283" spans="1:10" ht="17.25" customHeight="1">
      <c r="A283" s="73"/>
      <c r="B283" s="74"/>
      <c r="C283" s="75"/>
      <c r="D283" s="97"/>
      <c r="E283" s="97"/>
      <c r="F283" s="97"/>
      <c r="G283" s="22"/>
      <c r="I283"/>
      <c r="J283"/>
    </row>
    <row r="284" spans="1:10" ht="17.25" customHeight="1">
      <c r="A284" s="73"/>
      <c r="B284" s="74"/>
      <c r="C284" s="75"/>
      <c r="D284" s="97"/>
      <c r="E284" s="97"/>
      <c r="F284" s="97"/>
      <c r="G284" s="22"/>
      <c r="I284"/>
      <c r="J284"/>
    </row>
    <row r="285" spans="1:10" ht="17.25" customHeight="1">
      <c r="A285" s="73"/>
      <c r="B285" s="74"/>
      <c r="C285" s="75"/>
      <c r="D285" s="97"/>
      <c r="E285" s="97"/>
      <c r="F285" s="97"/>
      <c r="G285" s="22"/>
      <c r="I285"/>
      <c r="J285"/>
    </row>
    <row r="286" spans="1:10" ht="17.25" customHeight="1">
      <c r="A286" s="73"/>
      <c r="B286" s="74"/>
      <c r="C286" s="75"/>
      <c r="D286" s="97"/>
      <c r="E286" s="97"/>
      <c r="F286" s="97"/>
      <c r="G286" s="22"/>
      <c r="I286"/>
      <c r="J286"/>
    </row>
    <row r="287" spans="1:10" ht="17.25" customHeight="1">
      <c r="A287" s="73"/>
      <c r="B287" s="74"/>
      <c r="C287" s="75"/>
      <c r="D287" s="97"/>
      <c r="E287" s="97"/>
      <c r="F287" s="97"/>
      <c r="G287" s="22"/>
      <c r="I287"/>
      <c r="J287"/>
    </row>
    <row r="288" spans="1:10" ht="17.25" customHeight="1">
      <c r="A288" s="73"/>
      <c r="B288" s="74"/>
      <c r="C288" s="75"/>
      <c r="D288" s="97"/>
      <c r="E288" s="97"/>
      <c r="F288" s="97"/>
      <c r="G288" s="22"/>
      <c r="I288"/>
      <c r="J288"/>
    </row>
    <row r="289" spans="1:10" ht="17.25" customHeight="1">
      <c r="A289" s="73"/>
      <c r="B289" s="74"/>
      <c r="C289" s="75"/>
      <c r="D289" s="97"/>
      <c r="E289" s="97"/>
      <c r="F289" s="97"/>
      <c r="G289" s="22"/>
      <c r="I289"/>
      <c r="J289"/>
    </row>
    <row r="290" spans="1:10" ht="17.25" customHeight="1">
      <c r="A290" s="73"/>
      <c r="B290" s="74"/>
      <c r="C290" s="75"/>
      <c r="D290" s="97"/>
      <c r="E290" s="97"/>
      <c r="F290" s="97"/>
      <c r="G290" s="22"/>
      <c r="I290"/>
      <c r="J290"/>
    </row>
    <row r="291" spans="1:10" ht="17.25" customHeight="1">
      <c r="A291" s="73"/>
      <c r="B291" s="74"/>
      <c r="C291" s="75"/>
      <c r="D291" s="97"/>
      <c r="E291" s="97"/>
      <c r="F291" s="97"/>
      <c r="G291" s="22"/>
      <c r="I291"/>
      <c r="J291"/>
    </row>
    <row r="292" spans="1:10" ht="17.25" customHeight="1">
      <c r="A292" s="73"/>
      <c r="B292" s="74"/>
      <c r="C292" s="75"/>
      <c r="D292" s="97"/>
      <c r="E292" s="97"/>
      <c r="F292" s="97"/>
      <c r="G292" s="22"/>
      <c r="I292"/>
      <c r="J292"/>
    </row>
    <row r="293" spans="1:10" ht="17.25" customHeight="1">
      <c r="A293" s="73"/>
      <c r="B293" s="74"/>
      <c r="C293" s="75"/>
      <c r="D293" s="97"/>
      <c r="E293" s="97"/>
      <c r="F293" s="97"/>
      <c r="G293" s="22"/>
      <c r="I293"/>
      <c r="J293"/>
    </row>
    <row r="294" spans="1:10" ht="17.25" customHeight="1">
      <c r="A294" s="73"/>
      <c r="B294" s="74"/>
      <c r="C294" s="75"/>
      <c r="D294" s="97"/>
      <c r="E294" s="97"/>
      <c r="F294" s="97"/>
      <c r="G294" s="22"/>
      <c r="I294"/>
      <c r="J294"/>
    </row>
    <row r="295" spans="1:10" ht="17.25" customHeight="1">
      <c r="A295" s="73"/>
      <c r="B295" s="74"/>
      <c r="C295" s="75"/>
      <c r="D295" s="97"/>
      <c r="E295" s="97"/>
      <c r="F295" s="97"/>
      <c r="G295" s="22"/>
      <c r="I295"/>
      <c r="J295"/>
    </row>
    <row r="296" spans="1:10" ht="17.25" customHeight="1">
      <c r="A296" s="73"/>
      <c r="B296" s="74"/>
      <c r="C296" s="75"/>
      <c r="D296" s="97"/>
      <c r="E296" s="97"/>
      <c r="F296" s="97"/>
      <c r="G296" s="22"/>
      <c r="I296"/>
      <c r="J296"/>
    </row>
    <row r="297" spans="1:10" ht="17.25" customHeight="1">
      <c r="A297" s="73"/>
      <c r="B297" s="74"/>
      <c r="C297" s="75"/>
      <c r="D297" s="97"/>
      <c r="E297" s="97"/>
      <c r="F297" s="97"/>
      <c r="G297" s="22"/>
      <c r="I297"/>
      <c r="J297"/>
    </row>
    <row r="298" spans="1:10" ht="17.25" customHeight="1">
      <c r="A298" s="73"/>
      <c r="B298" s="74"/>
      <c r="C298" s="75"/>
      <c r="D298" s="97"/>
      <c r="E298" s="97"/>
      <c r="F298" s="97"/>
      <c r="G298" s="22"/>
      <c r="I298"/>
      <c r="J298"/>
    </row>
    <row r="299" spans="1:10" ht="17.25" customHeight="1">
      <c r="A299" s="73"/>
      <c r="B299" s="74"/>
      <c r="C299" s="75"/>
      <c r="D299" s="97"/>
      <c r="E299" s="97"/>
      <c r="F299" s="97"/>
      <c r="G299" s="22"/>
      <c r="I299"/>
      <c r="J299"/>
    </row>
    <row r="300" spans="1:10" ht="17.25" customHeight="1">
      <c r="A300" s="73"/>
      <c r="B300" s="74"/>
      <c r="C300" s="75"/>
      <c r="D300" s="97"/>
      <c r="E300" s="97"/>
      <c r="F300" s="97"/>
      <c r="G300" s="22"/>
      <c r="I300"/>
      <c r="J300"/>
    </row>
    <row r="301" spans="1:10" ht="17.25" customHeight="1">
      <c r="A301" s="73"/>
      <c r="B301" s="74"/>
      <c r="C301" s="75"/>
      <c r="D301" s="97"/>
      <c r="E301" s="97"/>
      <c r="F301" s="97"/>
      <c r="G301" s="22"/>
      <c r="I301"/>
      <c r="J301"/>
    </row>
    <row r="302" spans="1:10" ht="17.25" customHeight="1">
      <c r="A302" s="73"/>
      <c r="B302" s="74"/>
      <c r="C302" s="75"/>
      <c r="D302" s="97"/>
      <c r="E302" s="97"/>
      <c r="F302" s="97"/>
      <c r="G302" s="22"/>
      <c r="I302"/>
      <c r="J302"/>
    </row>
    <row r="303" spans="1:10" ht="17.25" customHeight="1">
      <c r="A303" s="76"/>
      <c r="B303" s="74"/>
      <c r="C303" s="75"/>
      <c r="D303" s="97"/>
      <c r="E303" s="97"/>
      <c r="F303" s="97"/>
      <c r="G303" s="22"/>
      <c r="I303"/>
      <c r="J303"/>
    </row>
    <row r="304" spans="1:10" ht="17.25" customHeight="1">
      <c r="A304" s="76"/>
      <c r="B304" s="74"/>
      <c r="C304" s="75"/>
      <c r="D304" s="97"/>
      <c r="E304" s="97"/>
      <c r="F304" s="97"/>
      <c r="G304" s="22"/>
      <c r="I304"/>
      <c r="J304"/>
    </row>
    <row r="305" spans="1:10" ht="17.25" customHeight="1">
      <c r="A305" s="76"/>
      <c r="B305" s="74"/>
      <c r="C305" s="75"/>
      <c r="D305" s="97"/>
      <c r="E305" s="97"/>
      <c r="F305" s="97"/>
      <c r="G305" s="22"/>
      <c r="I305"/>
      <c r="J305"/>
    </row>
    <row r="306" spans="1:10" ht="17.25" customHeight="1">
      <c r="A306" s="76"/>
      <c r="B306" s="74"/>
      <c r="C306" s="75"/>
      <c r="D306" s="97"/>
      <c r="E306" s="97"/>
      <c r="F306" s="97"/>
      <c r="G306" s="22"/>
      <c r="I306"/>
      <c r="J306"/>
    </row>
    <row r="307" spans="1:10" ht="17.25" customHeight="1">
      <c r="A307" s="76"/>
      <c r="B307" s="74"/>
      <c r="C307" s="75"/>
      <c r="D307" s="97"/>
      <c r="E307" s="97"/>
      <c r="F307" s="97"/>
      <c r="G307" s="22"/>
      <c r="I307"/>
      <c r="J307"/>
    </row>
    <row r="308" spans="1:10">
      <c r="D308" s="98"/>
      <c r="E308" s="98"/>
      <c r="F308" s="99"/>
      <c r="G308" s="23"/>
      <c r="I308"/>
      <c r="J308"/>
    </row>
    <row r="309" spans="1:10">
      <c r="D309" s="98"/>
      <c r="E309" s="98"/>
      <c r="F309" s="99"/>
      <c r="G309" s="23"/>
      <c r="I309"/>
      <c r="J309"/>
    </row>
    <row r="310" spans="1:10">
      <c r="D310" s="98"/>
      <c r="E310" s="98"/>
      <c r="F310" s="100"/>
      <c r="G310" s="24"/>
      <c r="I310"/>
      <c r="J310"/>
    </row>
    <row r="311" spans="1:10">
      <c r="D311" s="98"/>
      <c r="E311" s="98"/>
      <c r="F311" s="98"/>
      <c r="I311"/>
      <c r="J311"/>
    </row>
    <row r="312" spans="1:10">
      <c r="D312" s="98"/>
      <c r="E312" s="98"/>
      <c r="F312" s="98"/>
      <c r="I312"/>
      <c r="J312"/>
    </row>
  </sheetData>
  <mergeCells count="6">
    <mergeCell ref="A5:F5"/>
    <mergeCell ref="A6:F6"/>
    <mergeCell ref="A10:A11"/>
    <mergeCell ref="B10:B11"/>
    <mergeCell ref="C10:C11"/>
    <mergeCell ref="D10:F10"/>
  </mergeCells>
  <pageMargins left="0.86614173228346458" right="0.27559055118110237" top="0.35433070866141736" bottom="0.47244094488188981" header="0.31496062992125984" footer="0.19685039370078741"/>
  <pageSetup paperSize="9" orientation="portrait" r:id="rId1"/>
  <headerFooter scaleWithDoc="0" alignWithMargins="0">
    <evenFooter>&amp;L&amp;P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TOTAL!Print_Titles</vt:lpstr>
    </vt:vector>
  </TitlesOfParts>
  <Company>cjarges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ligia.bucsan</cp:lastModifiedBy>
  <cp:lastPrinted>2025-02-24T11:04:08Z</cp:lastPrinted>
  <dcterms:created xsi:type="dcterms:W3CDTF">2012-01-03T09:20:27Z</dcterms:created>
  <dcterms:modified xsi:type="dcterms:W3CDTF">2025-02-24T12:43:05Z</dcterms:modified>
</cp:coreProperties>
</file>