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defaultThemeVersion="124226"/>
  <mc:AlternateContent xmlns:mc="http://schemas.openxmlformats.org/markup-compatibility/2006">
    <mc:Choice Requires="x15">
      <x15ac:absPath xmlns:x15ac="http://schemas.microsoft.com/office/spreadsheetml/2010/11/ac" url="C:\Users\georgiana.albu\Desktop\SITE 2025\PROIECT BUGET 24.02.2025\"/>
    </mc:Choice>
  </mc:AlternateContent>
  <xr:revisionPtr revIDLastSave="0" documentId="13_ncr:1_{68B357E1-2ADC-4ED2-8DF2-A42240416346}" xr6:coauthVersionLast="47" xr6:coauthVersionMax="47" xr10:uidLastSave="{00000000-0000-0000-0000-000000000000}"/>
  <bookViews>
    <workbookView xWindow="-103" yWindow="-103" windowWidth="33120" windowHeight="18000" xr2:uid="{00000000-000D-0000-FFFF-FFFF00000000}"/>
  </bookViews>
  <sheets>
    <sheet name="pr echilibrat " sheetId="1" r:id="rId1"/>
  </sheets>
  <definedNames>
    <definedName name="_xlnm.Print_Titles" localSheetId="0">'pr echilibrat '!$7:$7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778" i="1" l="1"/>
  <c r="C1777" i="1"/>
  <c r="C1776" i="1"/>
  <c r="D1775" i="1"/>
  <c r="C1775" i="1" s="1"/>
  <c r="C1774" i="1"/>
  <c r="D1773" i="1"/>
  <c r="C1772" i="1"/>
  <c r="C1771" i="1"/>
  <c r="D1770" i="1"/>
  <c r="C1770" i="1"/>
  <c r="C1769" i="1"/>
  <c r="C1768" i="1"/>
  <c r="D1767" i="1"/>
  <c r="D1753" i="1" s="1"/>
  <c r="D1752" i="1" s="1"/>
  <c r="D1734" i="1" s="1"/>
  <c r="D1733" i="1" s="1"/>
  <c r="C1766" i="1"/>
  <c r="C1765" i="1"/>
  <c r="C1764" i="1"/>
  <c r="C1763" i="1"/>
  <c r="C1762" i="1"/>
  <c r="C1761" i="1"/>
  <c r="C1760" i="1"/>
  <c r="C1759" i="1"/>
  <c r="C1758" i="1"/>
  <c r="C1757" i="1"/>
  <c r="C1756" i="1"/>
  <c r="C1755" i="1"/>
  <c r="C1754" i="1" s="1"/>
  <c r="D1754" i="1"/>
  <c r="C1751" i="1"/>
  <c r="C1750" i="1"/>
  <c r="C1749" i="1"/>
  <c r="C1748" i="1"/>
  <c r="C1747" i="1"/>
  <c r="C1746" i="1"/>
  <c r="C1745" i="1"/>
  <c r="C1744" i="1"/>
  <c r="C1743" i="1"/>
  <c r="D1742" i="1"/>
  <c r="C1741" i="1"/>
  <c r="D1740" i="1"/>
  <c r="C1740" i="1"/>
  <c r="C1735" i="1" s="1"/>
  <c r="D1739" i="1"/>
  <c r="C1739" i="1"/>
  <c r="D1738" i="1"/>
  <c r="D1737" i="1" s="1"/>
  <c r="D1736" i="1"/>
  <c r="D1735" i="1"/>
  <c r="C1732" i="1"/>
  <c r="C1731" i="1" s="1"/>
  <c r="D1731" i="1"/>
  <c r="C1730" i="1"/>
  <c r="D1729" i="1"/>
  <c r="D1724" i="1" s="1"/>
  <c r="C1729" i="1"/>
  <c r="C1724" i="1" s="1"/>
  <c r="C1728" i="1"/>
  <c r="C1727" i="1" s="1"/>
  <c r="D1727" i="1"/>
  <c r="D1726" i="1"/>
  <c r="D1725" i="1"/>
  <c r="C1722" i="1"/>
  <c r="C1721" i="1"/>
  <c r="D1720" i="1"/>
  <c r="D1719" i="1" s="1"/>
  <c r="C1718" i="1"/>
  <c r="C1717" i="1"/>
  <c r="C1716" i="1" s="1"/>
  <c r="C1715" i="1" s="1"/>
  <c r="D1716" i="1"/>
  <c r="D1715" i="1" s="1"/>
  <c r="C1714" i="1"/>
  <c r="C1713" i="1"/>
  <c r="C1712" i="1"/>
  <c r="C1711" i="1"/>
  <c r="C1710" i="1"/>
  <c r="D1709" i="1"/>
  <c r="D1708" i="1" s="1"/>
  <c r="C1707" i="1"/>
  <c r="C1706" i="1" s="1"/>
  <c r="C1705" i="1" s="1"/>
  <c r="C1666" i="1" s="1"/>
  <c r="D1706" i="1"/>
  <c r="D1705" i="1" s="1"/>
  <c r="D1666" i="1" s="1"/>
  <c r="C1704" i="1"/>
  <c r="C1703" i="1"/>
  <c r="C1702" i="1"/>
  <c r="C1701" i="1"/>
  <c r="C1700" i="1"/>
  <c r="C1699" i="1"/>
  <c r="D1698" i="1"/>
  <c r="D1697" i="1" s="1"/>
  <c r="D1668" i="1" s="1"/>
  <c r="C1696" i="1"/>
  <c r="C1695" i="1"/>
  <c r="C1694" i="1"/>
  <c r="C1693" i="1"/>
  <c r="C1692" i="1"/>
  <c r="C1691" i="1"/>
  <c r="C1690" i="1"/>
  <c r="C1689" i="1"/>
  <c r="C1688" i="1"/>
  <c r="C1687" i="1"/>
  <c r="C1686" i="1"/>
  <c r="C1685" i="1"/>
  <c r="C1684" i="1"/>
  <c r="C1683" i="1"/>
  <c r="C1682" i="1"/>
  <c r="C1681" i="1"/>
  <c r="C1680" i="1"/>
  <c r="D1679" i="1"/>
  <c r="D1674" i="1"/>
  <c r="D1673" i="1" s="1"/>
  <c r="D1665" i="1" s="1"/>
  <c r="C1672" i="1"/>
  <c r="C1671" i="1"/>
  <c r="D1670" i="1"/>
  <c r="D1664" i="1"/>
  <c r="C1661" i="1"/>
  <c r="C1660" i="1"/>
  <c r="C1659" i="1"/>
  <c r="C1658" i="1"/>
  <c r="C1657" i="1"/>
  <c r="C1656" i="1"/>
  <c r="C1655" i="1" s="1"/>
  <c r="D1655" i="1"/>
  <c r="D1654" i="1" s="1"/>
  <c r="C1653" i="1"/>
  <c r="C1652" i="1"/>
  <c r="C1651" i="1"/>
  <c r="C1650" i="1"/>
  <c r="C1649" i="1"/>
  <c r="C1648" i="1"/>
  <c r="C1647" i="1"/>
  <c r="D1646" i="1"/>
  <c r="D1645" i="1" s="1"/>
  <c r="C1644" i="1"/>
  <c r="C1643" i="1"/>
  <c r="C1642" i="1"/>
  <c r="C1641" i="1"/>
  <c r="C1640" i="1"/>
  <c r="C1639" i="1"/>
  <c r="C1638" i="1"/>
  <c r="C1637" i="1"/>
  <c r="C1636" i="1"/>
  <c r="C1635" i="1"/>
  <c r="C1634" i="1"/>
  <c r="C1633" i="1"/>
  <c r="C1632" i="1"/>
  <c r="C1631" i="1"/>
  <c r="C1630" i="1"/>
  <c r="C1629" i="1"/>
  <c r="C1628" i="1"/>
  <c r="C1627" i="1"/>
  <c r="C1626" i="1"/>
  <c r="C1625" i="1"/>
  <c r="C1624" i="1"/>
  <c r="C1623" i="1"/>
  <c r="C1622" i="1"/>
  <c r="C1621" i="1"/>
  <c r="C1620" i="1"/>
  <c r="C1619" i="1"/>
  <c r="C1618" i="1"/>
  <c r="C1617" i="1"/>
  <c r="C1616" i="1"/>
  <c r="D1615" i="1"/>
  <c r="C1614" i="1"/>
  <c r="C1613" i="1"/>
  <c r="C1612" i="1"/>
  <c r="C1611" i="1"/>
  <c r="C1610" i="1"/>
  <c r="C1609" i="1"/>
  <c r="C1608" i="1"/>
  <c r="C1607" i="1"/>
  <c r="C1606" i="1"/>
  <c r="C1605" i="1"/>
  <c r="C1604" i="1"/>
  <c r="C1603" i="1"/>
  <c r="C1602" i="1"/>
  <c r="C1601" i="1"/>
  <c r="C1600" i="1"/>
  <c r="C1599" i="1"/>
  <c r="C1598" i="1"/>
  <c r="C1597" i="1"/>
  <c r="C1596" i="1"/>
  <c r="D1595" i="1"/>
  <c r="D1594" i="1" s="1"/>
  <c r="C1593" i="1"/>
  <c r="C1592" i="1"/>
  <c r="C1591" i="1"/>
  <c r="C1590" i="1"/>
  <c r="C1589" i="1" s="1"/>
  <c r="D1589" i="1"/>
  <c r="C1587" i="1"/>
  <c r="D1586" i="1"/>
  <c r="D1584" i="1" s="1"/>
  <c r="C1586" i="1"/>
  <c r="C1584" i="1" s="1"/>
  <c r="D1585" i="1"/>
  <c r="C1581" i="1"/>
  <c r="C1580" i="1"/>
  <c r="C1579" i="1"/>
  <c r="C1578" i="1"/>
  <c r="D1577" i="1"/>
  <c r="D1576" i="1" s="1"/>
  <c r="C1575" i="1"/>
  <c r="C1574" i="1"/>
  <c r="C1573" i="1"/>
  <c r="C1572" i="1"/>
  <c r="C1571" i="1"/>
  <c r="D1570" i="1"/>
  <c r="C1569" i="1"/>
  <c r="C1568" i="1"/>
  <c r="D1567" i="1"/>
  <c r="D1566" i="1" s="1"/>
  <c r="C1565" i="1"/>
  <c r="C1564" i="1"/>
  <c r="C1563" i="1"/>
  <c r="D1562" i="1"/>
  <c r="D1561" i="1"/>
  <c r="C1560" i="1"/>
  <c r="C1559" i="1"/>
  <c r="C1558" i="1"/>
  <c r="C1557" i="1"/>
  <c r="C1556" i="1"/>
  <c r="C1555" i="1"/>
  <c r="C1554" i="1"/>
  <c r="C1553" i="1"/>
  <c r="C1552" i="1"/>
  <c r="C1551" i="1"/>
  <c r="C1550" i="1"/>
  <c r="C1549" i="1"/>
  <c r="C1548" i="1"/>
  <c r="C1547" i="1"/>
  <c r="C1546" i="1"/>
  <c r="C1545" i="1"/>
  <c r="C1544" i="1"/>
  <c r="C1543" i="1"/>
  <c r="C1542" i="1"/>
  <c r="D1541" i="1"/>
  <c r="D1540" i="1"/>
  <c r="C1540" i="1" s="1"/>
  <c r="C1539" i="1"/>
  <c r="C1538" i="1"/>
  <c r="C1537" i="1"/>
  <c r="C1536" i="1"/>
  <c r="C1535" i="1"/>
  <c r="C1534" i="1"/>
  <c r="C1533" i="1"/>
  <c r="C1532" i="1"/>
  <c r="C1531" i="1" s="1"/>
  <c r="C1530" i="1" s="1"/>
  <c r="D1531" i="1"/>
  <c r="D1530" i="1" s="1"/>
  <c r="C1529" i="1"/>
  <c r="C1528" i="1"/>
  <c r="C1527" i="1"/>
  <c r="D1526" i="1"/>
  <c r="D1525" i="1"/>
  <c r="C1524" i="1"/>
  <c r="C1523" i="1"/>
  <c r="C1522" i="1"/>
  <c r="C1521" i="1"/>
  <c r="C1520" i="1"/>
  <c r="C1519" i="1" s="1"/>
  <c r="C1518" i="1" s="1"/>
  <c r="D1519" i="1"/>
  <c r="D1518" i="1" s="1"/>
  <c r="C1517" i="1"/>
  <c r="C1516" i="1"/>
  <c r="C1515" i="1"/>
  <c r="C1514" i="1"/>
  <c r="C1513" i="1"/>
  <c r="C1512" i="1"/>
  <c r="C1511" i="1"/>
  <c r="C1510" i="1"/>
  <c r="C1509" i="1"/>
  <c r="C1508" i="1"/>
  <c r="C1507" i="1"/>
  <c r="C1506" i="1"/>
  <c r="C1505" i="1"/>
  <c r="D1504" i="1"/>
  <c r="D1503" i="1" s="1"/>
  <c r="C1502" i="1"/>
  <c r="C1501" i="1"/>
  <c r="D1500" i="1"/>
  <c r="C1500" i="1"/>
  <c r="C1499" i="1"/>
  <c r="C1498" i="1"/>
  <c r="D1497" i="1"/>
  <c r="D1495" i="1" s="1"/>
  <c r="C1492" i="1"/>
  <c r="C1491" i="1" s="1"/>
  <c r="C1490" i="1" s="1"/>
  <c r="D1491" i="1"/>
  <c r="D1490" i="1" s="1"/>
  <c r="C1489" i="1"/>
  <c r="C1488" i="1" s="1"/>
  <c r="D1488" i="1"/>
  <c r="D1486" i="1" s="1"/>
  <c r="D1485" i="1" s="1"/>
  <c r="C1484" i="1"/>
  <c r="C1483" i="1"/>
  <c r="C1482" i="1"/>
  <c r="C1481" i="1"/>
  <c r="C1480" i="1" s="1"/>
  <c r="C1479" i="1" s="1"/>
  <c r="D1480" i="1"/>
  <c r="D1479" i="1" s="1"/>
  <c r="C1478" i="1"/>
  <c r="C1477" i="1"/>
  <c r="C1476" i="1"/>
  <c r="C1475" i="1"/>
  <c r="C1474" i="1"/>
  <c r="C1473" i="1"/>
  <c r="D1472" i="1"/>
  <c r="D1471" i="1" s="1"/>
  <c r="D1470" i="1" s="1"/>
  <c r="C1468" i="1"/>
  <c r="C1467" i="1" s="1"/>
  <c r="C1466" i="1" s="1"/>
  <c r="D1467" i="1"/>
  <c r="D1466" i="1" s="1"/>
  <c r="C1465" i="1"/>
  <c r="C1464" i="1" s="1"/>
  <c r="C1463" i="1" s="1"/>
  <c r="D1464" i="1"/>
  <c r="D1463" i="1" s="1"/>
  <c r="C1461" i="1"/>
  <c r="C1460" i="1"/>
  <c r="C1459" i="1" s="1"/>
  <c r="C1458" i="1" s="1"/>
  <c r="C1457" i="1" s="1"/>
  <c r="D1459" i="1"/>
  <c r="D1458" i="1"/>
  <c r="D1457" i="1" s="1"/>
  <c r="C1456" i="1"/>
  <c r="C1455" i="1"/>
  <c r="C1454" i="1"/>
  <c r="C1453" i="1"/>
  <c r="C1452" i="1"/>
  <c r="C1451" i="1"/>
  <c r="C1450" i="1"/>
  <c r="C1449" i="1"/>
  <c r="C1448" i="1"/>
  <c r="C1447" i="1"/>
  <c r="C1446" i="1"/>
  <c r="C1445" i="1"/>
  <c r="C1444" i="1"/>
  <c r="C1443" i="1"/>
  <c r="C1442" i="1"/>
  <c r="C1441" i="1"/>
  <c r="C1440" i="1"/>
  <c r="C1439" i="1"/>
  <c r="C1438" i="1"/>
  <c r="C1437" i="1"/>
  <c r="C1436" i="1"/>
  <c r="C1435" i="1"/>
  <c r="C1434" i="1"/>
  <c r="C1433" i="1"/>
  <c r="C1432" i="1"/>
  <c r="C1431" i="1"/>
  <c r="C1430" i="1"/>
  <c r="C1429" i="1"/>
  <c r="C1428" i="1"/>
  <c r="C1427" i="1"/>
  <c r="C1426" i="1"/>
  <c r="C1425" i="1"/>
  <c r="C1424" i="1"/>
  <c r="C1423" i="1"/>
  <c r="D1422" i="1"/>
  <c r="C1422" i="1" s="1"/>
  <c r="C1421" i="1"/>
  <c r="C1420" i="1"/>
  <c r="C1419" i="1"/>
  <c r="C1418" i="1"/>
  <c r="C1417" i="1"/>
  <c r="C1416" i="1"/>
  <c r="C1415" i="1"/>
  <c r="C1414" i="1"/>
  <c r="C1413" i="1"/>
  <c r="D1412" i="1"/>
  <c r="C1410" i="1"/>
  <c r="D1409" i="1"/>
  <c r="C1409" i="1"/>
  <c r="C1408" i="1"/>
  <c r="C1407" i="1"/>
  <c r="C1406" i="1"/>
  <c r="C1405" i="1"/>
  <c r="C1404" i="1"/>
  <c r="C1403" i="1" s="1"/>
  <c r="C1394" i="1" s="1"/>
  <c r="D1403" i="1"/>
  <c r="D1394" i="1" s="1"/>
  <c r="C1402" i="1"/>
  <c r="C1401" i="1"/>
  <c r="C1400" i="1"/>
  <c r="C1399" i="1"/>
  <c r="C1398" i="1"/>
  <c r="C1397" i="1"/>
  <c r="D1396" i="1"/>
  <c r="D1395" i="1"/>
  <c r="C1395" i="1"/>
  <c r="D1391" i="1"/>
  <c r="C1391" i="1"/>
  <c r="D1390" i="1"/>
  <c r="C1390" i="1"/>
  <c r="D1389" i="1"/>
  <c r="C1389" i="1"/>
  <c r="D1388" i="1"/>
  <c r="C1388" i="1"/>
  <c r="D1387" i="1"/>
  <c r="C1387" i="1"/>
  <c r="D1386" i="1"/>
  <c r="C1386" i="1"/>
  <c r="D1385" i="1"/>
  <c r="C1385" i="1"/>
  <c r="D1384" i="1"/>
  <c r="C1384" i="1"/>
  <c r="D1383" i="1"/>
  <c r="C1383" i="1"/>
  <c r="D1382" i="1"/>
  <c r="C1562" i="1" l="1"/>
  <c r="C1561" i="1" s="1"/>
  <c r="C1570" i="1"/>
  <c r="D1723" i="1"/>
  <c r="C1577" i="1"/>
  <c r="C1576" i="1" s="1"/>
  <c r="C1396" i="1"/>
  <c r="C1723" i="1"/>
  <c r="C1646" i="1"/>
  <c r="C1645" i="1" s="1"/>
  <c r="C1767" i="1"/>
  <c r="C1698" i="1"/>
  <c r="C1697" i="1" s="1"/>
  <c r="C1668" i="1" s="1"/>
  <c r="C1679" i="1"/>
  <c r="C1742" i="1"/>
  <c r="C1736" i="1" s="1"/>
  <c r="C1773" i="1"/>
  <c r="D1411" i="1"/>
  <c r="D1392" i="1" s="1"/>
  <c r="C1526" i="1"/>
  <c r="C1525" i="1" s="1"/>
  <c r="C1670" i="1"/>
  <c r="C1664" i="1" s="1"/>
  <c r="D1663" i="1"/>
  <c r="D1662" i="1" s="1"/>
  <c r="C1720" i="1"/>
  <c r="C1719" i="1" s="1"/>
  <c r="D1667" i="1"/>
  <c r="C1709" i="1"/>
  <c r="C1708" i="1" s="1"/>
  <c r="C1663" i="1" s="1"/>
  <c r="C1504" i="1"/>
  <c r="C1503" i="1" s="1"/>
  <c r="C1497" i="1"/>
  <c r="C1496" i="1" s="1"/>
  <c r="D1496" i="1"/>
  <c r="C1541" i="1"/>
  <c r="C1494" i="1" s="1"/>
  <c r="C1654" i="1"/>
  <c r="C1615" i="1"/>
  <c r="C1595" i="1"/>
  <c r="C1583" i="1" s="1"/>
  <c r="C1582" i="1" s="1"/>
  <c r="D1583" i="1"/>
  <c r="D1582" i="1" s="1"/>
  <c r="C1567" i="1"/>
  <c r="C1566" i="1" s="1"/>
  <c r="D1494" i="1"/>
  <c r="D1493" i="1" s="1"/>
  <c r="C1753" i="1"/>
  <c r="C1752" i="1" s="1"/>
  <c r="C1734" i="1" s="1"/>
  <c r="C1733" i="1" s="1"/>
  <c r="C1486" i="1"/>
  <c r="C1485" i="1" s="1"/>
  <c r="C1487" i="1"/>
  <c r="C1725" i="1"/>
  <c r="C1726" i="1"/>
  <c r="D1469" i="1"/>
  <c r="D1669" i="1"/>
  <c r="C1462" i="1"/>
  <c r="D1462" i="1"/>
  <c r="D1487" i="1"/>
  <c r="C1585" i="1"/>
  <c r="C1674" i="1"/>
  <c r="C1673" i="1" s="1"/>
  <c r="C1665" i="1" s="1"/>
  <c r="C1738" i="1"/>
  <c r="C1737" i="1" s="1"/>
  <c r="C1472" i="1"/>
  <c r="C1471" i="1" s="1"/>
  <c r="C1470" i="1" s="1"/>
  <c r="C1469" i="1" s="1"/>
  <c r="C1412" i="1"/>
  <c r="C1411" i="1" s="1"/>
  <c r="C1594" i="1" l="1"/>
  <c r="D1393" i="1"/>
  <c r="C1667" i="1"/>
  <c r="C1495" i="1"/>
  <c r="C1493" i="1" s="1"/>
  <c r="C1392" i="1"/>
  <c r="C1393" i="1"/>
  <c r="D1779" i="1"/>
  <c r="C1779" i="1" s="1"/>
  <c r="C1669" i="1"/>
  <c r="C1662" i="1"/>
  <c r="C1382" i="1" l="1"/>
  <c r="F940" i="1"/>
  <c r="F68" i="1"/>
  <c r="F36" i="1"/>
  <c r="F365" i="1"/>
  <c r="F1330" i="1"/>
  <c r="F1316" i="1"/>
  <c r="F1329" i="1"/>
  <c r="F1325" i="1"/>
  <c r="F42" i="1" l="1"/>
  <c r="F37" i="1" l="1"/>
  <c r="J1375" i="1" l="1"/>
  <c r="J1374" i="1" s="1"/>
  <c r="J1373" i="1" s="1"/>
  <c r="J1367" i="1"/>
  <c r="J1361" i="1"/>
  <c r="J1360" i="1"/>
  <c r="J1359" i="1" s="1"/>
  <c r="J1355" i="1"/>
  <c r="J1354" i="1" s="1"/>
  <c r="J1353" i="1" s="1"/>
  <c r="J1348" i="1"/>
  <c r="J1347" i="1" s="1"/>
  <c r="J1346" i="1" s="1"/>
  <c r="J1342" i="1"/>
  <c r="J1337" i="1"/>
  <c r="J1336" i="1" s="1"/>
  <c r="J1335" i="1" s="1"/>
  <c r="J1326" i="1"/>
  <c r="J1323" i="1"/>
  <c r="J1314" i="1"/>
  <c r="J1313" i="1" s="1"/>
  <c r="J1311" i="1"/>
  <c r="J1269" i="1" s="1"/>
  <c r="J1306" i="1"/>
  <c r="J1305" i="1"/>
  <c r="J1282" i="1"/>
  <c r="J1281" i="1" s="1"/>
  <c r="J1278" i="1"/>
  <c r="J1275" i="1" s="1"/>
  <c r="J1277" i="1"/>
  <c r="J1276" i="1"/>
  <c r="J1264" i="1" s="1"/>
  <c r="J302" i="1" s="1"/>
  <c r="J1273" i="1"/>
  <c r="J1259" i="1" s="1"/>
  <c r="J1253" i="1"/>
  <c r="J1237" i="1" s="1"/>
  <c r="J1238" i="1"/>
  <c r="J1230" i="1"/>
  <c r="J1222" i="1"/>
  <c r="J1220" i="1" s="1"/>
  <c r="J1212" i="1"/>
  <c r="J1211" i="1" s="1"/>
  <c r="J1209" i="1"/>
  <c r="J1205" i="1"/>
  <c r="J1193" i="1" s="1"/>
  <c r="J1181" i="1" s="1"/>
  <c r="J1202" i="1"/>
  <c r="J1190" i="1" s="1"/>
  <c r="J1201" i="1"/>
  <c r="J1189" i="1" s="1"/>
  <c r="J1200" i="1"/>
  <c r="J1187" i="1" s="1"/>
  <c r="J1196" i="1"/>
  <c r="J1195" i="1"/>
  <c r="J1194" i="1"/>
  <c r="J1182" i="1" s="1"/>
  <c r="J1184" i="1"/>
  <c r="J1172" i="1"/>
  <c r="J1171" i="1" s="1"/>
  <c r="J1170" i="1" s="1"/>
  <c r="J1165" i="1"/>
  <c r="J1164" i="1" s="1"/>
  <c r="J1163" i="1" s="1"/>
  <c r="J1162" i="1" s="1"/>
  <c r="J1160" i="1"/>
  <c r="J1124" i="1" s="1"/>
  <c r="J911" i="1" s="1"/>
  <c r="J1156" i="1"/>
  <c r="J1155" i="1" s="1"/>
  <c r="J1154" i="1" s="1"/>
  <c r="J1153" i="1" s="1"/>
  <c r="J1151" i="1"/>
  <c r="J1146" i="1"/>
  <c r="J1141" i="1"/>
  <c r="J1137" i="1"/>
  <c r="J1136" i="1"/>
  <c r="J1135" i="1" s="1"/>
  <c r="J1134" i="1" s="1"/>
  <c r="J1132" i="1"/>
  <c r="J1128" i="1"/>
  <c r="J1127" i="1" s="1"/>
  <c r="J1122" i="1"/>
  <c r="J1116" i="1"/>
  <c r="J1112" i="1"/>
  <c r="J1111" i="1" s="1"/>
  <c r="J1110" i="1" s="1"/>
  <c r="J1108" i="1"/>
  <c r="J1104" i="1"/>
  <c r="J1103" i="1" s="1"/>
  <c r="J1097" i="1"/>
  <c r="J1093" i="1"/>
  <c r="J1088" i="1"/>
  <c r="J1087" i="1" s="1"/>
  <c r="J1084" i="1"/>
  <c r="J1080" i="1"/>
  <c r="J1079" i="1"/>
  <c r="J1078" i="1" s="1"/>
  <c r="J1076" i="1"/>
  <c r="J1072" i="1"/>
  <c r="J1071" i="1" s="1"/>
  <c r="J1070" i="1" s="1"/>
  <c r="J1068" i="1"/>
  <c r="J1064" i="1"/>
  <c r="J1063" i="1" s="1"/>
  <c r="J1062" i="1" s="1"/>
  <c r="J1060" i="1"/>
  <c r="J1056" i="1"/>
  <c r="J1055" i="1" s="1"/>
  <c r="J1054" i="1" s="1"/>
  <c r="J1052" i="1"/>
  <c r="J1048" i="1"/>
  <c r="J1047" i="1"/>
  <c r="J1046" i="1" s="1"/>
  <c r="J1044" i="1"/>
  <c r="J1040" i="1"/>
  <c r="J1039" i="1" s="1"/>
  <c r="J1038" i="1" s="1"/>
  <c r="J1036" i="1"/>
  <c r="J1032" i="1"/>
  <c r="J1031" i="1"/>
  <c r="J1028" i="1"/>
  <c r="J1024" i="1"/>
  <c r="J1020" i="1"/>
  <c r="J1016" i="1"/>
  <c r="J1015" i="1" s="1"/>
  <c r="J1013" i="1"/>
  <c r="J918" i="1" s="1"/>
  <c r="J1012" i="1"/>
  <c r="J917" i="1" s="1"/>
  <c r="J1011" i="1"/>
  <c r="J916" i="1" s="1"/>
  <c r="J1010" i="1"/>
  <c r="J915" i="1" s="1"/>
  <c r="J1007" i="1"/>
  <c r="J1006" i="1"/>
  <c r="J904" i="1" s="1"/>
  <c r="J1005" i="1"/>
  <c r="J903" i="1" s="1"/>
  <c r="J998" i="1"/>
  <c r="J997" i="1" s="1"/>
  <c r="J996" i="1" s="1"/>
  <c r="J992" i="1"/>
  <c r="J991" i="1" s="1"/>
  <c r="J986" i="1"/>
  <c r="J984" i="1" s="1"/>
  <c r="J980" i="1"/>
  <c r="J979" i="1" s="1"/>
  <c r="J978" i="1" s="1"/>
  <c r="J974" i="1"/>
  <c r="J973" i="1"/>
  <c r="J969" i="1"/>
  <c r="J968" i="1" s="1"/>
  <c r="J964" i="1"/>
  <c r="J963" i="1" s="1"/>
  <c r="J959" i="1"/>
  <c r="J958" i="1" s="1"/>
  <c r="J948" i="1"/>
  <c r="J947" i="1" s="1"/>
  <c r="J946" i="1" s="1"/>
  <c r="J931" i="1"/>
  <c r="J924" i="1"/>
  <c r="J921" i="1" s="1"/>
  <c r="J908" i="1"/>
  <c r="J906" i="1"/>
  <c r="J590" i="1" s="1"/>
  <c r="J898" i="1"/>
  <c r="J897" i="1"/>
  <c r="J896" i="1" s="1"/>
  <c r="J892" i="1"/>
  <c r="J778" i="1" s="1"/>
  <c r="J886" i="1"/>
  <c r="J885" i="1" s="1"/>
  <c r="J884" i="1" s="1"/>
  <c r="J877" i="1"/>
  <c r="J876" i="1" s="1"/>
  <c r="J875" i="1" s="1"/>
  <c r="J874" i="1" s="1"/>
  <c r="J871" i="1"/>
  <c r="J870" i="1" s="1"/>
  <c r="J869" i="1" s="1"/>
  <c r="J867" i="1"/>
  <c r="J862" i="1"/>
  <c r="J861" i="1" s="1"/>
  <c r="J860" i="1" s="1"/>
  <c r="J857" i="1"/>
  <c r="J853" i="1"/>
  <c r="J852" i="1"/>
  <c r="J851" i="1"/>
  <c r="J850" i="1" s="1"/>
  <c r="J848" i="1"/>
  <c r="J844" i="1"/>
  <c r="J843" i="1"/>
  <c r="J842" i="1" s="1"/>
  <c r="J839" i="1"/>
  <c r="J834" i="1"/>
  <c r="J833" i="1" s="1"/>
  <c r="J832" i="1" s="1"/>
  <c r="J831" i="1" s="1"/>
  <c r="J828" i="1"/>
  <c r="J824" i="1"/>
  <c r="J823" i="1" s="1"/>
  <c r="J822" i="1" s="1"/>
  <c r="J817" i="1"/>
  <c r="J816" i="1" s="1"/>
  <c r="J815" i="1" s="1"/>
  <c r="J807" i="1"/>
  <c r="J803" i="1"/>
  <c r="J796" i="1"/>
  <c r="J784" i="1" s="1"/>
  <c r="J788" i="1"/>
  <c r="J787" i="1" s="1"/>
  <c r="J785" i="1"/>
  <c r="J782" i="1"/>
  <c r="J781" i="1"/>
  <c r="J779" i="1"/>
  <c r="J776" i="1"/>
  <c r="J775" i="1"/>
  <c r="J770" i="1"/>
  <c r="J769" i="1" s="1"/>
  <c r="J767" i="1"/>
  <c r="J766" i="1"/>
  <c r="J764" i="1"/>
  <c r="J763" i="1" s="1"/>
  <c r="J761" i="1"/>
  <c r="J760" i="1" s="1"/>
  <c r="J758" i="1"/>
  <c r="J757" i="1" s="1"/>
  <c r="J755" i="1"/>
  <c r="J754" i="1" s="1"/>
  <c r="J750" i="1"/>
  <c r="J749" i="1" s="1"/>
  <c r="J748" i="1" s="1"/>
  <c r="J747" i="1" s="1"/>
  <c r="J744" i="1"/>
  <c r="J743" i="1" s="1"/>
  <c r="J742" i="1" s="1"/>
  <c r="J741" i="1" s="1"/>
  <c r="J737" i="1"/>
  <c r="J736" i="1" s="1"/>
  <c r="J735" i="1" s="1"/>
  <c r="J734" i="1" s="1"/>
  <c r="J731" i="1"/>
  <c r="J724" i="1"/>
  <c r="J723" i="1" s="1"/>
  <c r="J720" i="1"/>
  <c r="J709" i="1"/>
  <c r="J707" i="1"/>
  <c r="J706" i="1"/>
  <c r="J705" i="1" s="1"/>
  <c r="J701" i="1"/>
  <c r="J695" i="1"/>
  <c r="J694" i="1" s="1"/>
  <c r="J689" i="1"/>
  <c r="J688" i="1" s="1"/>
  <c r="J687" i="1" s="1"/>
  <c r="J22" i="1" s="1"/>
  <c r="J685" i="1"/>
  <c r="J678" i="1"/>
  <c r="J677" i="1" s="1"/>
  <c r="J676" i="1" s="1"/>
  <c r="J674" i="1"/>
  <c r="J666" i="1"/>
  <c r="J665" i="1" s="1"/>
  <c r="J662" i="1"/>
  <c r="J655" i="1"/>
  <c r="J654" i="1" s="1"/>
  <c r="J651" i="1"/>
  <c r="J644" i="1"/>
  <c r="J643" i="1" s="1"/>
  <c r="J636" i="1"/>
  <c r="J628" i="1"/>
  <c r="J627" i="1" s="1"/>
  <c r="J625" i="1"/>
  <c r="J614" i="1" s="1"/>
  <c r="J622" i="1"/>
  <c r="J610" i="1" s="1"/>
  <c r="J621" i="1"/>
  <c r="J609" i="1" s="1"/>
  <c r="J620" i="1"/>
  <c r="J607" i="1" s="1"/>
  <c r="J618" i="1"/>
  <c r="J606" i="1" s="1"/>
  <c r="J611" i="1"/>
  <c r="J608" i="1"/>
  <c r="J596" i="1"/>
  <c r="J595" i="1"/>
  <c r="J299" i="1" s="1"/>
  <c r="J582" i="1"/>
  <c r="J578" i="1"/>
  <c r="J577" i="1" s="1"/>
  <c r="J576" i="1" s="1"/>
  <c r="J572" i="1"/>
  <c r="J568" i="1"/>
  <c r="J567" i="1"/>
  <c r="J566" i="1"/>
  <c r="J563" i="1"/>
  <c r="J561" i="1"/>
  <c r="J560" i="1" s="1"/>
  <c r="J557" i="1"/>
  <c r="J550" i="1" s="1"/>
  <c r="J555" i="1"/>
  <c r="J545" i="1" s="1"/>
  <c r="J551" i="1"/>
  <c r="J549" i="1"/>
  <c r="J548" i="1"/>
  <c r="J547" i="1"/>
  <c r="J546" i="1"/>
  <c r="J540" i="1"/>
  <c r="J313" i="1" s="1"/>
  <c r="J288" i="1" s="1"/>
  <c r="J525" i="1"/>
  <c r="J524" i="1" s="1"/>
  <c r="J520" i="1"/>
  <c r="J515" i="1"/>
  <c r="J315" i="1" s="1"/>
  <c r="J510" i="1"/>
  <c r="J509" i="1" s="1"/>
  <c r="J508" i="1" s="1"/>
  <c r="J505" i="1"/>
  <c r="J504" i="1" s="1"/>
  <c r="J499" i="1"/>
  <c r="J498" i="1" s="1"/>
  <c r="J497" i="1" s="1"/>
  <c r="J492" i="1"/>
  <c r="J491" i="1" s="1"/>
  <c r="J489" i="1"/>
  <c r="J483" i="1"/>
  <c r="J482" i="1" s="1"/>
  <c r="J480" i="1"/>
  <c r="J474" i="1"/>
  <c r="J473" i="1"/>
  <c r="J471" i="1"/>
  <c r="J470" i="1" s="1"/>
  <c r="J466" i="1"/>
  <c r="J461" i="1"/>
  <c r="J460" i="1" s="1"/>
  <c r="J459" i="1" s="1"/>
  <c r="J455" i="1"/>
  <c r="J454" i="1" s="1"/>
  <c r="J453" i="1" s="1"/>
  <c r="J449" i="1"/>
  <c r="J448" i="1" s="1"/>
  <c r="J447" i="1" s="1"/>
  <c r="J443" i="1"/>
  <c r="J442" i="1" s="1"/>
  <c r="J441" i="1" s="1"/>
  <c r="J437" i="1"/>
  <c r="J436" i="1" s="1"/>
  <c r="J435" i="1" s="1"/>
  <c r="J431" i="1"/>
  <c r="J430" i="1" s="1"/>
  <c r="J429" i="1" s="1"/>
  <c r="J407" i="1"/>
  <c r="J406" i="1" s="1"/>
  <c r="J405" i="1" s="1"/>
  <c r="J401" i="1"/>
  <c r="J400" i="1" s="1"/>
  <c r="J399" i="1" s="1"/>
  <c r="J395" i="1"/>
  <c r="J389" i="1"/>
  <c r="J388" i="1" s="1"/>
  <c r="J387" i="1" s="1"/>
  <c r="J383" i="1"/>
  <c r="J382" i="1" s="1"/>
  <c r="J381" i="1" s="1"/>
  <c r="J377" i="1"/>
  <c r="J376" i="1" s="1"/>
  <c r="J375" i="1" s="1"/>
  <c r="J372" i="1"/>
  <c r="J369" i="1"/>
  <c r="J366" i="1"/>
  <c r="J363" i="1"/>
  <c r="J362" i="1"/>
  <c r="J361" i="1"/>
  <c r="J357" i="1"/>
  <c r="J356" i="1"/>
  <c r="J137" i="1" s="1"/>
  <c r="J274" i="1" s="1"/>
  <c r="J273" i="1" s="1"/>
  <c r="J355" i="1"/>
  <c r="J353" i="1"/>
  <c r="J352" i="1"/>
  <c r="J133" i="1" s="1"/>
  <c r="J132" i="1" s="1"/>
  <c r="J351" i="1"/>
  <c r="J348" i="1"/>
  <c r="J325" i="1" s="1"/>
  <c r="J338" i="1"/>
  <c r="J336" i="1" s="1"/>
  <c r="J331" i="1"/>
  <c r="J323" i="1"/>
  <c r="J322" i="1"/>
  <c r="J320" i="1"/>
  <c r="J318" i="1"/>
  <c r="J317" i="1"/>
  <c r="J316" i="1"/>
  <c r="J314" i="1"/>
  <c r="J311" i="1"/>
  <c r="J300" i="1"/>
  <c r="J290" i="1"/>
  <c r="J289" i="1"/>
  <c r="J278" i="1"/>
  <c r="J264" i="1"/>
  <c r="J263" i="1"/>
  <c r="J254" i="1"/>
  <c r="J252" i="1"/>
  <c r="J251" i="1"/>
  <c r="J250" i="1"/>
  <c r="J241" i="1"/>
  <c r="J239" i="1"/>
  <c r="J238" i="1"/>
  <c r="J235" i="1"/>
  <c r="J232" i="1"/>
  <c r="J219" i="1"/>
  <c r="J214" i="1"/>
  <c r="J205" i="1"/>
  <c r="J204" i="1"/>
  <c r="J203" i="1"/>
  <c r="J201" i="1"/>
  <c r="J224" i="1" s="1"/>
  <c r="J223" i="1" s="1"/>
  <c r="J200" i="1"/>
  <c r="J199" i="1" s="1"/>
  <c r="J198" i="1"/>
  <c r="J196" i="1" s="1"/>
  <c r="J195" i="1"/>
  <c r="J194" i="1" s="1"/>
  <c r="J193" i="1"/>
  <c r="J191" i="1"/>
  <c r="J190" i="1"/>
  <c r="J189" i="1"/>
  <c r="J187" i="1"/>
  <c r="J186" i="1" s="1"/>
  <c r="J184" i="1"/>
  <c r="J183" i="1"/>
  <c r="J181" i="1"/>
  <c r="J179" i="1"/>
  <c r="J178" i="1"/>
  <c r="J177" i="1"/>
  <c r="J174" i="1"/>
  <c r="J173" i="1"/>
  <c r="J171" i="1"/>
  <c r="J169" i="1"/>
  <c r="J164" i="1"/>
  <c r="J163" i="1"/>
  <c r="J162" i="1"/>
  <c r="J161" i="1"/>
  <c r="J157" i="1"/>
  <c r="J156" i="1"/>
  <c r="J155" i="1" s="1"/>
  <c r="J142" i="1"/>
  <c r="J279" i="1" s="1"/>
  <c r="J129" i="1"/>
  <c r="J128" i="1"/>
  <c r="J265" i="1" s="1"/>
  <c r="J122" i="1"/>
  <c r="J261" i="1" s="1"/>
  <c r="J121" i="1"/>
  <c r="J260" i="1" s="1"/>
  <c r="J120" i="1"/>
  <c r="J119" i="1" s="1"/>
  <c r="J118" i="1"/>
  <c r="J257" i="1" s="1"/>
  <c r="J116" i="1"/>
  <c r="J255" i="1" s="1"/>
  <c r="J110" i="1"/>
  <c r="J249" i="1" s="1"/>
  <c r="J105" i="1"/>
  <c r="J244" i="1" s="1"/>
  <c r="J103" i="1"/>
  <c r="J220" i="1" s="1"/>
  <c r="J101" i="1"/>
  <c r="J82" i="1"/>
  <c r="J81" i="1"/>
  <c r="J231" i="1" s="1"/>
  <c r="J74" i="1"/>
  <c r="J71" i="1"/>
  <c r="J69" i="1"/>
  <c r="J66" i="1"/>
  <c r="J62" i="1"/>
  <c r="J60" i="1"/>
  <c r="J53" i="1"/>
  <c r="J51" i="1"/>
  <c r="J47" i="1"/>
  <c r="J44" i="1" s="1"/>
  <c r="J180" i="1" s="1"/>
  <c r="J40" i="1"/>
  <c r="J31" i="1"/>
  <c r="J168" i="1" s="1"/>
  <c r="J28" i="1"/>
  <c r="J12" i="1"/>
  <c r="J10" i="1"/>
  <c r="J154" i="1" s="1"/>
  <c r="J153" i="1" s="1"/>
  <c r="D81" i="1"/>
  <c r="D231" i="1" s="1"/>
  <c r="E81" i="1"/>
  <c r="G81" i="1"/>
  <c r="G231" i="1" s="1"/>
  <c r="H81" i="1"/>
  <c r="H231" i="1" s="1"/>
  <c r="I81" i="1"/>
  <c r="I231" i="1" s="1"/>
  <c r="F81" i="1"/>
  <c r="F231" i="1" s="1"/>
  <c r="E1375" i="1"/>
  <c r="E1374" i="1" s="1"/>
  <c r="E1373" i="1" s="1"/>
  <c r="E1367" i="1"/>
  <c r="E1366" i="1" s="1"/>
  <c r="E1365" i="1" s="1"/>
  <c r="E1361" i="1"/>
  <c r="E1360" i="1" s="1"/>
  <c r="E1359" i="1" s="1"/>
  <c r="E1355" i="1"/>
  <c r="E1354" i="1" s="1"/>
  <c r="E1353" i="1" s="1"/>
  <c r="E1348" i="1"/>
  <c r="E1347" i="1" s="1"/>
  <c r="E1346" i="1" s="1"/>
  <c r="E1342" i="1"/>
  <c r="E1339" i="1"/>
  <c r="E1337" i="1"/>
  <c r="E1336" i="1"/>
  <c r="E1335" i="1" s="1"/>
  <c r="E1330" i="1"/>
  <c r="E1329" i="1"/>
  <c r="E1326" i="1"/>
  <c r="E1323" i="1"/>
  <c r="E1314" i="1"/>
  <c r="E1313" i="1" s="1"/>
  <c r="E1311" i="1"/>
  <c r="E1269" i="1" s="1"/>
  <c r="E1306" i="1"/>
  <c r="E1305" i="1"/>
  <c r="E1282" i="1"/>
  <c r="E1281" i="1" s="1"/>
  <c r="E1278" i="1"/>
  <c r="E1277" i="1" s="1"/>
  <c r="E1276" i="1"/>
  <c r="E1264" i="1" s="1"/>
  <c r="E302" i="1" s="1"/>
  <c r="E1273" i="1"/>
  <c r="E1259" i="1" s="1"/>
  <c r="E1272" i="1"/>
  <c r="E1253" i="1"/>
  <c r="E1237" i="1" s="1"/>
  <c r="E1238" i="1"/>
  <c r="E1230" i="1"/>
  <c r="E1222" i="1"/>
  <c r="E1221" i="1"/>
  <c r="E1220" i="1"/>
  <c r="E1212" i="1"/>
  <c r="E1211" i="1" s="1"/>
  <c r="E1209" i="1"/>
  <c r="E1205" i="1"/>
  <c r="E1193" i="1" s="1"/>
  <c r="E1204" i="1"/>
  <c r="E1202" i="1"/>
  <c r="E1190" i="1" s="1"/>
  <c r="E1201" i="1"/>
  <c r="E1189" i="1" s="1"/>
  <c r="E1200" i="1"/>
  <c r="E1187" i="1" s="1"/>
  <c r="E1196" i="1"/>
  <c r="E1195" i="1"/>
  <c r="E1194" i="1"/>
  <c r="E1182" i="1" s="1"/>
  <c r="E1184" i="1"/>
  <c r="E1172" i="1"/>
  <c r="E1171" i="1" s="1"/>
  <c r="E1170" i="1" s="1"/>
  <c r="E1165" i="1"/>
  <c r="E1164" i="1" s="1"/>
  <c r="E1163" i="1" s="1"/>
  <c r="E1162" i="1" s="1"/>
  <c r="E1160" i="1"/>
  <c r="E1156" i="1"/>
  <c r="E1155" i="1" s="1"/>
  <c r="E1154" i="1" s="1"/>
  <c r="E1151" i="1"/>
  <c r="E1146" i="1"/>
  <c r="E1145" i="1" s="1"/>
  <c r="E1144" i="1" s="1"/>
  <c r="E1143" i="1" s="1"/>
  <c r="E1141" i="1"/>
  <c r="E1137" i="1"/>
  <c r="E1136" i="1" s="1"/>
  <c r="E1135" i="1" s="1"/>
  <c r="E1134" i="1" s="1"/>
  <c r="E1132" i="1"/>
  <c r="E1128" i="1"/>
  <c r="E1124" i="1"/>
  <c r="E911" i="1" s="1"/>
  <c r="E1122" i="1"/>
  <c r="E1116" i="1"/>
  <c r="E1112" i="1"/>
  <c r="E1111" i="1" s="1"/>
  <c r="E1108" i="1"/>
  <c r="E1104" i="1"/>
  <c r="E1103" i="1" s="1"/>
  <c r="E1102" i="1" s="1"/>
  <c r="E1097" i="1"/>
  <c r="E1093" i="1"/>
  <c r="E1009" i="1" s="1"/>
  <c r="E914" i="1" s="1"/>
  <c r="E601" i="1" s="1"/>
  <c r="E1088" i="1"/>
  <c r="E1087" i="1"/>
  <c r="E1084" i="1"/>
  <c r="E1080" i="1"/>
  <c r="E1079" i="1" s="1"/>
  <c r="E1078" i="1" s="1"/>
  <c r="E1076" i="1"/>
  <c r="E1072" i="1"/>
  <c r="E1071" i="1" s="1"/>
  <c r="E1070" i="1" s="1"/>
  <c r="E1068" i="1"/>
  <c r="E1064" i="1"/>
  <c r="E1063" i="1" s="1"/>
  <c r="E1062" i="1" s="1"/>
  <c r="E1060" i="1"/>
  <c r="E1056" i="1"/>
  <c r="E1055" i="1"/>
  <c r="E1054" i="1" s="1"/>
  <c r="E1052" i="1"/>
  <c r="E1048" i="1"/>
  <c r="E1047" i="1" s="1"/>
  <c r="E1044" i="1"/>
  <c r="E1042" i="1"/>
  <c r="E1006" i="1" s="1"/>
  <c r="E904" i="1" s="1"/>
  <c r="E1041" i="1"/>
  <c r="E1040" i="1" s="1"/>
  <c r="E1036" i="1"/>
  <c r="E1032" i="1"/>
  <c r="E1031" i="1" s="1"/>
  <c r="E1028" i="1"/>
  <c r="E1024" i="1"/>
  <c r="E1023" i="1" s="1"/>
  <c r="E1022" i="1" s="1"/>
  <c r="E1020" i="1"/>
  <c r="E1016" i="1"/>
  <c r="E1015" i="1" s="1"/>
  <c r="E1013" i="1"/>
  <c r="E918" i="1" s="1"/>
  <c r="E1012" i="1"/>
  <c r="E917" i="1" s="1"/>
  <c r="E1011" i="1"/>
  <c r="E916" i="1" s="1"/>
  <c r="E1010" i="1"/>
  <c r="E915" i="1" s="1"/>
  <c r="E1007" i="1"/>
  <c r="E998" i="1"/>
  <c r="E997" i="1" s="1"/>
  <c r="E996" i="1" s="1"/>
  <c r="E992" i="1"/>
  <c r="E991" i="1" s="1"/>
  <c r="E986" i="1"/>
  <c r="E985" i="1" s="1"/>
  <c r="E984" i="1"/>
  <c r="E980" i="1"/>
  <c r="E979" i="1" s="1"/>
  <c r="E978" i="1" s="1"/>
  <c r="E974" i="1"/>
  <c r="E973" i="1" s="1"/>
  <c r="E969" i="1"/>
  <c r="E968" i="1" s="1"/>
  <c r="E964" i="1"/>
  <c r="E963" i="1" s="1"/>
  <c r="E959" i="1"/>
  <c r="E958" i="1" s="1"/>
  <c r="E948" i="1"/>
  <c r="E947" i="1" s="1"/>
  <c r="E946" i="1" s="1"/>
  <c r="E931" i="1"/>
  <c r="E929" i="1" s="1"/>
  <c r="E89" i="1" s="1"/>
  <c r="E212" i="1" s="1"/>
  <c r="E924" i="1"/>
  <c r="E922" i="1"/>
  <c r="E921" i="1" s="1"/>
  <c r="E908" i="1"/>
  <c r="E907" i="1"/>
  <c r="E906" i="1"/>
  <c r="E590" i="1" s="1"/>
  <c r="E898" i="1"/>
  <c r="E897" i="1"/>
  <c r="E896" i="1" s="1"/>
  <c r="E892" i="1"/>
  <c r="E889" i="1" s="1"/>
  <c r="E888" i="1" s="1"/>
  <c r="E890" i="1"/>
  <c r="E886" i="1"/>
  <c r="E885" i="1" s="1"/>
  <c r="E884" i="1" s="1"/>
  <c r="E877" i="1"/>
  <c r="E876" i="1" s="1"/>
  <c r="E875" i="1" s="1"/>
  <c r="E874" i="1" s="1"/>
  <c r="E871" i="1"/>
  <c r="E870" i="1" s="1"/>
  <c r="E869" i="1" s="1"/>
  <c r="E867" i="1"/>
  <c r="E862" i="1"/>
  <c r="E861" i="1" s="1"/>
  <c r="E860" i="1" s="1"/>
  <c r="E859" i="1" s="1"/>
  <c r="E857" i="1"/>
  <c r="E853" i="1"/>
  <c r="E852" i="1" s="1"/>
  <c r="E851" i="1" s="1"/>
  <c r="E850" i="1" s="1"/>
  <c r="E848" i="1"/>
  <c r="E844" i="1"/>
  <c r="E843" i="1" s="1"/>
  <c r="E842" i="1" s="1"/>
  <c r="E841" i="1" s="1"/>
  <c r="E839" i="1"/>
  <c r="E834" i="1"/>
  <c r="E833" i="1"/>
  <c r="E832" i="1" s="1"/>
  <c r="E831" i="1" s="1"/>
  <c r="E828" i="1"/>
  <c r="E824" i="1"/>
  <c r="E823" i="1" s="1"/>
  <c r="E822" i="1" s="1"/>
  <c r="E817" i="1"/>
  <c r="E783" i="1" s="1"/>
  <c r="E599" i="1" s="1"/>
  <c r="E807" i="1"/>
  <c r="E803" i="1"/>
  <c r="E802" i="1" s="1"/>
  <c r="E796" i="1"/>
  <c r="E794" i="1" s="1"/>
  <c r="E788" i="1"/>
  <c r="E787" i="1" s="1"/>
  <c r="E785" i="1"/>
  <c r="E782" i="1"/>
  <c r="E781" i="1"/>
  <c r="E779" i="1"/>
  <c r="E778" i="1"/>
  <c r="E776" i="1"/>
  <c r="E775" i="1"/>
  <c r="E770" i="1"/>
  <c r="E769" i="1" s="1"/>
  <c r="E767" i="1"/>
  <c r="E766" i="1" s="1"/>
  <c r="E764" i="1"/>
  <c r="E763" i="1" s="1"/>
  <c r="E761" i="1"/>
  <c r="E760" i="1"/>
  <c r="E758" i="1"/>
  <c r="E757" i="1"/>
  <c r="E755" i="1"/>
  <c r="E754" i="1" s="1"/>
  <c r="E750" i="1"/>
  <c r="E749" i="1" s="1"/>
  <c r="E748" i="1" s="1"/>
  <c r="E747" i="1" s="1"/>
  <c r="E744" i="1"/>
  <c r="E743" i="1" s="1"/>
  <c r="E742" i="1" s="1"/>
  <c r="E741" i="1" s="1"/>
  <c r="E737" i="1"/>
  <c r="E736" i="1" s="1"/>
  <c r="E735" i="1" s="1"/>
  <c r="E734" i="1" s="1"/>
  <c r="E731" i="1"/>
  <c r="E730" i="1" s="1"/>
  <c r="E729" i="1" s="1"/>
  <c r="E728" i="1" s="1"/>
  <c r="E724" i="1"/>
  <c r="E723" i="1" s="1"/>
  <c r="E720" i="1"/>
  <c r="E709" i="1"/>
  <c r="E707" i="1"/>
  <c r="E706" i="1" s="1"/>
  <c r="E705" i="1" s="1"/>
  <c r="E704" i="1" s="1"/>
  <c r="E701" i="1"/>
  <c r="E695" i="1"/>
  <c r="E694" i="1" s="1"/>
  <c r="E689" i="1"/>
  <c r="E688" i="1" s="1"/>
  <c r="E687" i="1" s="1"/>
  <c r="E22" i="1" s="1"/>
  <c r="E685" i="1"/>
  <c r="E678" i="1"/>
  <c r="E677" i="1" s="1"/>
  <c r="E676" i="1" s="1"/>
  <c r="E674" i="1"/>
  <c r="E666" i="1"/>
  <c r="E665" i="1" s="1"/>
  <c r="E664" i="1" s="1"/>
  <c r="E662" i="1"/>
  <c r="E655" i="1"/>
  <c r="E654" i="1"/>
  <c r="E651" i="1"/>
  <c r="E644" i="1"/>
  <c r="E643" i="1" s="1"/>
  <c r="E636" i="1"/>
  <c r="E628" i="1"/>
  <c r="E627" i="1" s="1"/>
  <c r="E626" i="1" s="1"/>
  <c r="E625" i="1"/>
  <c r="E614" i="1" s="1"/>
  <c r="E622" i="1"/>
  <c r="E610" i="1" s="1"/>
  <c r="E592" i="1" s="1"/>
  <c r="E621" i="1"/>
  <c r="E609" i="1" s="1"/>
  <c r="E620" i="1"/>
  <c r="E607" i="1" s="1"/>
  <c r="E618" i="1"/>
  <c r="E606" i="1" s="1"/>
  <c r="E611" i="1"/>
  <c r="E608" i="1"/>
  <c r="E596" i="1"/>
  <c r="E300" i="1" s="1"/>
  <c r="E595" i="1"/>
  <c r="E582" i="1"/>
  <c r="E578" i="1"/>
  <c r="E577" i="1" s="1"/>
  <c r="E576" i="1" s="1"/>
  <c r="E572" i="1"/>
  <c r="E568" i="1"/>
  <c r="E567" i="1" s="1"/>
  <c r="E566" i="1" s="1"/>
  <c r="E563" i="1"/>
  <c r="E561" i="1"/>
  <c r="E560" i="1" s="1"/>
  <c r="E557" i="1"/>
  <c r="E555" i="1"/>
  <c r="E554" i="1" s="1"/>
  <c r="E551" i="1"/>
  <c r="E549" i="1"/>
  <c r="E548" i="1"/>
  <c r="E547" i="1"/>
  <c r="E546" i="1"/>
  <c r="E540" i="1"/>
  <c r="E538" i="1" s="1"/>
  <c r="E525" i="1"/>
  <c r="E524" i="1" s="1"/>
  <c r="E520" i="1"/>
  <c r="E515" i="1"/>
  <c r="E514" i="1" s="1"/>
  <c r="E513" i="1" s="1"/>
  <c r="E512" i="1" s="1"/>
  <c r="E510" i="1"/>
  <c r="E509" i="1" s="1"/>
  <c r="E508" i="1" s="1"/>
  <c r="E505" i="1"/>
  <c r="E504" i="1" s="1"/>
  <c r="E499" i="1"/>
  <c r="E498" i="1" s="1"/>
  <c r="E497" i="1" s="1"/>
  <c r="E492" i="1"/>
  <c r="E491" i="1" s="1"/>
  <c r="E489" i="1"/>
  <c r="E488" i="1" s="1"/>
  <c r="E483" i="1"/>
  <c r="E482" i="1" s="1"/>
  <c r="E480" i="1"/>
  <c r="E474" i="1"/>
  <c r="E473" i="1"/>
  <c r="E471" i="1"/>
  <c r="E470" i="1"/>
  <c r="E466" i="1"/>
  <c r="E465" i="1" s="1"/>
  <c r="E461" i="1"/>
  <c r="E460" i="1" s="1"/>
  <c r="E459" i="1" s="1"/>
  <c r="E455" i="1"/>
  <c r="E454" i="1" s="1"/>
  <c r="E453" i="1" s="1"/>
  <c r="E449" i="1"/>
  <c r="E448" i="1" s="1"/>
  <c r="E447" i="1" s="1"/>
  <c r="E443" i="1"/>
  <c r="E354" i="1" s="1"/>
  <c r="E437" i="1"/>
  <c r="E436" i="1" s="1"/>
  <c r="E435" i="1" s="1"/>
  <c r="E431" i="1"/>
  <c r="E430" i="1" s="1"/>
  <c r="E429" i="1" s="1"/>
  <c r="E407" i="1"/>
  <c r="E406" i="1" s="1"/>
  <c r="E405" i="1" s="1"/>
  <c r="E401" i="1"/>
  <c r="E400" i="1" s="1"/>
  <c r="E399" i="1" s="1"/>
  <c r="E395" i="1"/>
  <c r="E394" i="1" s="1"/>
  <c r="E393" i="1" s="1"/>
  <c r="E389" i="1"/>
  <c r="E388" i="1" s="1"/>
  <c r="E387" i="1" s="1"/>
  <c r="E383" i="1"/>
  <c r="E382" i="1" s="1"/>
  <c r="E381" i="1" s="1"/>
  <c r="E377" i="1"/>
  <c r="E376" i="1" s="1"/>
  <c r="E375" i="1" s="1"/>
  <c r="E372" i="1"/>
  <c r="E369" i="1"/>
  <c r="E366" i="1"/>
  <c r="E363" i="1"/>
  <c r="E362" i="1"/>
  <c r="E361" i="1"/>
  <c r="E357" i="1"/>
  <c r="E356" i="1"/>
  <c r="E137" i="1" s="1"/>
  <c r="E136" i="1" s="1"/>
  <c r="E355" i="1"/>
  <c r="E353" i="1"/>
  <c r="E352" i="1"/>
  <c r="E133" i="1" s="1"/>
  <c r="E132" i="1" s="1"/>
  <c r="E351" i="1"/>
  <c r="E102" i="1" s="1"/>
  <c r="E242" i="1" s="1"/>
  <c r="E338" i="1"/>
  <c r="E337" i="1"/>
  <c r="E335" i="1"/>
  <c r="E331" i="1"/>
  <c r="E323" i="1"/>
  <c r="E322" i="1"/>
  <c r="E320" i="1"/>
  <c r="E318" i="1"/>
  <c r="E317" i="1"/>
  <c r="E316" i="1"/>
  <c r="E314" i="1"/>
  <c r="E290" i="1"/>
  <c r="E289" i="1"/>
  <c r="E278" i="1"/>
  <c r="E264" i="1"/>
  <c r="E263" i="1"/>
  <c r="E254" i="1"/>
  <c r="E252" i="1"/>
  <c r="E251" i="1"/>
  <c r="E250" i="1"/>
  <c r="E249" i="1"/>
  <c r="E244" i="1"/>
  <c r="E239" i="1"/>
  <c r="E238" i="1"/>
  <c r="E235" i="1"/>
  <c r="E232" i="1"/>
  <c r="E220" i="1"/>
  <c r="E219" i="1"/>
  <c r="E214" i="1"/>
  <c r="E205" i="1"/>
  <c r="E204" i="1"/>
  <c r="E200" i="1"/>
  <c r="E199" i="1" s="1"/>
  <c r="E198" i="1"/>
  <c r="E196" i="1" s="1"/>
  <c r="E195" i="1"/>
  <c r="E194" i="1" s="1"/>
  <c r="E193" i="1"/>
  <c r="E191" i="1"/>
  <c r="E190" i="1"/>
  <c r="E189" i="1"/>
  <c r="E187" i="1"/>
  <c r="E186" i="1" s="1"/>
  <c r="E184" i="1"/>
  <c r="E183" i="1"/>
  <c r="E181" i="1"/>
  <c r="E179" i="1"/>
  <c r="E178" i="1"/>
  <c r="E177" i="1"/>
  <c r="E174" i="1"/>
  <c r="E173" i="1"/>
  <c r="E171" i="1"/>
  <c r="E169" i="1"/>
  <c r="E164" i="1"/>
  <c r="E163" i="1"/>
  <c r="E162" i="1"/>
  <c r="E161" i="1"/>
  <c r="E157" i="1"/>
  <c r="E156" i="1"/>
  <c r="E155" i="1" s="1"/>
  <c r="E142" i="1"/>
  <c r="E140" i="1" s="1"/>
  <c r="E277" i="1" s="1"/>
  <c r="E129" i="1"/>
  <c r="E128" i="1"/>
  <c r="E265" i="1" s="1"/>
  <c r="E125" i="1"/>
  <c r="E122" i="1"/>
  <c r="E261" i="1" s="1"/>
  <c r="E121" i="1"/>
  <c r="E260" i="1" s="1"/>
  <c r="E120" i="1"/>
  <c r="E259" i="1" s="1"/>
  <c r="E118" i="1"/>
  <c r="E257" i="1" s="1"/>
  <c r="E116" i="1"/>
  <c r="E114" i="1" s="1"/>
  <c r="E253" i="1" s="1"/>
  <c r="E110" i="1"/>
  <c r="E105" i="1"/>
  <c r="E103" i="1"/>
  <c r="E101" i="1"/>
  <c r="E241" i="1" s="1"/>
  <c r="E82" i="1"/>
  <c r="E74" i="1"/>
  <c r="E71" i="1"/>
  <c r="E203" i="1" s="1"/>
  <c r="E68" i="1"/>
  <c r="E201" i="1" s="1"/>
  <c r="E224" i="1" s="1"/>
  <c r="E223" i="1" s="1"/>
  <c r="E66" i="1"/>
  <c r="E62" i="1"/>
  <c r="E60" i="1"/>
  <c r="E53" i="1"/>
  <c r="E51" i="1"/>
  <c r="E47" i="1"/>
  <c r="E44" i="1" s="1"/>
  <c r="E40" i="1"/>
  <c r="E31" i="1"/>
  <c r="E168" i="1" s="1"/>
  <c r="E28" i="1"/>
  <c r="E12" i="1"/>
  <c r="E10" i="1"/>
  <c r="E154" i="1" s="1"/>
  <c r="E153" i="1" s="1"/>
  <c r="E1092" i="1" l="1"/>
  <c r="E1008" i="1" s="1"/>
  <c r="E1030" i="1"/>
  <c r="E336" i="1"/>
  <c r="E312" i="1" s="1"/>
  <c r="J907" i="1"/>
  <c r="E208" i="1"/>
  <c r="E207" i="1" s="1"/>
  <c r="E255" i="1"/>
  <c r="E559" i="1"/>
  <c r="E69" i="1"/>
  <c r="E588" i="1"/>
  <c r="E364" i="1"/>
  <c r="E330" i="1" s="1"/>
  <c r="J29" i="1"/>
  <c r="E909" i="1"/>
  <c r="E593" i="1" s="1"/>
  <c r="E296" i="1" s="1"/>
  <c r="J559" i="1"/>
  <c r="J587" i="1"/>
  <c r="E1046" i="1"/>
  <c r="J107" i="1"/>
  <c r="E313" i="1"/>
  <c r="E288" i="1" s="1"/>
  <c r="J24" i="1"/>
  <c r="J167" i="1" s="1"/>
  <c r="E642" i="1"/>
  <c r="J642" i="1"/>
  <c r="E623" i="1"/>
  <c r="E612" i="1" s="1"/>
  <c r="J653" i="1"/>
  <c r="J664" i="1"/>
  <c r="E693" i="1"/>
  <c r="E1110" i="1"/>
  <c r="E1153" i="1"/>
  <c r="E1321" i="1"/>
  <c r="J1322" i="1"/>
  <c r="E1320" i="1"/>
  <c r="E1312" i="1" s="1"/>
  <c r="E1301" i="1" s="1"/>
  <c r="E1310" i="1"/>
  <c r="E1268" i="1" s="1"/>
  <c r="E523" i="1"/>
  <c r="E522" i="1" s="1"/>
  <c r="E507" i="1" s="1"/>
  <c r="E319" i="1"/>
  <c r="E295" i="1" s="1"/>
  <c r="E479" i="1"/>
  <c r="E176" i="1"/>
  <c r="E545" i="1"/>
  <c r="E109" i="1"/>
  <c r="E248" i="1" s="1"/>
  <c r="E1005" i="1"/>
  <c r="E903" i="1" s="1"/>
  <c r="E587" i="1" s="1"/>
  <c r="E188" i="1"/>
  <c r="E1183" i="1"/>
  <c r="J125" i="1"/>
  <c r="J188" i="1"/>
  <c r="J292" i="1"/>
  <c r="J592" i="1"/>
  <c r="J294" i="1" s="1"/>
  <c r="J821" i="1"/>
  <c r="J859" i="1"/>
  <c r="J1123" i="1"/>
  <c r="J1183" i="1"/>
  <c r="J1321" i="1"/>
  <c r="J1310" i="1" s="1"/>
  <c r="J1268" i="1" s="1"/>
  <c r="J693" i="1"/>
  <c r="E107" i="1"/>
  <c r="E246" i="1" s="1"/>
  <c r="E279" i="1"/>
  <c r="E653" i="1"/>
  <c r="E784" i="1"/>
  <c r="J591" i="1"/>
  <c r="J293" i="1" s="1"/>
  <c r="J1308" i="1"/>
  <c r="J1266" i="1" s="1"/>
  <c r="E262" i="1"/>
  <c r="E292" i="1"/>
  <c r="E550" i="1"/>
  <c r="E1123" i="1"/>
  <c r="E1303" i="1"/>
  <c r="E1257" i="1" s="1"/>
  <c r="J286" i="1"/>
  <c r="J364" i="1"/>
  <c r="J330" i="1" s="1"/>
  <c r="J488" i="1"/>
  <c r="J588" i="1"/>
  <c r="J719" i="1"/>
  <c r="E597" i="1"/>
  <c r="E301" i="1" s="1"/>
  <c r="E1121" i="1"/>
  <c r="E905" i="1" s="1"/>
  <c r="J777" i="1"/>
  <c r="J565" i="1"/>
  <c r="J479" i="1"/>
  <c r="J909" i="1"/>
  <c r="J593" i="1" s="1"/>
  <c r="J296" i="1" s="1"/>
  <c r="E29" i="1"/>
  <c r="E24" i="1" s="1"/>
  <c r="E119" i="1"/>
  <c r="E117" i="1" s="1"/>
  <c r="E256" i="1" s="1"/>
  <c r="E821" i="1"/>
  <c r="E1275" i="1"/>
  <c r="E1322" i="1"/>
  <c r="J890" i="1"/>
  <c r="J1204" i="1"/>
  <c r="J1192" i="1" s="1"/>
  <c r="J1309" i="1"/>
  <c r="J176" i="1"/>
  <c r="J704" i="1"/>
  <c r="J841" i="1"/>
  <c r="J889" i="1"/>
  <c r="J888" i="1" s="1"/>
  <c r="J1030" i="1"/>
  <c r="J623" i="1"/>
  <c r="J612" i="1" s="1"/>
  <c r="J1004" i="1"/>
  <c r="J1102" i="1"/>
  <c r="E287" i="1"/>
  <c r="E334" i="1"/>
  <c r="E310" i="1" s="1"/>
  <c r="E231" i="1"/>
  <c r="E1309" i="1"/>
  <c r="J102" i="1"/>
  <c r="J242" i="1" s="1"/>
  <c r="J358" i="1"/>
  <c r="J327" i="1" s="1"/>
  <c r="J554" i="1"/>
  <c r="J553" i="1" s="1"/>
  <c r="J552" i="1" s="1"/>
  <c r="J543" i="1" s="1"/>
  <c r="J929" i="1"/>
  <c r="J89" i="1" s="1"/>
  <c r="J212" i="1" s="1"/>
  <c r="J208" i="1" s="1"/>
  <c r="J207" i="1" s="1"/>
  <c r="J1023" i="1"/>
  <c r="J1022" i="1" s="1"/>
  <c r="J1121" i="1"/>
  <c r="J905" i="1" s="1"/>
  <c r="E591" i="1"/>
  <c r="E293" i="1" s="1"/>
  <c r="J259" i="1"/>
  <c r="J354" i="1"/>
  <c r="J465" i="1"/>
  <c r="J990" i="1"/>
  <c r="J935" i="1" s="1"/>
  <c r="J1092" i="1"/>
  <c r="J1008" i="1" s="1"/>
  <c r="J1145" i="1"/>
  <c r="J1144" i="1" s="1"/>
  <c r="J1143" i="1" s="1"/>
  <c r="E1197" i="1"/>
  <c r="E1185" i="1" s="1"/>
  <c r="E1203" i="1"/>
  <c r="E1191" i="1" s="1"/>
  <c r="J350" i="1"/>
  <c r="E307" i="1"/>
  <c r="J307" i="1"/>
  <c r="E602" i="1"/>
  <c r="J1086" i="1"/>
  <c r="J602" i="1"/>
  <c r="J258" i="1"/>
  <c r="J117" i="1"/>
  <c r="J256" i="1" s="1"/>
  <c r="J312" i="1"/>
  <c r="J334" i="1"/>
  <c r="J523" i="1"/>
  <c r="J522" i="1" s="1"/>
  <c r="J319" i="1"/>
  <c r="J295" i="1" s="1"/>
  <c r="J175" i="1"/>
  <c r="J1302" i="1"/>
  <c r="J626" i="1"/>
  <c r="J616" i="1"/>
  <c r="J604" i="1" s="1"/>
  <c r="J597" i="1"/>
  <c r="J753" i="1"/>
  <c r="J269" i="1"/>
  <c r="J270" i="1"/>
  <c r="J165" i="1"/>
  <c r="J920" i="1"/>
  <c r="J1014" i="1"/>
  <c r="J1003" i="1"/>
  <c r="J39" i="1"/>
  <c r="J1280" i="1"/>
  <c r="J1271" i="1"/>
  <c r="J722" i="1"/>
  <c r="J1120" i="1"/>
  <c r="J1126" i="1"/>
  <c r="J1270" i="1"/>
  <c r="J140" i="1"/>
  <c r="J277" i="1" s="1"/>
  <c r="J783" i="1"/>
  <c r="J599" i="1" s="1"/>
  <c r="J1272" i="1"/>
  <c r="J1303" i="1"/>
  <c r="J136" i="1"/>
  <c r="J514" i="1"/>
  <c r="J513" i="1" s="1"/>
  <c r="J512" i="1" s="1"/>
  <c r="J730" i="1"/>
  <c r="J729" i="1" s="1"/>
  <c r="J728" i="1" s="1"/>
  <c r="J802" i="1"/>
  <c r="J1252" i="1"/>
  <c r="J1320" i="1"/>
  <c r="J1312" i="1" s="1"/>
  <c r="J114" i="1"/>
  <c r="J253" i="1" s="1"/>
  <c r="J246" i="1"/>
  <c r="J394" i="1"/>
  <c r="J393" i="1" s="1"/>
  <c r="J538" i="1"/>
  <c r="J617" i="1"/>
  <c r="J605" i="1" s="1"/>
  <c r="J1341" i="1"/>
  <c r="J1340" i="1" s="1"/>
  <c r="J1267" i="1" s="1"/>
  <c r="J1366" i="1"/>
  <c r="J1365" i="1" s="1"/>
  <c r="J109" i="1"/>
  <c r="J248" i="1" s="1"/>
  <c r="J794" i="1"/>
  <c r="J780" i="1" s="1"/>
  <c r="J1009" i="1"/>
  <c r="J914" i="1" s="1"/>
  <c r="J601" i="1" s="1"/>
  <c r="J108" i="1"/>
  <c r="J247" i="1" s="1"/>
  <c r="J985" i="1"/>
  <c r="J1221" i="1"/>
  <c r="J1197" i="1" s="1"/>
  <c r="J1185" i="1" s="1"/>
  <c r="E801" i="1"/>
  <c r="E800" i="1" s="1"/>
  <c r="E774" i="1"/>
  <c r="E536" i="1"/>
  <c r="E537" i="1"/>
  <c r="E920" i="1"/>
  <c r="E1014" i="1"/>
  <c r="E294" i="1"/>
  <c r="E1039" i="1"/>
  <c r="E1038" i="1" s="1"/>
  <c r="E1004" i="1"/>
  <c r="E718" i="1"/>
  <c r="E722" i="1"/>
  <c r="E786" i="1"/>
  <c r="E269" i="1"/>
  <c r="E270" i="1"/>
  <c r="E131" i="1"/>
  <c r="E268" i="1" s="1"/>
  <c r="E1280" i="1"/>
  <c r="E1270" i="1" s="1"/>
  <c r="E1271" i="1"/>
  <c r="E1256" i="1" s="1"/>
  <c r="E553" i="1"/>
  <c r="E552" i="1" s="1"/>
  <c r="E544" i="1"/>
  <c r="E165" i="1"/>
  <c r="E565" i="1"/>
  <c r="E1181" i="1"/>
  <c r="E617" i="1"/>
  <c r="E605" i="1" s="1"/>
  <c r="E753" i="1"/>
  <c r="E180" i="1"/>
  <c r="E175" i="1" s="1"/>
  <c r="E39" i="1"/>
  <c r="E615" i="1"/>
  <c r="E603" i="1" s="1"/>
  <c r="E616" i="1"/>
  <c r="E604" i="1" s="1"/>
  <c r="E777" i="1"/>
  <c r="E990" i="1"/>
  <c r="E935" i="1" s="1"/>
  <c r="E1308" i="1"/>
  <c r="E315" i="1"/>
  <c r="E274" i="1"/>
  <c r="E273" i="1" s="1"/>
  <c r="E350" i="1"/>
  <c r="E349" i="1" s="1"/>
  <c r="E326" i="1" s="1"/>
  <c r="E108" i="1"/>
  <c r="E247" i="1" s="1"/>
  <c r="E348" i="1"/>
  <c r="E719" i="1"/>
  <c r="E816" i="1"/>
  <c r="E815" i="1" s="1"/>
  <c r="E299" i="1"/>
  <c r="E311" i="1"/>
  <c r="E286" i="1" s="1"/>
  <c r="E358" i="1"/>
  <c r="E327" i="1" s="1"/>
  <c r="E305" i="1" s="1"/>
  <c r="E1127" i="1"/>
  <c r="E1192" i="1"/>
  <c r="E1252" i="1"/>
  <c r="E1302" i="1"/>
  <c r="E1341" i="1"/>
  <c r="E1340" i="1" s="1"/>
  <c r="E1267" i="1" s="1"/>
  <c r="E442" i="1"/>
  <c r="E441" i="1" s="1"/>
  <c r="J1301" i="1" l="1"/>
  <c r="J1255" i="1" s="1"/>
  <c r="J902" i="1"/>
  <c r="J718" i="1"/>
  <c r="E543" i="1"/>
  <c r="J1257" i="1"/>
  <c r="E1086" i="1"/>
  <c r="J305" i="1"/>
  <c r="J160" i="1"/>
  <c r="J159" i="1" s="1"/>
  <c r="J589" i="1"/>
  <c r="J291" i="1" s="1"/>
  <c r="E333" i="1"/>
  <c r="E309" i="1" s="1"/>
  <c r="J507" i="1"/>
  <c r="J17" i="1"/>
  <c r="J16" i="1" s="1"/>
  <c r="J615" i="1"/>
  <c r="J603" i="1" s="1"/>
  <c r="J306" i="1"/>
  <c r="J152" i="1"/>
  <c r="E124" i="1"/>
  <c r="E167" i="1"/>
  <c r="E160" i="1" s="1"/>
  <c r="E159" i="1" s="1"/>
  <c r="E152" i="1" s="1"/>
  <c r="E17" i="1"/>
  <c r="E16" i="1" s="1"/>
  <c r="E589" i="1"/>
  <c r="E291" i="1" s="1"/>
  <c r="E285" i="1" s="1"/>
  <c r="E284" i="1" s="1"/>
  <c r="J1307" i="1"/>
  <c r="J1263" i="1" s="1"/>
  <c r="J303" i="1"/>
  <c r="J262" i="1"/>
  <c r="J1203" i="1"/>
  <c r="J1191" i="1" s="1"/>
  <c r="J287" i="1"/>
  <c r="J285" i="1" s="1"/>
  <c r="J284" i="1" s="1"/>
  <c r="J349" i="1"/>
  <c r="J326" i="1" s="1"/>
  <c r="J321" i="1" s="1"/>
  <c r="E258" i="1"/>
  <c r="E106" i="1"/>
  <c r="E298" i="1"/>
  <c r="J544" i="1"/>
  <c r="E306" i="1"/>
  <c r="J1002" i="1"/>
  <c r="J1236" i="1"/>
  <c r="J1180" i="1" s="1"/>
  <c r="J1251" i="1"/>
  <c r="J1235" i="1" s="1"/>
  <c r="J1179" i="1" s="1"/>
  <c r="J131" i="1"/>
  <c r="J268" i="1" s="1"/>
  <c r="J310" i="1"/>
  <c r="J333" i="1"/>
  <c r="J536" i="1"/>
  <c r="J537" i="1"/>
  <c r="J721" i="1"/>
  <c r="J716" i="1" s="1"/>
  <c r="J703" i="1" s="1"/>
  <c r="J717" i="1"/>
  <c r="J774" i="1"/>
  <c r="J586" i="1" s="1"/>
  <c r="J801" i="1"/>
  <c r="J1119" i="1"/>
  <c r="J901" i="1" s="1"/>
  <c r="J1125" i="1"/>
  <c r="J1118" i="1" s="1"/>
  <c r="J298" i="1"/>
  <c r="J301" i="1"/>
  <c r="J934" i="1"/>
  <c r="J910" i="1" s="1"/>
  <c r="J594" i="1" s="1"/>
  <c r="J913" i="1"/>
  <c r="J600" i="1" s="1"/>
  <c r="J786" i="1"/>
  <c r="J1256" i="1"/>
  <c r="J106" i="1"/>
  <c r="E913" i="1"/>
  <c r="E600" i="1" s="1"/>
  <c r="E304" i="1" s="1"/>
  <c r="E934" i="1"/>
  <c r="E910" i="1" s="1"/>
  <c r="E773" i="1"/>
  <c r="E780" i="1"/>
  <c r="E772" i="1"/>
  <c r="E343" i="1"/>
  <c r="E325" i="1"/>
  <c r="E1255" i="1"/>
  <c r="E1266" i="1"/>
  <c r="E1307" i="1"/>
  <c r="E1263" i="1" s="1"/>
  <c r="E1002" i="1"/>
  <c r="E1126" i="1"/>
  <c r="E1120" i="1"/>
  <c r="E902" i="1" s="1"/>
  <c r="E586" i="1" s="1"/>
  <c r="E1003" i="1"/>
  <c r="E1236" i="1"/>
  <c r="E1180" i="1" s="1"/>
  <c r="E1251" i="1"/>
  <c r="E1235" i="1" s="1"/>
  <c r="E1179" i="1" s="1"/>
  <c r="E717" i="1"/>
  <c r="E721" i="1"/>
  <c r="E716" i="1" s="1"/>
  <c r="E703" i="1" s="1"/>
  <c r="J297" i="1" l="1"/>
  <c r="J283" i="1" s="1"/>
  <c r="E332" i="1"/>
  <c r="E308" i="1" s="1"/>
  <c r="E245" i="1"/>
  <c r="E229" i="1" s="1"/>
  <c r="E79" i="1"/>
  <c r="E78" i="1" s="1"/>
  <c r="E9" i="1" s="1"/>
  <c r="J304" i="1"/>
  <c r="J919" i="1"/>
  <c r="J343" i="1"/>
  <c r="J124" i="1"/>
  <c r="E919" i="1"/>
  <c r="E594" i="1"/>
  <c r="J900" i="1"/>
  <c r="J309" i="1"/>
  <c r="J332" i="1"/>
  <c r="J308" i="1" s="1"/>
  <c r="J245" i="1"/>
  <c r="J229" i="1" s="1"/>
  <c r="J79" i="1"/>
  <c r="J78" i="1" s="1"/>
  <c r="J9" i="1" s="1"/>
  <c r="J800" i="1"/>
  <c r="J772" i="1" s="1"/>
  <c r="J773" i="1"/>
  <c r="J585" i="1" s="1"/>
  <c r="E1125" i="1"/>
  <c r="E1118" i="1" s="1"/>
  <c r="E900" i="1" s="1"/>
  <c r="E584" i="1" s="1"/>
  <c r="E1119" i="1"/>
  <c r="E901" i="1" s="1"/>
  <c r="E585" i="1" s="1"/>
  <c r="E321" i="1"/>
  <c r="E303" i="1"/>
  <c r="E228" i="1" l="1"/>
  <c r="E222" i="1"/>
  <c r="J1378" i="1"/>
  <c r="E297" i="1"/>
  <c r="E283" i="1" s="1"/>
  <c r="E1378" i="1" s="1"/>
  <c r="J584" i="1"/>
  <c r="J228" i="1"/>
  <c r="J222" i="1"/>
  <c r="F1339" i="1"/>
  <c r="F371" i="1"/>
  <c r="F1362" i="1"/>
  <c r="F1368" i="1"/>
  <c r="F378" i="1"/>
  <c r="D1375" i="1"/>
  <c r="D1374" i="1" s="1"/>
  <c r="D1373" i="1" s="1"/>
  <c r="D1367" i="1"/>
  <c r="D1366" i="1" s="1"/>
  <c r="D1365" i="1" s="1"/>
  <c r="D1361" i="1"/>
  <c r="D1355" i="1"/>
  <c r="D1354" i="1" s="1"/>
  <c r="D1353" i="1" s="1"/>
  <c r="D1348" i="1"/>
  <c r="D1347" i="1" s="1"/>
  <c r="D1346" i="1" s="1"/>
  <c r="D1342" i="1"/>
  <c r="D1341" i="1" s="1"/>
  <c r="D1340" i="1" s="1"/>
  <c r="D1337" i="1"/>
  <c r="D1336" i="1" s="1"/>
  <c r="D1335" i="1" s="1"/>
  <c r="D1326" i="1"/>
  <c r="D1323" i="1"/>
  <c r="D1314" i="1"/>
  <c r="D1313" i="1" s="1"/>
  <c r="D1311" i="1"/>
  <c r="D1306" i="1"/>
  <c r="D1305" i="1"/>
  <c r="D1282" i="1"/>
  <c r="D1281" i="1" s="1"/>
  <c r="D1278" i="1"/>
  <c r="D1275" i="1" s="1"/>
  <c r="D1276" i="1"/>
  <c r="D1264" i="1" s="1"/>
  <c r="D302" i="1" s="1"/>
  <c r="D1273" i="1"/>
  <c r="D1269" i="1"/>
  <c r="D1253" i="1"/>
  <c r="D1237" i="1" s="1"/>
  <c r="D1238" i="1"/>
  <c r="D1230" i="1"/>
  <c r="D1222" i="1"/>
  <c r="D1221" i="1" s="1"/>
  <c r="D1212" i="1"/>
  <c r="D1211" i="1" s="1"/>
  <c r="D1209" i="1"/>
  <c r="D1205" i="1"/>
  <c r="D1204" i="1" s="1"/>
  <c r="D1202" i="1"/>
  <c r="D1190" i="1" s="1"/>
  <c r="D1201" i="1"/>
  <c r="D1189" i="1" s="1"/>
  <c r="D1200" i="1"/>
  <c r="D1187" i="1" s="1"/>
  <c r="D1196" i="1"/>
  <c r="D1195" i="1"/>
  <c r="D1194" i="1"/>
  <c r="D1182" i="1" s="1"/>
  <c r="D1184" i="1"/>
  <c r="D1172" i="1"/>
  <c r="D1171" i="1" s="1"/>
  <c r="D1170" i="1" s="1"/>
  <c r="D1165" i="1"/>
  <c r="D1164" i="1"/>
  <c r="D1163" i="1" s="1"/>
  <c r="D1162" i="1" s="1"/>
  <c r="D1160" i="1"/>
  <c r="D1124" i="1" s="1"/>
  <c r="D911" i="1" s="1"/>
  <c r="D597" i="1" s="1"/>
  <c r="D1156" i="1"/>
  <c r="D1151" i="1"/>
  <c r="D1146" i="1"/>
  <c r="D1145" i="1" s="1"/>
  <c r="D1144" i="1" s="1"/>
  <c r="D1141" i="1"/>
  <c r="D1137" i="1"/>
  <c r="D1136" i="1" s="1"/>
  <c r="D1135" i="1" s="1"/>
  <c r="D1132" i="1"/>
  <c r="D1128" i="1"/>
  <c r="D1127" i="1" s="1"/>
  <c r="D1122" i="1"/>
  <c r="D909" i="1" s="1"/>
  <c r="D1116" i="1"/>
  <c r="D1112" i="1"/>
  <c r="D1111" i="1" s="1"/>
  <c r="D1108" i="1"/>
  <c r="D1104" i="1"/>
  <c r="D1103" i="1" s="1"/>
  <c r="D1102" i="1" s="1"/>
  <c r="D1097" i="1"/>
  <c r="D1093" i="1"/>
  <c r="D1088" i="1"/>
  <c r="D1087" i="1" s="1"/>
  <c r="D1084" i="1"/>
  <c r="D1080" i="1"/>
  <c r="D1079" i="1" s="1"/>
  <c r="D1078" i="1" s="1"/>
  <c r="D1076" i="1"/>
  <c r="D1072" i="1"/>
  <c r="D1071" i="1" s="1"/>
  <c r="D1068" i="1"/>
  <c r="D1064" i="1"/>
  <c r="D1063" i="1" s="1"/>
  <c r="D1060" i="1"/>
  <c r="D1056" i="1"/>
  <c r="D1055" i="1" s="1"/>
  <c r="D1052" i="1"/>
  <c r="D1048" i="1"/>
  <c r="D1047" i="1" s="1"/>
  <c r="D1044" i="1"/>
  <c r="D1040" i="1"/>
  <c r="D1039" i="1" s="1"/>
  <c r="D1036" i="1"/>
  <c r="D1032" i="1"/>
  <c r="D1031" i="1" s="1"/>
  <c r="D1030" i="1" s="1"/>
  <c r="D1028" i="1"/>
  <c r="D1024" i="1"/>
  <c r="D1020" i="1"/>
  <c r="D1016" i="1"/>
  <c r="D1015" i="1" s="1"/>
  <c r="D1013" i="1"/>
  <c r="D918" i="1" s="1"/>
  <c r="D1012" i="1"/>
  <c r="D917" i="1" s="1"/>
  <c r="D1011" i="1"/>
  <c r="D916" i="1" s="1"/>
  <c r="D1010" i="1"/>
  <c r="D915" i="1" s="1"/>
  <c r="D1007" i="1"/>
  <c r="D1006" i="1"/>
  <c r="D904" i="1" s="1"/>
  <c r="D1005" i="1"/>
  <c r="D903" i="1" s="1"/>
  <c r="D998" i="1"/>
  <c r="D997" i="1" s="1"/>
  <c r="D996" i="1" s="1"/>
  <c r="D992" i="1"/>
  <c r="D991" i="1" s="1"/>
  <c r="D986" i="1"/>
  <c r="D985" i="1" s="1"/>
  <c r="D980" i="1"/>
  <c r="D979" i="1" s="1"/>
  <c r="D978" i="1" s="1"/>
  <c r="D974" i="1"/>
  <c r="D973" i="1" s="1"/>
  <c r="D969" i="1"/>
  <c r="D968" i="1" s="1"/>
  <c r="D964" i="1"/>
  <c r="D963" i="1" s="1"/>
  <c r="D959" i="1"/>
  <c r="D958" i="1" s="1"/>
  <c r="D948" i="1"/>
  <c r="D947" i="1" s="1"/>
  <c r="D946" i="1" s="1"/>
  <c r="D931" i="1"/>
  <c r="D929" i="1" s="1"/>
  <c r="D924" i="1"/>
  <c r="D921" i="1" s="1"/>
  <c r="D920" i="1" s="1"/>
  <c r="D908" i="1"/>
  <c r="D906" i="1"/>
  <c r="D590" i="1" s="1"/>
  <c r="D898" i="1"/>
  <c r="D897" i="1"/>
  <c r="D896" i="1" s="1"/>
  <c r="D892" i="1"/>
  <c r="D890" i="1" s="1"/>
  <c r="D886" i="1"/>
  <c r="D885" i="1"/>
  <c r="D884" i="1" s="1"/>
  <c r="D877" i="1"/>
  <c r="D876" i="1" s="1"/>
  <c r="D875" i="1" s="1"/>
  <c r="D874" i="1" s="1"/>
  <c r="D871" i="1"/>
  <c r="D870" i="1" s="1"/>
  <c r="D869" i="1" s="1"/>
  <c r="D867" i="1"/>
  <c r="D862" i="1"/>
  <c r="D861" i="1" s="1"/>
  <c r="D860" i="1" s="1"/>
  <c r="D857" i="1"/>
  <c r="D853" i="1"/>
  <c r="D852" i="1" s="1"/>
  <c r="D851" i="1" s="1"/>
  <c r="D850" i="1" s="1"/>
  <c r="D848" i="1"/>
  <c r="D844" i="1"/>
  <c r="D843" i="1" s="1"/>
  <c r="D842" i="1" s="1"/>
  <c r="D839" i="1"/>
  <c r="D836" i="1"/>
  <c r="D835" i="1"/>
  <c r="D828" i="1"/>
  <c r="D824" i="1"/>
  <c r="D823" i="1" s="1"/>
  <c r="D822" i="1" s="1"/>
  <c r="D817" i="1"/>
  <c r="D783" i="1" s="1"/>
  <c r="D599" i="1" s="1"/>
  <c r="D807" i="1"/>
  <c r="D803" i="1"/>
  <c r="D802" i="1" s="1"/>
  <c r="D796" i="1"/>
  <c r="D794" i="1" s="1"/>
  <c r="D788" i="1"/>
  <c r="D787" i="1" s="1"/>
  <c r="D785" i="1"/>
  <c r="D782" i="1"/>
  <c r="D781" i="1"/>
  <c r="D779" i="1"/>
  <c r="D776" i="1"/>
  <c r="D775" i="1"/>
  <c r="D770" i="1"/>
  <c r="D769" i="1" s="1"/>
  <c r="D767" i="1"/>
  <c r="D766" i="1" s="1"/>
  <c r="D764" i="1"/>
  <c r="D763" i="1" s="1"/>
  <c r="D761" i="1"/>
  <c r="D760" i="1" s="1"/>
  <c r="D758" i="1"/>
  <c r="D757" i="1" s="1"/>
  <c r="D755" i="1"/>
  <c r="D754" i="1" s="1"/>
  <c r="D750" i="1"/>
  <c r="D749" i="1" s="1"/>
  <c r="D748" i="1" s="1"/>
  <c r="D747" i="1" s="1"/>
  <c r="D744" i="1"/>
  <c r="D743" i="1" s="1"/>
  <c r="D742" i="1" s="1"/>
  <c r="D741" i="1" s="1"/>
  <c r="D737" i="1"/>
  <c r="D736" i="1" s="1"/>
  <c r="D735" i="1" s="1"/>
  <c r="D734" i="1" s="1"/>
  <c r="D731" i="1"/>
  <c r="D730" i="1" s="1"/>
  <c r="D729" i="1" s="1"/>
  <c r="D728" i="1" s="1"/>
  <c r="D724" i="1"/>
  <c r="D723" i="1" s="1"/>
  <c r="D720" i="1"/>
  <c r="D709" i="1"/>
  <c r="D707" i="1"/>
  <c r="D706" i="1" s="1"/>
  <c r="D705" i="1" s="1"/>
  <c r="D704" i="1" s="1"/>
  <c r="D701" i="1"/>
  <c r="D695" i="1"/>
  <c r="D694" i="1" s="1"/>
  <c r="D689" i="1"/>
  <c r="D688" i="1" s="1"/>
  <c r="D687" i="1" s="1"/>
  <c r="D22" i="1" s="1"/>
  <c r="D685" i="1"/>
  <c r="D678" i="1"/>
  <c r="D677" i="1" s="1"/>
  <c r="D674" i="1"/>
  <c r="D666" i="1"/>
  <c r="D665" i="1" s="1"/>
  <c r="D662" i="1"/>
  <c r="D655" i="1"/>
  <c r="D654" i="1" s="1"/>
  <c r="D651" i="1"/>
  <c r="D644" i="1"/>
  <c r="D643" i="1" s="1"/>
  <c r="D636" i="1"/>
  <c r="D628" i="1"/>
  <c r="D627" i="1" s="1"/>
  <c r="D625" i="1"/>
  <c r="D614" i="1" s="1"/>
  <c r="D622" i="1"/>
  <c r="D610" i="1" s="1"/>
  <c r="D621" i="1"/>
  <c r="D609" i="1" s="1"/>
  <c r="D620" i="1"/>
  <c r="D607" i="1" s="1"/>
  <c r="D618" i="1"/>
  <c r="D606" i="1" s="1"/>
  <c r="D611" i="1"/>
  <c r="D608" i="1"/>
  <c r="D596" i="1"/>
  <c r="D300" i="1" s="1"/>
  <c r="D595" i="1"/>
  <c r="D299" i="1" s="1"/>
  <c r="D582" i="1"/>
  <c r="D578" i="1"/>
  <c r="D577" i="1" s="1"/>
  <c r="D572" i="1"/>
  <c r="D568" i="1"/>
  <c r="D567" i="1" s="1"/>
  <c r="D563" i="1"/>
  <c r="D561" i="1"/>
  <c r="D557" i="1"/>
  <c r="D555" i="1"/>
  <c r="D554" i="1" s="1"/>
  <c r="D551" i="1"/>
  <c r="D549" i="1"/>
  <c r="D548" i="1"/>
  <c r="D547" i="1"/>
  <c r="D546" i="1"/>
  <c r="D540" i="1"/>
  <c r="D538" i="1" s="1"/>
  <c r="D536" i="1" s="1"/>
  <c r="D525" i="1"/>
  <c r="D524" i="1" s="1"/>
  <c r="D520" i="1"/>
  <c r="D515" i="1"/>
  <c r="D514" i="1" s="1"/>
  <c r="D513" i="1" s="1"/>
  <c r="D510" i="1"/>
  <c r="D509" i="1" s="1"/>
  <c r="D508" i="1" s="1"/>
  <c r="D505" i="1"/>
  <c r="D504" i="1" s="1"/>
  <c r="D499" i="1"/>
  <c r="D498" i="1" s="1"/>
  <c r="D497" i="1" s="1"/>
  <c r="D492" i="1"/>
  <c r="D491" i="1" s="1"/>
  <c r="D489" i="1"/>
  <c r="D483" i="1"/>
  <c r="D482" i="1" s="1"/>
  <c r="D480" i="1"/>
  <c r="D474" i="1"/>
  <c r="D473" i="1"/>
  <c r="D471" i="1"/>
  <c r="D466" i="1"/>
  <c r="D465" i="1" s="1"/>
  <c r="D461" i="1"/>
  <c r="D460" i="1" s="1"/>
  <c r="D459" i="1" s="1"/>
  <c r="D455" i="1"/>
  <c r="D454" i="1" s="1"/>
  <c r="D453" i="1" s="1"/>
  <c r="D449" i="1"/>
  <c r="D448" i="1" s="1"/>
  <c r="D447" i="1" s="1"/>
  <c r="D443" i="1"/>
  <c r="D442" i="1" s="1"/>
  <c r="D441" i="1" s="1"/>
  <c r="D437" i="1"/>
  <c r="D436" i="1" s="1"/>
  <c r="D435" i="1" s="1"/>
  <c r="D431" i="1"/>
  <c r="D430" i="1" s="1"/>
  <c r="D429" i="1" s="1"/>
  <c r="D407" i="1"/>
  <c r="D406" i="1" s="1"/>
  <c r="D405" i="1" s="1"/>
  <c r="D401" i="1"/>
  <c r="D400" i="1" s="1"/>
  <c r="D399" i="1" s="1"/>
  <c r="D395" i="1"/>
  <c r="D394" i="1" s="1"/>
  <c r="D393" i="1" s="1"/>
  <c r="D389" i="1"/>
  <c r="D388" i="1" s="1"/>
  <c r="D387" i="1" s="1"/>
  <c r="D383" i="1"/>
  <c r="D382" i="1" s="1"/>
  <c r="D381" i="1" s="1"/>
  <c r="D377" i="1"/>
  <c r="D376" i="1" s="1"/>
  <c r="D375" i="1" s="1"/>
  <c r="D372" i="1"/>
  <c r="D369" i="1"/>
  <c r="D363" i="1"/>
  <c r="D362" i="1"/>
  <c r="D361" i="1"/>
  <c r="D357" i="1"/>
  <c r="D356" i="1"/>
  <c r="D137" i="1" s="1"/>
  <c r="D274" i="1" s="1"/>
  <c r="D273" i="1" s="1"/>
  <c r="D355" i="1"/>
  <c r="D353" i="1"/>
  <c r="D352" i="1"/>
  <c r="D133" i="1" s="1"/>
  <c r="D132" i="1" s="1"/>
  <c r="D351" i="1"/>
  <c r="D102" i="1" s="1"/>
  <c r="D242" i="1" s="1"/>
  <c r="D336" i="1"/>
  <c r="D334" i="1" s="1"/>
  <c r="D331" i="1"/>
  <c r="D323" i="1"/>
  <c r="D322" i="1"/>
  <c r="D320" i="1"/>
  <c r="D318" i="1"/>
  <c r="D317" i="1"/>
  <c r="D316" i="1"/>
  <c r="D314" i="1"/>
  <c r="D290" i="1" s="1"/>
  <c r="D311" i="1"/>
  <c r="D289" i="1"/>
  <c r="D278" i="1"/>
  <c r="D265" i="1"/>
  <c r="D264" i="1"/>
  <c r="D263" i="1"/>
  <c r="D257" i="1"/>
  <c r="D255" i="1"/>
  <c r="D254" i="1"/>
  <c r="D252" i="1"/>
  <c r="D251" i="1"/>
  <c r="D250" i="1"/>
  <c r="D244" i="1"/>
  <c r="D239" i="1"/>
  <c r="D238" i="1"/>
  <c r="D235" i="1"/>
  <c r="D232" i="1"/>
  <c r="D219" i="1"/>
  <c r="D214" i="1"/>
  <c r="D212" i="1"/>
  <c r="D205" i="1"/>
  <c r="D204" i="1"/>
  <c r="D201" i="1"/>
  <c r="D224" i="1" s="1"/>
  <c r="D223" i="1" s="1"/>
  <c r="D200" i="1"/>
  <c r="D198" i="1"/>
  <c r="D196" i="1" s="1"/>
  <c r="D195" i="1"/>
  <c r="D194" i="1" s="1"/>
  <c r="D193" i="1"/>
  <c r="D191" i="1"/>
  <c r="D190" i="1"/>
  <c r="D189" i="1"/>
  <c r="D187" i="1"/>
  <c r="D186" i="1" s="1"/>
  <c r="D183" i="1"/>
  <c r="D179" i="1"/>
  <c r="D178" i="1"/>
  <c r="D177" i="1"/>
  <c r="D174" i="1"/>
  <c r="D173" i="1"/>
  <c r="D171" i="1"/>
  <c r="D169" i="1"/>
  <c r="D164" i="1"/>
  <c r="D163" i="1"/>
  <c r="D162" i="1"/>
  <c r="D161" i="1"/>
  <c r="D157" i="1"/>
  <c r="D156" i="1"/>
  <c r="D155" i="1" s="1"/>
  <c r="D142" i="1"/>
  <c r="D279" i="1" s="1"/>
  <c r="D140" i="1"/>
  <c r="D277" i="1" s="1"/>
  <c r="D129" i="1"/>
  <c r="D125" i="1"/>
  <c r="D122" i="1"/>
  <c r="D261" i="1" s="1"/>
  <c r="D121" i="1"/>
  <c r="D260" i="1" s="1"/>
  <c r="D120" i="1"/>
  <c r="D114" i="1"/>
  <c r="D253" i="1" s="1"/>
  <c r="D110" i="1"/>
  <c r="D249" i="1" s="1"/>
  <c r="D107" i="1"/>
  <c r="D246" i="1" s="1"/>
  <c r="D103" i="1"/>
  <c r="D220" i="1" s="1"/>
  <c r="D101" i="1"/>
  <c r="D241" i="1" s="1"/>
  <c r="D82" i="1"/>
  <c r="D74" i="1"/>
  <c r="D71" i="1"/>
  <c r="D203" i="1" s="1"/>
  <c r="D69" i="1"/>
  <c r="D66" i="1"/>
  <c r="D62" i="1"/>
  <c r="D60" i="1"/>
  <c r="D53" i="1"/>
  <c r="D51" i="1"/>
  <c r="D49" i="1"/>
  <c r="D47" i="1" s="1"/>
  <c r="D44" i="1" s="1"/>
  <c r="D180" i="1" s="1"/>
  <c r="D40" i="1"/>
  <c r="D31" i="1"/>
  <c r="D168" i="1" s="1"/>
  <c r="D29" i="1"/>
  <c r="D28" i="1"/>
  <c r="D12" i="1"/>
  <c r="D10" i="1"/>
  <c r="D154" i="1" s="1"/>
  <c r="D153" i="1" s="1"/>
  <c r="D834" i="1" l="1"/>
  <c r="D833" i="1" s="1"/>
  <c r="D832" i="1" s="1"/>
  <c r="D831" i="1" s="1"/>
  <c r="D488" i="1"/>
  <c r="D778" i="1"/>
  <c r="F116" i="1"/>
  <c r="D1121" i="1"/>
  <c r="D905" i="1" s="1"/>
  <c r="D1321" i="1"/>
  <c r="D1310" i="1" s="1"/>
  <c r="D1268" i="1" s="1"/>
  <c r="D364" i="1"/>
  <c r="D330" i="1" s="1"/>
  <c r="D553" i="1"/>
  <c r="D653" i="1"/>
  <c r="D907" i="1"/>
  <c r="D591" i="1" s="1"/>
  <c r="D293" i="1" s="1"/>
  <c r="D1004" i="1"/>
  <c r="D642" i="1"/>
  <c r="D859" i="1"/>
  <c r="D292" i="1"/>
  <c r="D1197" i="1"/>
  <c r="D1185" i="1" s="1"/>
  <c r="D1259" i="1"/>
  <c r="D786" i="1"/>
  <c r="D315" i="1"/>
  <c r="D1155" i="1"/>
  <c r="D1154" i="1" s="1"/>
  <c r="D1153" i="1" s="1"/>
  <c r="D307" i="1"/>
  <c r="D470" i="1"/>
  <c r="D312" i="1"/>
  <c r="D566" i="1"/>
  <c r="D565" i="1" s="1"/>
  <c r="D588" i="1"/>
  <c r="D676" i="1"/>
  <c r="D1272" i="1"/>
  <c r="D587" i="1"/>
  <c r="D286" i="1" s="1"/>
  <c r="D1183" i="1"/>
  <c r="D262" i="1"/>
  <c r="D39" i="1"/>
  <c r="D1070" i="1"/>
  <c r="D602" i="1"/>
  <c r="D1143" i="1"/>
  <c r="D623" i="1"/>
  <c r="D612" i="1" s="1"/>
  <c r="D821" i="1"/>
  <c r="D1046" i="1"/>
  <c r="D1134" i="1"/>
  <c r="D109" i="1"/>
  <c r="D248" i="1" s="1"/>
  <c r="D199" i="1"/>
  <c r="D889" i="1"/>
  <c r="D888" i="1" s="1"/>
  <c r="D1038" i="1"/>
  <c r="D1123" i="1"/>
  <c r="D1220" i="1"/>
  <c r="D1308" i="1"/>
  <c r="D990" i="1"/>
  <c r="D559" i="1"/>
  <c r="D592" i="1"/>
  <c r="D294" i="1" s="1"/>
  <c r="D984" i="1"/>
  <c r="D1009" i="1"/>
  <c r="D914" i="1" s="1"/>
  <c r="D601" i="1" s="1"/>
  <c r="D512" i="1"/>
  <c r="D1092" i="1"/>
  <c r="D1008" i="1" s="1"/>
  <c r="D108" i="1"/>
  <c r="D247" i="1" s="1"/>
  <c r="D176" i="1"/>
  <c r="D1309" i="1"/>
  <c r="D354" i="1"/>
  <c r="D1110" i="1"/>
  <c r="D576" i="1"/>
  <c r="D24" i="1"/>
  <c r="D167" i="1" s="1"/>
  <c r="D160" i="1" s="1"/>
  <c r="D159" i="1" s="1"/>
  <c r="D188" i="1"/>
  <c r="D313" i="1"/>
  <c r="D288" i="1" s="1"/>
  <c r="D350" i="1"/>
  <c r="D550" i="1"/>
  <c r="D593" i="1"/>
  <c r="D296" i="1" s="1"/>
  <c r="D1062" i="1"/>
  <c r="D348" i="1"/>
  <c r="D325" i="1" s="1"/>
  <c r="D1054" i="1"/>
  <c r="D841" i="1"/>
  <c r="D208" i="1"/>
  <c r="D207" i="1" s="1"/>
  <c r="D693" i="1"/>
  <c r="D119" i="1"/>
  <c r="D1014" i="1"/>
  <c r="D1320" i="1"/>
  <c r="D1312" i="1" s="1"/>
  <c r="D333" i="1"/>
  <c r="D310" i="1"/>
  <c r="D1302" i="1"/>
  <c r="D258" i="1"/>
  <c r="D117" i="1"/>
  <c r="D256" i="1" s="1"/>
  <c r="D319" i="1"/>
  <c r="D295" i="1" s="1"/>
  <c r="D523" i="1"/>
  <c r="D522" i="1" s="1"/>
  <c r="D165" i="1"/>
  <c r="D1267" i="1"/>
  <c r="D479" i="1"/>
  <c r="D753" i="1"/>
  <c r="D616" i="1"/>
  <c r="D604" i="1" s="1"/>
  <c r="D626" i="1"/>
  <c r="D1280" i="1"/>
  <c r="D1271" i="1"/>
  <c r="D722" i="1"/>
  <c r="D718" i="1"/>
  <c r="D774" i="1"/>
  <c r="D801" i="1"/>
  <c r="D800" i="1" s="1"/>
  <c r="D1126" i="1"/>
  <c r="D617" i="1"/>
  <c r="D605" i="1" s="1"/>
  <c r="D664" i="1"/>
  <c r="D1203" i="1"/>
  <c r="D1192" i="1"/>
  <c r="D270" i="1"/>
  <c r="D269" i="1"/>
  <c r="D301" i="1"/>
  <c r="D298" i="1"/>
  <c r="D136" i="1"/>
  <c r="D131" i="1" s="1"/>
  <c r="D268" i="1" s="1"/>
  <c r="D358" i="1"/>
  <c r="D327" i="1" s="1"/>
  <c r="D719" i="1"/>
  <c r="D816" i="1"/>
  <c r="D815" i="1" s="1"/>
  <c r="D1322" i="1"/>
  <c r="D784" i="1"/>
  <c r="D1193" i="1"/>
  <c r="D1181" i="1" s="1"/>
  <c r="D1303" i="1"/>
  <c r="D560" i="1"/>
  <c r="D544" i="1" s="1"/>
  <c r="D1252" i="1"/>
  <c r="D545" i="1"/>
  <c r="D259" i="1"/>
  <c r="D184" i="1"/>
  <c r="D537" i="1"/>
  <c r="D777" i="1"/>
  <c r="D1023" i="1"/>
  <c r="D1022" i="1" s="1"/>
  <c r="D1277" i="1"/>
  <c r="D1360" i="1"/>
  <c r="D1359" i="1" s="1"/>
  <c r="D507" i="1" l="1"/>
  <c r="D1270" i="1"/>
  <c r="D287" i="1"/>
  <c r="D1257" i="1"/>
  <c r="D935" i="1"/>
  <c r="D124" i="1"/>
  <c r="D175" i="1"/>
  <c r="D152" i="1" s="1"/>
  <c r="D772" i="1"/>
  <c r="D1301" i="1"/>
  <c r="D1255" i="1" s="1"/>
  <c r="D552" i="1"/>
  <c r="D543" i="1" s="1"/>
  <c r="D1120" i="1"/>
  <c r="D902" i="1" s="1"/>
  <c r="D586" i="1" s="1"/>
  <c r="D1307" i="1"/>
  <c r="D1263" i="1" s="1"/>
  <c r="D306" i="1"/>
  <c r="D1256" i="1"/>
  <c r="D106" i="1"/>
  <c r="D1266" i="1"/>
  <c r="D303" i="1" s="1"/>
  <c r="D780" i="1"/>
  <c r="D1086" i="1"/>
  <c r="D1002" i="1" s="1"/>
  <c r="D1191" i="1"/>
  <c r="D17" i="1"/>
  <c r="D16" i="1" s="1"/>
  <c r="D305" i="1"/>
  <c r="D349" i="1"/>
  <c r="D326" i="1" s="1"/>
  <c r="D321" i="1" s="1"/>
  <c r="D773" i="1"/>
  <c r="D721" i="1"/>
  <c r="D716" i="1" s="1"/>
  <c r="D703" i="1" s="1"/>
  <c r="D717" i="1"/>
  <c r="D1236" i="1"/>
  <c r="D1180" i="1" s="1"/>
  <c r="D1251" i="1"/>
  <c r="D1235" i="1" s="1"/>
  <c r="D1119" i="1"/>
  <c r="D1125" i="1"/>
  <c r="D1118" i="1" s="1"/>
  <c r="D309" i="1"/>
  <c r="D934" i="1"/>
  <c r="D913" i="1"/>
  <c r="D600" i="1" s="1"/>
  <c r="D1003" i="1"/>
  <c r="D589" i="1"/>
  <c r="D291" i="1" s="1"/>
  <c r="D285" i="1" s="1"/>
  <c r="D284" i="1" s="1"/>
  <c r="D615" i="1"/>
  <c r="D603" i="1" s="1"/>
  <c r="D1179" i="1" l="1"/>
  <c r="D245" i="1"/>
  <c r="D79" i="1"/>
  <c r="D78" i="1" s="1"/>
  <c r="D9" i="1" s="1"/>
  <c r="D901" i="1"/>
  <c r="D585" i="1" s="1"/>
  <c r="D304" i="1"/>
  <c r="D343" i="1"/>
  <c r="D332" i="1" s="1"/>
  <c r="D308" i="1" s="1"/>
  <c r="D910" i="1"/>
  <c r="D594" i="1" s="1"/>
  <c r="D297" i="1" s="1"/>
  <c r="D283" i="1" s="1"/>
  <c r="D919" i="1"/>
  <c r="D900" i="1" s="1"/>
  <c r="D584" i="1" s="1"/>
  <c r="D229" i="1" l="1"/>
  <c r="D222" i="1" s="1"/>
  <c r="D1378" i="1"/>
  <c r="I1375" i="1"/>
  <c r="I1374" i="1" s="1"/>
  <c r="I1373" i="1" s="1"/>
  <c r="I1367" i="1"/>
  <c r="I1366" i="1" s="1"/>
  <c r="I1365" i="1" s="1"/>
  <c r="I1361" i="1"/>
  <c r="I1355" i="1"/>
  <c r="I1354" i="1" s="1"/>
  <c r="I1353" i="1" s="1"/>
  <c r="I1348" i="1"/>
  <c r="I1347" i="1" s="1"/>
  <c r="I1346" i="1" s="1"/>
  <c r="I1342" i="1"/>
  <c r="I1337" i="1"/>
  <c r="I1336" i="1" s="1"/>
  <c r="I1326" i="1"/>
  <c r="I1323" i="1"/>
  <c r="I1314" i="1"/>
  <c r="I1303" i="1" s="1"/>
  <c r="I1313" i="1"/>
  <c r="I1311" i="1"/>
  <c r="I1269" i="1" s="1"/>
  <c r="I1306" i="1"/>
  <c r="I1305" i="1"/>
  <c r="I1282" i="1"/>
  <c r="I1281" i="1" s="1"/>
  <c r="I1278" i="1"/>
  <c r="I1275" i="1" s="1"/>
  <c r="I1276" i="1"/>
  <c r="I1264" i="1" s="1"/>
  <c r="I302" i="1" s="1"/>
  <c r="I1273" i="1"/>
  <c r="I1259" i="1" s="1"/>
  <c r="I1253" i="1"/>
  <c r="I1237" i="1" s="1"/>
  <c r="I1238" i="1"/>
  <c r="I1230" i="1"/>
  <c r="I1222" i="1"/>
  <c r="I1220" i="1" s="1"/>
  <c r="I1212" i="1"/>
  <c r="I1211" i="1" s="1"/>
  <c r="I1209" i="1"/>
  <c r="I1205" i="1"/>
  <c r="I1193" i="1" s="1"/>
  <c r="I1204" i="1"/>
  <c r="I1202" i="1"/>
  <c r="I1190" i="1" s="1"/>
  <c r="I1201" i="1"/>
  <c r="I1189" i="1" s="1"/>
  <c r="I1200" i="1"/>
  <c r="I1187" i="1" s="1"/>
  <c r="I1196" i="1"/>
  <c r="I1195" i="1"/>
  <c r="I1194" i="1"/>
  <c r="I1182" i="1" s="1"/>
  <c r="I1184" i="1"/>
  <c r="I1172" i="1"/>
  <c r="I1171" i="1" s="1"/>
  <c r="I1170" i="1" s="1"/>
  <c r="I1165" i="1"/>
  <c r="I1164" i="1" s="1"/>
  <c r="I1163" i="1" s="1"/>
  <c r="I1162" i="1" s="1"/>
  <c r="I1160" i="1"/>
  <c r="I1124" i="1" s="1"/>
  <c r="I911" i="1" s="1"/>
  <c r="I1156" i="1"/>
  <c r="I1155" i="1" s="1"/>
  <c r="I1154" i="1" s="1"/>
  <c r="I1151" i="1"/>
  <c r="I1146" i="1"/>
  <c r="I1145" i="1" s="1"/>
  <c r="I1144" i="1" s="1"/>
  <c r="I1141" i="1"/>
  <c r="I1137" i="1"/>
  <c r="I1136" i="1" s="1"/>
  <c r="I1135" i="1" s="1"/>
  <c r="I1132" i="1"/>
  <c r="I1128" i="1"/>
  <c r="I1127" i="1" s="1"/>
  <c r="I1122" i="1"/>
  <c r="I1116" i="1"/>
  <c r="I1112" i="1"/>
  <c r="I1111" i="1" s="1"/>
  <c r="I1108" i="1"/>
  <c r="I1104" i="1"/>
  <c r="I1103" i="1" s="1"/>
  <c r="I1097" i="1"/>
  <c r="I1093" i="1"/>
  <c r="I1088" i="1"/>
  <c r="I1087" i="1" s="1"/>
  <c r="I1084" i="1"/>
  <c r="I1080" i="1"/>
  <c r="I1079" i="1" s="1"/>
  <c r="I1076" i="1"/>
  <c r="I1072" i="1"/>
  <c r="I1071" i="1" s="1"/>
  <c r="I1068" i="1"/>
  <c r="I1064" i="1"/>
  <c r="I1063" i="1" s="1"/>
  <c r="I1060" i="1"/>
  <c r="I1056" i="1"/>
  <c r="I1055" i="1" s="1"/>
  <c r="I1052" i="1"/>
  <c r="I1048" i="1"/>
  <c r="I1047" i="1" s="1"/>
  <c r="I1044" i="1"/>
  <c r="I1040" i="1"/>
  <c r="I1039" i="1" s="1"/>
  <c r="I1036" i="1"/>
  <c r="I1032" i="1"/>
  <c r="I1031" i="1" s="1"/>
  <c r="I1030" i="1" s="1"/>
  <c r="I1028" i="1"/>
  <c r="I1024" i="1"/>
  <c r="I1023" i="1" s="1"/>
  <c r="I1020" i="1"/>
  <c r="I1016" i="1"/>
  <c r="I1015" i="1" s="1"/>
  <c r="I1013" i="1"/>
  <c r="I918" i="1" s="1"/>
  <c r="I1012" i="1"/>
  <c r="I917" i="1" s="1"/>
  <c r="I1011" i="1"/>
  <c r="I916" i="1" s="1"/>
  <c r="I1010" i="1"/>
  <c r="I915" i="1" s="1"/>
  <c r="I1007" i="1"/>
  <c r="I1006" i="1"/>
  <c r="I904" i="1" s="1"/>
  <c r="I1005" i="1"/>
  <c r="I903" i="1" s="1"/>
  <c r="I998" i="1"/>
  <c r="I997" i="1" s="1"/>
  <c r="I996" i="1" s="1"/>
  <c r="I992" i="1"/>
  <c r="I991" i="1" s="1"/>
  <c r="I986" i="1"/>
  <c r="I984" i="1" s="1"/>
  <c r="I980" i="1"/>
  <c r="I979" i="1" s="1"/>
  <c r="I978" i="1" s="1"/>
  <c r="I974" i="1"/>
  <c r="I973" i="1" s="1"/>
  <c r="I969" i="1"/>
  <c r="I968" i="1" s="1"/>
  <c r="I964" i="1"/>
  <c r="I963" i="1" s="1"/>
  <c r="I959" i="1"/>
  <c r="I958" i="1" s="1"/>
  <c r="I948" i="1"/>
  <c r="I947" i="1" s="1"/>
  <c r="I946" i="1" s="1"/>
  <c r="I931" i="1"/>
  <c r="I929" i="1" s="1"/>
  <c r="I89" i="1" s="1"/>
  <c r="I212" i="1" s="1"/>
  <c r="I924" i="1"/>
  <c r="I921" i="1" s="1"/>
  <c r="I908" i="1"/>
  <c r="I906" i="1"/>
  <c r="I590" i="1" s="1"/>
  <c r="I898" i="1"/>
  <c r="I897" i="1"/>
  <c r="I896" i="1" s="1"/>
  <c r="I892" i="1"/>
  <c r="I889" i="1" s="1"/>
  <c r="I888" i="1" s="1"/>
  <c r="I886" i="1"/>
  <c r="I885" i="1" s="1"/>
  <c r="I884" i="1" s="1"/>
  <c r="I877" i="1"/>
  <c r="I876" i="1" s="1"/>
  <c r="I875" i="1" s="1"/>
  <c r="I874" i="1" s="1"/>
  <c r="I871" i="1"/>
  <c r="I870" i="1" s="1"/>
  <c r="I869" i="1" s="1"/>
  <c r="I867" i="1"/>
  <c r="I862" i="1"/>
  <c r="I861" i="1" s="1"/>
  <c r="I860" i="1" s="1"/>
  <c r="I857" i="1"/>
  <c r="I853" i="1"/>
  <c r="I852" i="1" s="1"/>
  <c r="I851" i="1" s="1"/>
  <c r="I848" i="1"/>
  <c r="I844" i="1"/>
  <c r="I843" i="1" s="1"/>
  <c r="I842" i="1" s="1"/>
  <c r="I839" i="1"/>
  <c r="I834" i="1"/>
  <c r="I833" i="1" s="1"/>
  <c r="I832" i="1" s="1"/>
  <c r="I828" i="1"/>
  <c r="I824" i="1"/>
  <c r="I823" i="1" s="1"/>
  <c r="I822" i="1" s="1"/>
  <c r="I817" i="1"/>
  <c r="I816" i="1" s="1"/>
  <c r="I815" i="1" s="1"/>
  <c r="I807" i="1"/>
  <c r="I803" i="1"/>
  <c r="I796" i="1"/>
  <c r="I784" i="1" s="1"/>
  <c r="I788" i="1"/>
  <c r="I787" i="1" s="1"/>
  <c r="I785" i="1"/>
  <c r="I782" i="1"/>
  <c r="I781" i="1"/>
  <c r="I779" i="1"/>
  <c r="I776" i="1"/>
  <c r="I775" i="1"/>
  <c r="I770" i="1"/>
  <c r="I769" i="1" s="1"/>
  <c r="I767" i="1"/>
  <c r="I766" i="1" s="1"/>
  <c r="I764" i="1"/>
  <c r="I763" i="1" s="1"/>
  <c r="I761" i="1"/>
  <c r="I760" i="1" s="1"/>
  <c r="I758" i="1"/>
  <c r="I757" i="1" s="1"/>
  <c r="I755" i="1"/>
  <c r="I754" i="1" s="1"/>
  <c r="I750" i="1"/>
  <c r="I749" i="1" s="1"/>
  <c r="I748" i="1" s="1"/>
  <c r="I747" i="1" s="1"/>
  <c r="I744" i="1"/>
  <c r="I743" i="1" s="1"/>
  <c r="I742" i="1" s="1"/>
  <c r="I741" i="1" s="1"/>
  <c r="I737" i="1"/>
  <c r="I736" i="1" s="1"/>
  <c r="I735" i="1" s="1"/>
  <c r="I734" i="1" s="1"/>
  <c r="I731" i="1"/>
  <c r="I730" i="1" s="1"/>
  <c r="I729" i="1" s="1"/>
  <c r="I728" i="1" s="1"/>
  <c r="I724" i="1"/>
  <c r="I720" i="1"/>
  <c r="I709" i="1"/>
  <c r="I707" i="1"/>
  <c r="I706" i="1" s="1"/>
  <c r="I705" i="1" s="1"/>
  <c r="I701" i="1"/>
  <c r="I695" i="1"/>
  <c r="I694" i="1" s="1"/>
  <c r="I689" i="1"/>
  <c r="I688" i="1" s="1"/>
  <c r="I687" i="1" s="1"/>
  <c r="I685" i="1"/>
  <c r="I678" i="1"/>
  <c r="I677" i="1" s="1"/>
  <c r="I674" i="1"/>
  <c r="I666" i="1"/>
  <c r="I665" i="1" s="1"/>
  <c r="I662" i="1"/>
  <c r="I655" i="1"/>
  <c r="I654" i="1" s="1"/>
  <c r="I651" i="1"/>
  <c r="I644" i="1"/>
  <c r="I643" i="1" s="1"/>
  <c r="I636" i="1"/>
  <c r="I628" i="1"/>
  <c r="I627" i="1" s="1"/>
  <c r="I625" i="1"/>
  <c r="I614" i="1" s="1"/>
  <c r="I622" i="1"/>
  <c r="I610" i="1" s="1"/>
  <c r="I621" i="1"/>
  <c r="I609" i="1" s="1"/>
  <c r="I620" i="1"/>
  <c r="I607" i="1" s="1"/>
  <c r="I588" i="1" s="1"/>
  <c r="I618" i="1"/>
  <c r="I606" i="1" s="1"/>
  <c r="I611" i="1"/>
  <c r="I608" i="1"/>
  <c r="I596" i="1"/>
  <c r="I595" i="1"/>
  <c r="I582" i="1"/>
  <c r="I578" i="1"/>
  <c r="I577" i="1" s="1"/>
  <c r="I572" i="1"/>
  <c r="I568" i="1"/>
  <c r="I567" i="1" s="1"/>
  <c r="I563" i="1"/>
  <c r="I561" i="1"/>
  <c r="I560" i="1" s="1"/>
  <c r="I557" i="1"/>
  <c r="I555" i="1"/>
  <c r="I551" i="1"/>
  <c r="I549" i="1"/>
  <c r="I548" i="1"/>
  <c r="I547" i="1"/>
  <c r="I546" i="1"/>
  <c r="I540" i="1"/>
  <c r="I538" i="1" s="1"/>
  <c r="I525" i="1"/>
  <c r="I524" i="1" s="1"/>
  <c r="I520" i="1"/>
  <c r="I515" i="1"/>
  <c r="I514" i="1" s="1"/>
  <c r="I513" i="1" s="1"/>
  <c r="I510" i="1"/>
  <c r="I509" i="1" s="1"/>
  <c r="I508" i="1" s="1"/>
  <c r="I505" i="1"/>
  <c r="I504" i="1" s="1"/>
  <c r="I499" i="1"/>
  <c r="I498" i="1" s="1"/>
  <c r="I497" i="1" s="1"/>
  <c r="I492" i="1"/>
  <c r="I491" i="1" s="1"/>
  <c r="I489" i="1"/>
  <c r="I483" i="1"/>
  <c r="I482" i="1" s="1"/>
  <c r="I480" i="1"/>
  <c r="I474" i="1"/>
  <c r="I473" i="1"/>
  <c r="I471" i="1"/>
  <c r="I466" i="1"/>
  <c r="I465" i="1" s="1"/>
  <c r="I461" i="1"/>
  <c r="I460" i="1" s="1"/>
  <c r="I459" i="1" s="1"/>
  <c r="I455" i="1"/>
  <c r="I454" i="1" s="1"/>
  <c r="I453" i="1" s="1"/>
  <c r="I449" i="1"/>
  <c r="I448" i="1" s="1"/>
  <c r="I447" i="1" s="1"/>
  <c r="I443" i="1"/>
  <c r="I442" i="1" s="1"/>
  <c r="I441" i="1" s="1"/>
  <c r="I437" i="1"/>
  <c r="I436" i="1" s="1"/>
  <c r="I435" i="1" s="1"/>
  <c r="I431" i="1"/>
  <c r="I430" i="1" s="1"/>
  <c r="I429" i="1" s="1"/>
  <c r="I407" i="1"/>
  <c r="I406" i="1" s="1"/>
  <c r="I405" i="1" s="1"/>
  <c r="I401" i="1"/>
  <c r="I400" i="1" s="1"/>
  <c r="I399" i="1" s="1"/>
  <c r="I395" i="1"/>
  <c r="I394" i="1" s="1"/>
  <c r="I393" i="1" s="1"/>
  <c r="I389" i="1"/>
  <c r="I388" i="1" s="1"/>
  <c r="I387" i="1" s="1"/>
  <c r="I383" i="1"/>
  <c r="I382" i="1" s="1"/>
  <c r="I381" i="1" s="1"/>
  <c r="I377" i="1"/>
  <c r="I376" i="1" s="1"/>
  <c r="I375" i="1" s="1"/>
  <c r="I372" i="1"/>
  <c r="I369" i="1"/>
  <c r="I366" i="1"/>
  <c r="I363" i="1"/>
  <c r="I362" i="1"/>
  <c r="I361" i="1"/>
  <c r="I357" i="1"/>
  <c r="I356" i="1"/>
  <c r="I137" i="1" s="1"/>
  <c r="I355" i="1"/>
  <c r="I353" i="1"/>
  <c r="I352" i="1"/>
  <c r="I133" i="1" s="1"/>
  <c r="I132" i="1" s="1"/>
  <c r="I351" i="1"/>
  <c r="I338" i="1"/>
  <c r="I336" i="1" s="1"/>
  <c r="I331" i="1"/>
  <c r="I323" i="1"/>
  <c r="I322" i="1"/>
  <c r="I320" i="1"/>
  <c r="I318" i="1"/>
  <c r="I317" i="1"/>
  <c r="I316" i="1"/>
  <c r="I314" i="1"/>
  <c r="I313" i="1"/>
  <c r="I288" i="1" s="1"/>
  <c r="I311" i="1"/>
  <c r="I300" i="1"/>
  <c r="I299" i="1"/>
  <c r="I290" i="1"/>
  <c r="I289" i="1"/>
  <c r="I278" i="1"/>
  <c r="I264" i="1"/>
  <c r="I263" i="1"/>
  <c r="I254" i="1"/>
  <c r="I252" i="1"/>
  <c r="I251" i="1"/>
  <c r="I250" i="1"/>
  <c r="I239" i="1"/>
  <c r="I238" i="1"/>
  <c r="I235" i="1"/>
  <c r="I232" i="1"/>
  <c r="I219" i="1"/>
  <c r="I214" i="1"/>
  <c r="I205" i="1"/>
  <c r="I204" i="1"/>
  <c r="I201" i="1"/>
  <c r="I224" i="1" s="1"/>
  <c r="I223" i="1" s="1"/>
  <c r="I200" i="1"/>
  <c r="I198" i="1"/>
  <c r="I196" i="1" s="1"/>
  <c r="I195" i="1"/>
  <c r="I194" i="1" s="1"/>
  <c r="I193" i="1"/>
  <c r="I191" i="1"/>
  <c r="I190" i="1"/>
  <c r="I189" i="1"/>
  <c r="I187" i="1"/>
  <c r="I186" i="1" s="1"/>
  <c r="I184" i="1"/>
  <c r="I183" i="1"/>
  <c r="I181" i="1"/>
  <c r="I179" i="1"/>
  <c r="I178" i="1"/>
  <c r="I177" i="1"/>
  <c r="I174" i="1"/>
  <c r="I173" i="1"/>
  <c r="I171" i="1"/>
  <c r="I169" i="1"/>
  <c r="I164" i="1"/>
  <c r="I163" i="1"/>
  <c r="I162" i="1"/>
  <c r="I161" i="1"/>
  <c r="I157" i="1"/>
  <c r="I156" i="1"/>
  <c r="I142" i="1"/>
  <c r="I140" i="1" s="1"/>
  <c r="I277" i="1" s="1"/>
  <c r="I129" i="1"/>
  <c r="I128" i="1"/>
  <c r="I125" i="1" s="1"/>
  <c r="I122" i="1"/>
  <c r="I261" i="1" s="1"/>
  <c r="I121" i="1"/>
  <c r="I260" i="1" s="1"/>
  <c r="I120" i="1"/>
  <c r="I259" i="1" s="1"/>
  <c r="I118" i="1"/>
  <c r="I257" i="1" s="1"/>
  <c r="I116" i="1"/>
  <c r="I255" i="1" s="1"/>
  <c r="I110" i="1"/>
  <c r="I249" i="1" s="1"/>
  <c r="I105" i="1"/>
  <c r="I244" i="1" s="1"/>
  <c r="I103" i="1"/>
  <c r="I220" i="1" s="1"/>
  <c r="I102" i="1"/>
  <c r="I242" i="1" s="1"/>
  <c r="I101" i="1"/>
  <c r="I241" i="1" s="1"/>
  <c r="I82" i="1"/>
  <c r="I74" i="1"/>
  <c r="I71" i="1"/>
  <c r="I203" i="1" s="1"/>
  <c r="I69" i="1"/>
  <c r="I66" i="1"/>
  <c r="I62" i="1"/>
  <c r="I60" i="1"/>
  <c r="I53" i="1"/>
  <c r="I51" i="1"/>
  <c r="I47" i="1"/>
  <c r="I44" i="1" s="1"/>
  <c r="I180" i="1" s="1"/>
  <c r="I40" i="1"/>
  <c r="I31" i="1"/>
  <c r="I168" i="1" s="1"/>
  <c r="I12" i="1"/>
  <c r="I10" i="1"/>
  <c r="I154" i="1" s="1"/>
  <c r="I153" i="1" s="1"/>
  <c r="H1375" i="1"/>
  <c r="H1374" i="1" s="1"/>
  <c r="H1373" i="1" s="1"/>
  <c r="H1367" i="1"/>
  <c r="H1361" i="1"/>
  <c r="H1360" i="1" s="1"/>
  <c r="H1359" i="1" s="1"/>
  <c r="H1355" i="1"/>
  <c r="H1354" i="1" s="1"/>
  <c r="H1353" i="1" s="1"/>
  <c r="H1348" i="1"/>
  <c r="H1347" i="1" s="1"/>
  <c r="H1346" i="1" s="1"/>
  <c r="H1342" i="1"/>
  <c r="H1337" i="1"/>
  <c r="H1336" i="1" s="1"/>
  <c r="H1335" i="1" s="1"/>
  <c r="H1326" i="1"/>
  <c r="H1323" i="1"/>
  <c r="H1314" i="1"/>
  <c r="H1303" i="1" s="1"/>
  <c r="H1311" i="1"/>
  <c r="H1269" i="1" s="1"/>
  <c r="H1306" i="1"/>
  <c r="H1305" i="1"/>
  <c r="H1282" i="1"/>
  <c r="H1281" i="1" s="1"/>
  <c r="H1278" i="1"/>
  <c r="H1275" i="1" s="1"/>
  <c r="H1276" i="1"/>
  <c r="H1273" i="1"/>
  <c r="H1264" i="1"/>
  <c r="H1253" i="1"/>
  <c r="H1237" i="1" s="1"/>
  <c r="H1238" i="1"/>
  <c r="H1230" i="1"/>
  <c r="H1222" i="1"/>
  <c r="H1220" i="1" s="1"/>
  <c r="H1212" i="1"/>
  <c r="H1211" i="1" s="1"/>
  <c r="H1209" i="1"/>
  <c r="H1205" i="1"/>
  <c r="H1193" i="1" s="1"/>
  <c r="H1202" i="1"/>
  <c r="H1190" i="1" s="1"/>
  <c r="H1201" i="1"/>
  <c r="H1189" i="1" s="1"/>
  <c r="H1200" i="1"/>
  <c r="H1187" i="1" s="1"/>
  <c r="H1196" i="1"/>
  <c r="H1195" i="1"/>
  <c r="H1183" i="1" s="1"/>
  <c r="H1194" i="1"/>
  <c r="H1182" i="1" s="1"/>
  <c r="H1184" i="1"/>
  <c r="H1172" i="1"/>
  <c r="H1171" i="1" s="1"/>
  <c r="H1170" i="1" s="1"/>
  <c r="H1165" i="1"/>
  <c r="H1164" i="1" s="1"/>
  <c r="H1163" i="1" s="1"/>
  <c r="H1162" i="1" s="1"/>
  <c r="H1160" i="1"/>
  <c r="H1124" i="1" s="1"/>
  <c r="H911" i="1" s="1"/>
  <c r="H1156" i="1"/>
  <c r="H1155" i="1" s="1"/>
  <c r="H1154" i="1" s="1"/>
  <c r="H1151" i="1"/>
  <c r="H1146" i="1"/>
  <c r="H1141" i="1"/>
  <c r="H1137" i="1"/>
  <c r="H1136" i="1" s="1"/>
  <c r="H1132" i="1"/>
  <c r="H1128" i="1"/>
  <c r="H1127" i="1" s="1"/>
  <c r="H1126" i="1" s="1"/>
  <c r="H1122" i="1"/>
  <c r="H1116" i="1"/>
  <c r="H1112" i="1"/>
  <c r="H1111" i="1" s="1"/>
  <c r="H1108" i="1"/>
  <c r="H1104" i="1"/>
  <c r="H1103" i="1" s="1"/>
  <c r="H1097" i="1"/>
  <c r="H1093" i="1"/>
  <c r="H1092" i="1" s="1"/>
  <c r="H1088" i="1"/>
  <c r="H1087" i="1" s="1"/>
  <c r="H1084" i="1"/>
  <c r="H1080" i="1"/>
  <c r="H1079" i="1" s="1"/>
  <c r="H1076" i="1"/>
  <c r="H1072" i="1"/>
  <c r="H1071" i="1" s="1"/>
  <c r="H1068" i="1"/>
  <c r="H1064" i="1"/>
  <c r="H1063" i="1" s="1"/>
  <c r="H1062" i="1" s="1"/>
  <c r="H1060" i="1"/>
  <c r="H1056" i="1"/>
  <c r="H1055" i="1" s="1"/>
  <c r="H1052" i="1"/>
  <c r="H1048" i="1"/>
  <c r="H1047" i="1" s="1"/>
  <c r="H1044" i="1"/>
  <c r="H1040" i="1"/>
  <c r="H1039" i="1" s="1"/>
  <c r="H1036" i="1"/>
  <c r="H1032" i="1"/>
  <c r="H1031" i="1" s="1"/>
  <c r="H1028" i="1"/>
  <c r="H1024" i="1"/>
  <c r="H1020" i="1"/>
  <c r="H1016" i="1"/>
  <c r="H1015" i="1" s="1"/>
  <c r="H1013" i="1"/>
  <c r="H918" i="1" s="1"/>
  <c r="H1012" i="1"/>
  <c r="H1011" i="1"/>
  <c r="H916" i="1" s="1"/>
  <c r="H1010" i="1"/>
  <c r="H107" i="1" s="1"/>
  <c r="H1007" i="1"/>
  <c r="H1006" i="1"/>
  <c r="H904" i="1" s="1"/>
  <c r="H1005" i="1"/>
  <c r="H903" i="1" s="1"/>
  <c r="H998" i="1"/>
  <c r="H997" i="1" s="1"/>
  <c r="H996" i="1" s="1"/>
  <c r="H992" i="1"/>
  <c r="H990" i="1" s="1"/>
  <c r="H986" i="1"/>
  <c r="H984" i="1" s="1"/>
  <c r="H980" i="1"/>
  <c r="H979" i="1" s="1"/>
  <c r="H978" i="1" s="1"/>
  <c r="H974" i="1"/>
  <c r="H973" i="1" s="1"/>
  <c r="H969" i="1"/>
  <c r="H968" i="1" s="1"/>
  <c r="H964" i="1"/>
  <c r="H963" i="1" s="1"/>
  <c r="H959" i="1"/>
  <c r="H958" i="1" s="1"/>
  <c r="H948" i="1"/>
  <c r="H947" i="1" s="1"/>
  <c r="H946" i="1" s="1"/>
  <c r="H931" i="1"/>
  <c r="H929" i="1" s="1"/>
  <c r="H89" i="1" s="1"/>
  <c r="H924" i="1"/>
  <c r="H917" i="1"/>
  <c r="H915" i="1"/>
  <c r="H908" i="1"/>
  <c r="H906" i="1"/>
  <c r="H898" i="1"/>
  <c r="H897" i="1"/>
  <c r="H896" i="1" s="1"/>
  <c r="H892" i="1"/>
  <c r="H890" i="1" s="1"/>
  <c r="H889" i="1"/>
  <c r="H888" i="1" s="1"/>
  <c r="H886" i="1"/>
  <c r="H885" i="1" s="1"/>
  <c r="H884" i="1" s="1"/>
  <c r="H877" i="1"/>
  <c r="H876" i="1" s="1"/>
  <c r="H875" i="1" s="1"/>
  <c r="H874" i="1" s="1"/>
  <c r="H871" i="1"/>
  <c r="H870" i="1" s="1"/>
  <c r="H869" i="1" s="1"/>
  <c r="H867" i="1"/>
  <c r="H862" i="1"/>
  <c r="H861" i="1" s="1"/>
  <c r="H860" i="1" s="1"/>
  <c r="H857" i="1"/>
  <c r="H853" i="1"/>
  <c r="H852" i="1" s="1"/>
  <c r="H851" i="1" s="1"/>
  <c r="H848" i="1"/>
  <c r="H844" i="1"/>
  <c r="H843" i="1" s="1"/>
  <c r="H842" i="1" s="1"/>
  <c r="H839" i="1"/>
  <c r="H834" i="1"/>
  <c r="H828" i="1"/>
  <c r="H824" i="1"/>
  <c r="H823" i="1" s="1"/>
  <c r="H817" i="1"/>
  <c r="H816" i="1" s="1"/>
  <c r="H815" i="1" s="1"/>
  <c r="H807" i="1"/>
  <c r="H803" i="1"/>
  <c r="H802" i="1" s="1"/>
  <c r="H801" i="1" s="1"/>
  <c r="H796" i="1"/>
  <c r="H784" i="1" s="1"/>
  <c r="H788" i="1"/>
  <c r="H787" i="1" s="1"/>
  <c r="H785" i="1"/>
  <c r="H782" i="1"/>
  <c r="H781" i="1"/>
  <c r="H779" i="1"/>
  <c r="H776" i="1"/>
  <c r="H775" i="1"/>
  <c r="H770" i="1"/>
  <c r="H769" i="1" s="1"/>
  <c r="H767" i="1"/>
  <c r="H766" i="1" s="1"/>
  <c r="H764" i="1"/>
  <c r="H763" i="1" s="1"/>
  <c r="H761" i="1"/>
  <c r="H760" i="1" s="1"/>
  <c r="H758" i="1"/>
  <c r="H757" i="1" s="1"/>
  <c r="H755" i="1"/>
  <c r="H754" i="1" s="1"/>
  <c r="H750" i="1"/>
  <c r="H749" i="1" s="1"/>
  <c r="H748" i="1" s="1"/>
  <c r="H747" i="1" s="1"/>
  <c r="H744" i="1"/>
  <c r="H743" i="1" s="1"/>
  <c r="H742" i="1" s="1"/>
  <c r="H741" i="1" s="1"/>
  <c r="H737" i="1"/>
  <c r="H736" i="1" s="1"/>
  <c r="H735" i="1" s="1"/>
  <c r="H734" i="1" s="1"/>
  <c r="H731" i="1"/>
  <c r="H730" i="1" s="1"/>
  <c r="H729" i="1" s="1"/>
  <c r="H728" i="1" s="1"/>
  <c r="H724" i="1"/>
  <c r="H720" i="1"/>
  <c r="H709" i="1"/>
  <c r="H707" i="1"/>
  <c r="H706" i="1" s="1"/>
  <c r="H705" i="1" s="1"/>
  <c r="H701" i="1"/>
  <c r="H695" i="1"/>
  <c r="H694" i="1" s="1"/>
  <c r="H689" i="1"/>
  <c r="H688" i="1" s="1"/>
  <c r="H687" i="1" s="1"/>
  <c r="H685" i="1"/>
  <c r="H678" i="1"/>
  <c r="H677" i="1" s="1"/>
  <c r="H674" i="1"/>
  <c r="H666" i="1"/>
  <c r="H665" i="1" s="1"/>
  <c r="H662" i="1"/>
  <c r="H655" i="1"/>
  <c r="H654" i="1" s="1"/>
  <c r="H651" i="1"/>
  <c r="H644" i="1"/>
  <c r="H643" i="1" s="1"/>
  <c r="H636" i="1"/>
  <c r="H628" i="1"/>
  <c r="H627" i="1" s="1"/>
  <c r="H625" i="1"/>
  <c r="H614" i="1" s="1"/>
  <c r="H602" i="1" s="1"/>
  <c r="H622" i="1"/>
  <c r="H610" i="1" s="1"/>
  <c r="H621" i="1"/>
  <c r="H609" i="1" s="1"/>
  <c r="H620" i="1"/>
  <c r="H607" i="1" s="1"/>
  <c r="H618" i="1"/>
  <c r="H606" i="1" s="1"/>
  <c r="H611" i="1"/>
  <c r="H608" i="1"/>
  <c r="H596" i="1"/>
  <c r="H595" i="1"/>
  <c r="H299" i="1" s="1"/>
  <c r="H590" i="1"/>
  <c r="H582" i="1"/>
  <c r="H578" i="1"/>
  <c r="H577" i="1" s="1"/>
  <c r="H572" i="1"/>
  <c r="H568" i="1"/>
  <c r="H567" i="1" s="1"/>
  <c r="H563" i="1"/>
  <c r="H561" i="1"/>
  <c r="H557" i="1"/>
  <c r="H555" i="1"/>
  <c r="H554" i="1" s="1"/>
  <c r="H551" i="1"/>
  <c r="H549" i="1"/>
  <c r="H548" i="1"/>
  <c r="H547" i="1"/>
  <c r="H546" i="1"/>
  <c r="H540" i="1"/>
  <c r="H538" i="1" s="1"/>
  <c r="H525" i="1"/>
  <c r="H524" i="1" s="1"/>
  <c r="H520" i="1"/>
  <c r="H515" i="1"/>
  <c r="H514" i="1" s="1"/>
  <c r="H513" i="1" s="1"/>
  <c r="H510" i="1"/>
  <c r="H509" i="1" s="1"/>
  <c r="H508" i="1" s="1"/>
  <c r="H505" i="1"/>
  <c r="H504" i="1" s="1"/>
  <c r="H499" i="1"/>
  <c r="H498" i="1" s="1"/>
  <c r="H497" i="1" s="1"/>
  <c r="H492" i="1"/>
  <c r="H491" i="1" s="1"/>
  <c r="H489" i="1"/>
  <c r="H483" i="1"/>
  <c r="H482" i="1" s="1"/>
  <c r="H480" i="1"/>
  <c r="H474" i="1"/>
  <c r="H473" i="1"/>
  <c r="H471" i="1"/>
  <c r="H466" i="1"/>
  <c r="H465" i="1" s="1"/>
  <c r="H461" i="1"/>
  <c r="H460" i="1" s="1"/>
  <c r="H459" i="1" s="1"/>
  <c r="H455" i="1"/>
  <c r="H454" i="1" s="1"/>
  <c r="H453" i="1" s="1"/>
  <c r="H449" i="1"/>
  <c r="H448" i="1" s="1"/>
  <c r="H447" i="1" s="1"/>
  <c r="H443" i="1"/>
  <c r="H442" i="1" s="1"/>
  <c r="H441" i="1" s="1"/>
  <c r="H437" i="1"/>
  <c r="H436" i="1" s="1"/>
  <c r="H435" i="1" s="1"/>
  <c r="H431" i="1"/>
  <c r="H430" i="1" s="1"/>
  <c r="H429" i="1" s="1"/>
  <c r="H407" i="1"/>
  <c r="H406" i="1" s="1"/>
  <c r="H405" i="1" s="1"/>
  <c r="H401" i="1"/>
  <c r="H400" i="1" s="1"/>
  <c r="H399" i="1" s="1"/>
  <c r="H395" i="1"/>
  <c r="H394" i="1" s="1"/>
  <c r="H393" i="1" s="1"/>
  <c r="H389" i="1"/>
  <c r="H388" i="1" s="1"/>
  <c r="H387" i="1" s="1"/>
  <c r="H383" i="1"/>
  <c r="H382" i="1" s="1"/>
  <c r="H381" i="1" s="1"/>
  <c r="H377" i="1"/>
  <c r="H376" i="1" s="1"/>
  <c r="H375" i="1" s="1"/>
  <c r="H372" i="1"/>
  <c r="H369" i="1"/>
  <c r="H366" i="1"/>
  <c r="H363" i="1"/>
  <c r="H362" i="1"/>
  <c r="H361" i="1"/>
  <c r="H357" i="1"/>
  <c r="H356" i="1"/>
  <c r="H137" i="1" s="1"/>
  <c r="H274" i="1" s="1"/>
  <c r="H273" i="1" s="1"/>
  <c r="H355" i="1"/>
  <c r="H353" i="1"/>
  <c r="H352" i="1"/>
  <c r="H133" i="1" s="1"/>
  <c r="H132" i="1" s="1"/>
  <c r="H269" i="1" s="1"/>
  <c r="H351" i="1"/>
  <c r="H338" i="1"/>
  <c r="H336" i="1" s="1"/>
  <c r="H312" i="1" s="1"/>
  <c r="H331" i="1"/>
  <c r="H323" i="1"/>
  <c r="H322" i="1"/>
  <c r="H320" i="1"/>
  <c r="H318" i="1"/>
  <c r="H317" i="1"/>
  <c r="H316" i="1"/>
  <c r="H315" i="1"/>
  <c r="H314" i="1"/>
  <c r="H290" i="1" s="1"/>
  <c r="H311" i="1"/>
  <c r="H302" i="1"/>
  <c r="H289" i="1"/>
  <c r="H278" i="1"/>
  <c r="H264" i="1"/>
  <c r="H263" i="1"/>
  <c r="H254" i="1"/>
  <c r="H252" i="1"/>
  <c r="H251" i="1"/>
  <c r="H250" i="1"/>
  <c r="H239" i="1"/>
  <c r="H238" i="1"/>
  <c r="H235" i="1"/>
  <c r="H232" i="1"/>
  <c r="H219" i="1"/>
  <c r="H214" i="1"/>
  <c r="H205" i="1"/>
  <c r="H204" i="1"/>
  <c r="H201" i="1"/>
  <c r="H224" i="1" s="1"/>
  <c r="H223" i="1" s="1"/>
  <c r="H200" i="1"/>
  <c r="H199" i="1" s="1"/>
  <c r="H198" i="1"/>
  <c r="H196" i="1" s="1"/>
  <c r="H195" i="1"/>
  <c r="H194" i="1" s="1"/>
  <c r="H193" i="1"/>
  <c r="H191" i="1"/>
  <c r="H190" i="1"/>
  <c r="H189" i="1"/>
  <c r="H187" i="1"/>
  <c r="H186" i="1" s="1"/>
  <c r="H184" i="1"/>
  <c r="H183" i="1"/>
  <c r="H181" i="1"/>
  <c r="H179" i="1"/>
  <c r="H178" i="1"/>
  <c r="H177" i="1"/>
  <c r="H174" i="1"/>
  <c r="H173" i="1"/>
  <c r="H171" i="1"/>
  <c r="H169" i="1"/>
  <c r="H164" i="1"/>
  <c r="H163" i="1"/>
  <c r="H162" i="1"/>
  <c r="H161" i="1"/>
  <c r="H157" i="1"/>
  <c r="H156" i="1"/>
  <c r="H142" i="1"/>
  <c r="H140" i="1" s="1"/>
  <c r="H277" i="1" s="1"/>
  <c r="H129" i="1"/>
  <c r="H128" i="1"/>
  <c r="H265" i="1" s="1"/>
  <c r="H122" i="1"/>
  <c r="H261" i="1" s="1"/>
  <c r="H121" i="1"/>
  <c r="H260" i="1" s="1"/>
  <c r="H120" i="1"/>
  <c r="H118" i="1"/>
  <c r="H257" i="1" s="1"/>
  <c r="H116" i="1"/>
  <c r="H255" i="1" s="1"/>
  <c r="H110" i="1"/>
  <c r="H249" i="1" s="1"/>
  <c r="H109" i="1"/>
  <c r="H248" i="1" s="1"/>
  <c r="H105" i="1"/>
  <c r="H244" i="1" s="1"/>
  <c r="H103" i="1"/>
  <c r="H220" i="1" s="1"/>
  <c r="H102" i="1"/>
  <c r="H242" i="1" s="1"/>
  <c r="H101" i="1"/>
  <c r="H241" i="1" s="1"/>
  <c r="H82" i="1"/>
  <c r="H74" i="1"/>
  <c r="H71" i="1"/>
  <c r="H203" i="1" s="1"/>
  <c r="H69" i="1"/>
  <c r="H66" i="1"/>
  <c r="H62" i="1"/>
  <c r="H60" i="1"/>
  <c r="H53" i="1"/>
  <c r="H51" i="1"/>
  <c r="H47" i="1"/>
  <c r="H44" i="1" s="1"/>
  <c r="H40" i="1"/>
  <c r="H31" i="1"/>
  <c r="H168" i="1" s="1"/>
  <c r="H12" i="1"/>
  <c r="H10" i="1"/>
  <c r="H154" i="1" s="1"/>
  <c r="H153" i="1" s="1"/>
  <c r="G1375" i="1"/>
  <c r="G1374" i="1" s="1"/>
  <c r="G1373" i="1" s="1"/>
  <c r="G1367" i="1"/>
  <c r="G1366" i="1" s="1"/>
  <c r="G1365" i="1" s="1"/>
  <c r="G1361" i="1"/>
  <c r="G1360" i="1" s="1"/>
  <c r="G1359" i="1" s="1"/>
  <c r="G1355" i="1"/>
  <c r="G1354" i="1" s="1"/>
  <c r="G1353" i="1" s="1"/>
  <c r="G1348" i="1"/>
  <c r="G1347" i="1" s="1"/>
  <c r="G1346" i="1" s="1"/>
  <c r="G1342" i="1"/>
  <c r="G1337" i="1"/>
  <c r="G1336" i="1" s="1"/>
  <c r="G1335" i="1" s="1"/>
  <c r="G1326" i="1"/>
  <c r="G1323" i="1"/>
  <c r="G1314" i="1"/>
  <c r="G1313" i="1" s="1"/>
  <c r="G1311" i="1"/>
  <c r="G1269" i="1" s="1"/>
  <c r="G1306" i="1"/>
  <c r="G1305" i="1"/>
  <c r="G1282" i="1"/>
  <c r="G1272" i="1" s="1"/>
  <c r="G1278" i="1"/>
  <c r="G1277" i="1" s="1"/>
  <c r="G1276" i="1"/>
  <c r="G1264" i="1" s="1"/>
  <c r="G302" i="1" s="1"/>
  <c r="G1273" i="1"/>
  <c r="G1253" i="1"/>
  <c r="G1252" i="1" s="1"/>
  <c r="G1238" i="1"/>
  <c r="G1230" i="1"/>
  <c r="G1222" i="1"/>
  <c r="G1220" i="1" s="1"/>
  <c r="G1212" i="1"/>
  <c r="G1211" i="1" s="1"/>
  <c r="G1209" i="1"/>
  <c r="G1205" i="1"/>
  <c r="G1204" i="1" s="1"/>
  <c r="G1202" i="1"/>
  <c r="G1190" i="1" s="1"/>
  <c r="G1201" i="1"/>
  <c r="G1189" i="1" s="1"/>
  <c r="G1200" i="1"/>
  <c r="G1187" i="1" s="1"/>
  <c r="G1196" i="1"/>
  <c r="G1195" i="1"/>
  <c r="G1194" i="1"/>
  <c r="G1182" i="1" s="1"/>
  <c r="G1184" i="1"/>
  <c r="G1172" i="1"/>
  <c r="G1171" i="1" s="1"/>
  <c r="G1170" i="1" s="1"/>
  <c r="G1165" i="1"/>
  <c r="G1164" i="1" s="1"/>
  <c r="G1163" i="1" s="1"/>
  <c r="G1162" i="1" s="1"/>
  <c r="G1160" i="1"/>
  <c r="G1124" i="1" s="1"/>
  <c r="G911" i="1" s="1"/>
  <c r="G1156" i="1"/>
  <c r="G1155" i="1" s="1"/>
  <c r="G1154" i="1" s="1"/>
  <c r="G1151" i="1"/>
  <c r="G1146" i="1"/>
  <c r="G1145" i="1" s="1"/>
  <c r="G1144" i="1" s="1"/>
  <c r="G1141" i="1"/>
  <c r="G1137" i="1"/>
  <c r="G1136" i="1" s="1"/>
  <c r="G1135" i="1" s="1"/>
  <c r="G1132" i="1"/>
  <c r="G1128" i="1"/>
  <c r="G1127" i="1" s="1"/>
  <c r="G1122" i="1"/>
  <c r="G1116" i="1"/>
  <c r="G1112" i="1"/>
  <c r="G1111" i="1" s="1"/>
  <c r="G1108" i="1"/>
  <c r="G1104" i="1"/>
  <c r="G1103" i="1" s="1"/>
  <c r="G1097" i="1"/>
  <c r="G1093" i="1"/>
  <c r="G1088" i="1"/>
  <c r="G1087" i="1" s="1"/>
  <c r="G1084" i="1"/>
  <c r="G1080" i="1"/>
  <c r="G1079" i="1" s="1"/>
  <c r="G1076" i="1"/>
  <c r="G1072" i="1"/>
  <c r="G1071" i="1" s="1"/>
  <c r="G1068" i="1"/>
  <c r="G1064" i="1"/>
  <c r="G1063" i="1" s="1"/>
  <c r="G1060" i="1"/>
  <c r="G1056" i="1"/>
  <c r="G1055" i="1" s="1"/>
  <c r="G1052" i="1"/>
  <c r="G1048" i="1"/>
  <c r="G1047" i="1" s="1"/>
  <c r="G1044" i="1"/>
  <c r="G1040" i="1"/>
  <c r="G1039" i="1" s="1"/>
  <c r="G1036" i="1"/>
  <c r="G1032" i="1"/>
  <c r="G1031" i="1" s="1"/>
  <c r="G1028" i="1"/>
  <c r="G1024" i="1"/>
  <c r="G1023" i="1" s="1"/>
  <c r="G1020" i="1"/>
  <c r="G1016" i="1"/>
  <c r="G1015" i="1" s="1"/>
  <c r="G1013" i="1"/>
  <c r="G918" i="1" s="1"/>
  <c r="G1012" i="1"/>
  <c r="G917" i="1" s="1"/>
  <c r="G1011" i="1"/>
  <c r="G916" i="1" s="1"/>
  <c r="G1010" i="1"/>
  <c r="G915" i="1" s="1"/>
  <c r="G1007" i="1"/>
  <c r="G1006" i="1"/>
  <c r="G904" i="1" s="1"/>
  <c r="G1005" i="1"/>
  <c r="G903" i="1" s="1"/>
  <c r="G998" i="1"/>
  <c r="G997" i="1" s="1"/>
  <c r="G996" i="1" s="1"/>
  <c r="G992" i="1"/>
  <c r="G990" i="1" s="1"/>
  <c r="G986" i="1"/>
  <c r="G984" i="1" s="1"/>
  <c r="G980" i="1"/>
  <c r="G979" i="1" s="1"/>
  <c r="G978" i="1" s="1"/>
  <c r="G974" i="1"/>
  <c r="G973" i="1" s="1"/>
  <c r="G969" i="1"/>
  <c r="G968" i="1" s="1"/>
  <c r="G964" i="1"/>
  <c r="G963" i="1" s="1"/>
  <c r="G959" i="1"/>
  <c r="G958" i="1" s="1"/>
  <c r="G948" i="1"/>
  <c r="G947" i="1" s="1"/>
  <c r="G946" i="1" s="1"/>
  <c r="G931" i="1"/>
  <c r="G929" i="1" s="1"/>
  <c r="G89" i="1" s="1"/>
  <c r="G924" i="1"/>
  <c r="G908" i="1"/>
  <c r="G906" i="1"/>
  <c r="G898" i="1"/>
  <c r="G897" i="1"/>
  <c r="G896" i="1" s="1"/>
  <c r="G892" i="1"/>
  <c r="G889" i="1" s="1"/>
  <c r="G888" i="1" s="1"/>
  <c r="G886" i="1"/>
  <c r="G885" i="1" s="1"/>
  <c r="G884" i="1" s="1"/>
  <c r="G877" i="1"/>
  <c r="G876" i="1" s="1"/>
  <c r="G875" i="1" s="1"/>
  <c r="G874" i="1" s="1"/>
  <c r="G871" i="1"/>
  <c r="G870" i="1" s="1"/>
  <c r="G869" i="1" s="1"/>
  <c r="G867" i="1"/>
  <c r="G862" i="1"/>
  <c r="G861" i="1" s="1"/>
  <c r="G860" i="1" s="1"/>
  <c r="G857" i="1"/>
  <c r="G853" i="1"/>
  <c r="G852" i="1" s="1"/>
  <c r="G851" i="1" s="1"/>
  <c r="G848" i="1"/>
  <c r="G844" i="1"/>
  <c r="G843" i="1" s="1"/>
  <c r="G842" i="1" s="1"/>
  <c r="G839" i="1"/>
  <c r="G834" i="1"/>
  <c r="G833" i="1" s="1"/>
  <c r="G832" i="1" s="1"/>
  <c r="G828" i="1"/>
  <c r="G824" i="1"/>
  <c r="G817" i="1"/>
  <c r="G783" i="1" s="1"/>
  <c r="G599" i="1" s="1"/>
  <c r="G807" i="1"/>
  <c r="G803" i="1"/>
  <c r="G802" i="1" s="1"/>
  <c r="G801" i="1" s="1"/>
  <c r="G796" i="1"/>
  <c r="G784" i="1" s="1"/>
  <c r="G788" i="1"/>
  <c r="G787" i="1" s="1"/>
  <c r="G785" i="1"/>
  <c r="G782" i="1"/>
  <c r="G781" i="1"/>
  <c r="G779" i="1"/>
  <c r="G776" i="1"/>
  <c r="G775" i="1"/>
  <c r="G770" i="1"/>
  <c r="G769" i="1" s="1"/>
  <c r="G767" i="1"/>
  <c r="G766" i="1" s="1"/>
  <c r="G764" i="1"/>
  <c r="G763" i="1" s="1"/>
  <c r="G761" i="1"/>
  <c r="G760" i="1" s="1"/>
  <c r="G758" i="1"/>
  <c r="G757" i="1" s="1"/>
  <c r="G755" i="1"/>
  <c r="G754" i="1" s="1"/>
  <c r="G750" i="1"/>
  <c r="G749" i="1" s="1"/>
  <c r="G748" i="1" s="1"/>
  <c r="G747" i="1" s="1"/>
  <c r="G744" i="1"/>
  <c r="G743" i="1" s="1"/>
  <c r="G742" i="1" s="1"/>
  <c r="G741" i="1" s="1"/>
  <c r="G737" i="1"/>
  <c r="G736" i="1" s="1"/>
  <c r="G735" i="1" s="1"/>
  <c r="G734" i="1" s="1"/>
  <c r="G731" i="1"/>
  <c r="G730" i="1" s="1"/>
  <c r="G729" i="1" s="1"/>
  <c r="G728" i="1" s="1"/>
  <c r="G724" i="1"/>
  <c r="G723" i="1" s="1"/>
  <c r="G720" i="1"/>
  <c r="G709" i="1"/>
  <c r="G707" i="1"/>
  <c r="G706" i="1" s="1"/>
  <c r="G705" i="1" s="1"/>
  <c r="G701" i="1"/>
  <c r="G695" i="1"/>
  <c r="G694" i="1" s="1"/>
  <c r="G689" i="1"/>
  <c r="G688" i="1" s="1"/>
  <c r="G687" i="1" s="1"/>
  <c r="G685" i="1"/>
  <c r="G678" i="1"/>
  <c r="G677" i="1" s="1"/>
  <c r="G674" i="1"/>
  <c r="G666" i="1"/>
  <c r="G665" i="1" s="1"/>
  <c r="G662" i="1"/>
  <c r="G655" i="1"/>
  <c r="G654" i="1" s="1"/>
  <c r="G651" i="1"/>
  <c r="G644" i="1"/>
  <c r="G643" i="1" s="1"/>
  <c r="G636" i="1"/>
  <c r="G628" i="1"/>
  <c r="G627" i="1" s="1"/>
  <c r="G625" i="1"/>
  <c r="G614" i="1" s="1"/>
  <c r="G622" i="1"/>
  <c r="G610" i="1" s="1"/>
  <c r="G621" i="1"/>
  <c r="G609" i="1" s="1"/>
  <c r="G620" i="1"/>
  <c r="G607" i="1" s="1"/>
  <c r="G618" i="1"/>
  <c r="G611" i="1"/>
  <c r="G608" i="1"/>
  <c r="G606" i="1"/>
  <c r="G596" i="1"/>
  <c r="G595" i="1"/>
  <c r="G590" i="1"/>
  <c r="G582" i="1"/>
  <c r="G578" i="1"/>
  <c r="G577" i="1" s="1"/>
  <c r="G572" i="1"/>
  <c r="G568" i="1"/>
  <c r="G567" i="1" s="1"/>
  <c r="G563" i="1"/>
  <c r="G561" i="1"/>
  <c r="G557" i="1"/>
  <c r="G555" i="1"/>
  <c r="G554" i="1" s="1"/>
  <c r="G551" i="1"/>
  <c r="G549" i="1"/>
  <c r="G548" i="1"/>
  <c r="G547" i="1"/>
  <c r="G546" i="1"/>
  <c r="G540" i="1"/>
  <c r="G313" i="1" s="1"/>
  <c r="G288" i="1" s="1"/>
  <c r="G525" i="1"/>
  <c r="G524" i="1" s="1"/>
  <c r="G520" i="1"/>
  <c r="G515" i="1"/>
  <c r="G514" i="1" s="1"/>
  <c r="G513" i="1" s="1"/>
  <c r="G510" i="1"/>
  <c r="G509" i="1" s="1"/>
  <c r="G508" i="1" s="1"/>
  <c r="G505" i="1"/>
  <c r="G504" i="1" s="1"/>
  <c r="G499" i="1"/>
  <c r="G498" i="1" s="1"/>
  <c r="G497" i="1" s="1"/>
  <c r="G492" i="1"/>
  <c r="G491" i="1" s="1"/>
  <c r="G489" i="1"/>
  <c r="G483" i="1"/>
  <c r="G482" i="1" s="1"/>
  <c r="G480" i="1"/>
  <c r="G474" i="1"/>
  <c r="G473" i="1"/>
  <c r="G471" i="1"/>
  <c r="G466" i="1"/>
  <c r="G465" i="1" s="1"/>
  <c r="G461" i="1"/>
  <c r="G460" i="1" s="1"/>
  <c r="G459" i="1" s="1"/>
  <c r="G455" i="1"/>
  <c r="G454" i="1" s="1"/>
  <c r="G453" i="1" s="1"/>
  <c r="G449" i="1"/>
  <c r="G448" i="1" s="1"/>
  <c r="G447" i="1" s="1"/>
  <c r="G443" i="1"/>
  <c r="G442" i="1" s="1"/>
  <c r="G441" i="1" s="1"/>
  <c r="G437" i="1"/>
  <c r="G436" i="1" s="1"/>
  <c r="G435" i="1" s="1"/>
  <c r="G431" i="1"/>
  <c r="G430" i="1" s="1"/>
  <c r="G429" i="1" s="1"/>
  <c r="G407" i="1"/>
  <c r="G406" i="1" s="1"/>
  <c r="G405" i="1" s="1"/>
  <c r="G401" i="1"/>
  <c r="G400" i="1" s="1"/>
  <c r="G399" i="1" s="1"/>
  <c r="G395" i="1"/>
  <c r="G394" i="1"/>
  <c r="G393" i="1" s="1"/>
  <c r="G389" i="1"/>
  <c r="G388" i="1" s="1"/>
  <c r="G387" i="1" s="1"/>
  <c r="G383" i="1"/>
  <c r="G382" i="1" s="1"/>
  <c r="G381" i="1" s="1"/>
  <c r="G377" i="1"/>
  <c r="G376" i="1" s="1"/>
  <c r="G375" i="1" s="1"/>
  <c r="G372" i="1"/>
  <c r="G369" i="1"/>
  <c r="G366" i="1"/>
  <c r="G363" i="1"/>
  <c r="G362" i="1"/>
  <c r="G361" i="1"/>
  <c r="G357" i="1"/>
  <c r="G356" i="1"/>
  <c r="G137" i="1" s="1"/>
  <c r="G355" i="1"/>
  <c r="G353" i="1"/>
  <c r="G352" i="1"/>
  <c r="G133" i="1" s="1"/>
  <c r="G132" i="1" s="1"/>
  <c r="G351" i="1"/>
  <c r="G338" i="1"/>
  <c r="G336" i="1" s="1"/>
  <c r="G331" i="1"/>
  <c r="G323" i="1"/>
  <c r="G322" i="1"/>
  <c r="G320" i="1"/>
  <c r="G318" i="1"/>
  <c r="G317" i="1"/>
  <c r="G316" i="1"/>
  <c r="G314" i="1"/>
  <c r="G290" i="1" s="1"/>
  <c r="G311" i="1"/>
  <c r="G300" i="1"/>
  <c r="G299" i="1"/>
  <c r="G289" i="1"/>
  <c r="G278" i="1"/>
  <c r="G264" i="1"/>
  <c r="G263" i="1"/>
  <c r="G254" i="1"/>
  <c r="G252" i="1"/>
  <c r="G251" i="1"/>
  <c r="G250" i="1"/>
  <c r="G239" i="1"/>
  <c r="G238" i="1"/>
  <c r="G235" i="1"/>
  <c r="G232" i="1"/>
  <c r="G219" i="1"/>
  <c r="G214" i="1"/>
  <c r="G205" i="1"/>
  <c r="G204" i="1"/>
  <c r="G201" i="1"/>
  <c r="G224" i="1" s="1"/>
  <c r="G223" i="1" s="1"/>
  <c r="G200" i="1"/>
  <c r="G198" i="1"/>
  <c r="G196" i="1" s="1"/>
  <c r="G195" i="1"/>
  <c r="G194" i="1" s="1"/>
  <c r="G193" i="1"/>
  <c r="G191" i="1"/>
  <c r="G190" i="1"/>
  <c r="G189" i="1"/>
  <c r="G187" i="1"/>
  <c r="G186" i="1" s="1"/>
  <c r="G184" i="1"/>
  <c r="G183" i="1"/>
  <c r="G181" i="1"/>
  <c r="G179" i="1"/>
  <c r="G178" i="1"/>
  <c r="G177" i="1"/>
  <c r="G174" i="1"/>
  <c r="G173" i="1"/>
  <c r="G171" i="1"/>
  <c r="G169" i="1"/>
  <c r="G164" i="1"/>
  <c r="G163" i="1"/>
  <c r="G162" i="1"/>
  <c r="G161" i="1"/>
  <c r="G157" i="1"/>
  <c r="G156" i="1"/>
  <c r="G142" i="1"/>
  <c r="G140" i="1" s="1"/>
  <c r="G277" i="1" s="1"/>
  <c r="G129" i="1"/>
  <c r="G128" i="1"/>
  <c r="G125" i="1" s="1"/>
  <c r="G122" i="1"/>
  <c r="G261" i="1" s="1"/>
  <c r="G121" i="1"/>
  <c r="G260" i="1" s="1"/>
  <c r="G120" i="1"/>
  <c r="G118" i="1"/>
  <c r="G257" i="1" s="1"/>
  <c r="G116" i="1"/>
  <c r="G114" i="1" s="1"/>
  <c r="G253" i="1" s="1"/>
  <c r="G110" i="1"/>
  <c r="G249" i="1" s="1"/>
  <c r="G109" i="1"/>
  <c r="G248" i="1" s="1"/>
  <c r="G108" i="1"/>
  <c r="G247" i="1" s="1"/>
  <c r="G107" i="1"/>
  <c r="G246" i="1" s="1"/>
  <c r="G105" i="1"/>
  <c r="G244" i="1" s="1"/>
  <c r="G103" i="1"/>
  <c r="G220" i="1" s="1"/>
  <c r="G101" i="1"/>
  <c r="G241" i="1" s="1"/>
  <c r="G82" i="1"/>
  <c r="G74" i="1"/>
  <c r="G71" i="1"/>
  <c r="G203" i="1" s="1"/>
  <c r="G69" i="1"/>
  <c r="G66" i="1"/>
  <c r="G62" i="1"/>
  <c r="G60" i="1"/>
  <c r="G53" i="1"/>
  <c r="G51" i="1"/>
  <c r="G47" i="1"/>
  <c r="G44" i="1" s="1"/>
  <c r="G40" i="1"/>
  <c r="G31" i="1"/>
  <c r="G168" i="1" s="1"/>
  <c r="G12" i="1"/>
  <c r="G10" i="1"/>
  <c r="G154" i="1" s="1"/>
  <c r="G153" i="1" s="1"/>
  <c r="F1375" i="1"/>
  <c r="F1374" i="1" s="1"/>
  <c r="F1373" i="1" s="1"/>
  <c r="F1367" i="1"/>
  <c r="F1366" i="1" s="1"/>
  <c r="F1365" i="1" s="1"/>
  <c r="F1361" i="1"/>
  <c r="F1360" i="1" s="1"/>
  <c r="F1359" i="1" s="1"/>
  <c r="F1355" i="1"/>
  <c r="F1354" i="1" s="1"/>
  <c r="F1353" i="1" s="1"/>
  <c r="F1348" i="1"/>
  <c r="F1342" i="1"/>
  <c r="F1341" i="1" s="1"/>
  <c r="F1340" i="1" s="1"/>
  <c r="F1337" i="1"/>
  <c r="F1336" i="1" s="1"/>
  <c r="F1335" i="1" s="1"/>
  <c r="F1326" i="1"/>
  <c r="F1323" i="1"/>
  <c r="F1314" i="1"/>
  <c r="F1313" i="1" s="1"/>
  <c r="F1311" i="1"/>
  <c r="F1269" i="1" s="1"/>
  <c r="F1306" i="1"/>
  <c r="F1305" i="1"/>
  <c r="F1282" i="1"/>
  <c r="F1272" i="1" s="1"/>
  <c r="F1278" i="1"/>
  <c r="F1277" i="1" s="1"/>
  <c r="F1276" i="1"/>
  <c r="F1264" i="1" s="1"/>
  <c r="F302" i="1" s="1"/>
  <c r="F1273" i="1"/>
  <c r="F1253" i="1"/>
  <c r="F1252" i="1" s="1"/>
  <c r="F1238" i="1"/>
  <c r="F1230" i="1"/>
  <c r="F1222" i="1"/>
  <c r="F1221" i="1" s="1"/>
  <c r="F1212" i="1"/>
  <c r="F1211" i="1" s="1"/>
  <c r="F1209" i="1"/>
  <c r="F1205" i="1"/>
  <c r="F1204" i="1" s="1"/>
  <c r="F1202" i="1"/>
  <c r="F1190" i="1" s="1"/>
  <c r="F1201" i="1"/>
  <c r="F1189" i="1" s="1"/>
  <c r="F1200" i="1"/>
  <c r="F1187" i="1" s="1"/>
  <c r="F1196" i="1"/>
  <c r="F1195" i="1"/>
  <c r="F1194" i="1"/>
  <c r="F1182" i="1" s="1"/>
  <c r="F1184" i="1"/>
  <c r="F1172" i="1"/>
  <c r="F1171" i="1" s="1"/>
  <c r="F1170" i="1" s="1"/>
  <c r="F1165" i="1"/>
  <c r="F1164" i="1" s="1"/>
  <c r="F1163" i="1" s="1"/>
  <c r="F1162" i="1" s="1"/>
  <c r="F1160" i="1"/>
  <c r="F1124" i="1" s="1"/>
  <c r="F911" i="1" s="1"/>
  <c r="F1156" i="1"/>
  <c r="F1155" i="1" s="1"/>
  <c r="F1154" i="1" s="1"/>
  <c r="F1151" i="1"/>
  <c r="F1146" i="1"/>
  <c r="F1145" i="1" s="1"/>
  <c r="F1144" i="1" s="1"/>
  <c r="F1141" i="1"/>
  <c r="F1137" i="1"/>
  <c r="F1136" i="1" s="1"/>
  <c r="F1135" i="1" s="1"/>
  <c r="F1132" i="1"/>
  <c r="F1128" i="1"/>
  <c r="F1122" i="1"/>
  <c r="F1116" i="1"/>
  <c r="F1112" i="1"/>
  <c r="F1108" i="1"/>
  <c r="F1104" i="1"/>
  <c r="F1103" i="1" s="1"/>
  <c r="F1097" i="1"/>
  <c r="F1093" i="1"/>
  <c r="F1088" i="1"/>
  <c r="F1087" i="1" s="1"/>
  <c r="F1084" i="1"/>
  <c r="F1080" i="1"/>
  <c r="F1079" i="1" s="1"/>
  <c r="F1076" i="1"/>
  <c r="F1072" i="1"/>
  <c r="F1071" i="1" s="1"/>
  <c r="F1068" i="1"/>
  <c r="F1064" i="1"/>
  <c r="F1063" i="1" s="1"/>
  <c r="F1060" i="1"/>
  <c r="F1056" i="1"/>
  <c r="F1055" i="1" s="1"/>
  <c r="F1052" i="1"/>
  <c r="F1048" i="1"/>
  <c r="F1047" i="1" s="1"/>
  <c r="F1044" i="1"/>
  <c r="F1040" i="1"/>
  <c r="F1039" i="1" s="1"/>
  <c r="F1036" i="1"/>
  <c r="F1032" i="1"/>
  <c r="F1031" i="1" s="1"/>
  <c r="F1028" i="1"/>
  <c r="F1024" i="1"/>
  <c r="F1023" i="1" s="1"/>
  <c r="F1020" i="1"/>
  <c r="F1016" i="1"/>
  <c r="F1015" i="1" s="1"/>
  <c r="F1013" i="1"/>
  <c r="F918" i="1" s="1"/>
  <c r="F1012" i="1"/>
  <c r="F917" i="1" s="1"/>
  <c r="F1011" i="1"/>
  <c r="F916" i="1" s="1"/>
  <c r="F1010" i="1"/>
  <c r="F915" i="1" s="1"/>
  <c r="F1007" i="1"/>
  <c r="F1006" i="1"/>
  <c r="F904" i="1" s="1"/>
  <c r="F1005" i="1"/>
  <c r="F903" i="1" s="1"/>
  <c r="F998" i="1"/>
  <c r="F997" i="1" s="1"/>
  <c r="F996" i="1" s="1"/>
  <c r="F992" i="1"/>
  <c r="F990" i="1" s="1"/>
  <c r="F986" i="1"/>
  <c r="F985" i="1" s="1"/>
  <c r="F980" i="1"/>
  <c r="F979" i="1" s="1"/>
  <c r="F978" i="1" s="1"/>
  <c r="F974" i="1"/>
  <c r="F973" i="1" s="1"/>
  <c r="F969" i="1"/>
  <c r="F968" i="1" s="1"/>
  <c r="F964" i="1"/>
  <c r="F963" i="1" s="1"/>
  <c r="F959" i="1"/>
  <c r="F958" i="1" s="1"/>
  <c r="F948" i="1"/>
  <c r="F947" i="1" s="1"/>
  <c r="F946" i="1" s="1"/>
  <c r="F931" i="1"/>
  <c r="F929" i="1" s="1"/>
  <c r="F924" i="1"/>
  <c r="F909" i="1"/>
  <c r="F908" i="1"/>
  <c r="F906" i="1"/>
  <c r="F590" i="1" s="1"/>
  <c r="F898" i="1"/>
  <c r="F897" i="1"/>
  <c r="F896" i="1" s="1"/>
  <c r="F892" i="1"/>
  <c r="F889" i="1" s="1"/>
  <c r="F888" i="1" s="1"/>
  <c r="F886" i="1"/>
  <c r="F885" i="1" s="1"/>
  <c r="F884" i="1" s="1"/>
  <c r="F877" i="1"/>
  <c r="F876" i="1" s="1"/>
  <c r="F875" i="1" s="1"/>
  <c r="F874" i="1" s="1"/>
  <c r="F871" i="1"/>
  <c r="F870" i="1" s="1"/>
  <c r="F869" i="1" s="1"/>
  <c r="F867" i="1"/>
  <c r="F862" i="1"/>
  <c r="F861" i="1" s="1"/>
  <c r="F860" i="1" s="1"/>
  <c r="F857" i="1"/>
  <c r="F853" i="1"/>
  <c r="F852" i="1" s="1"/>
  <c r="F851" i="1" s="1"/>
  <c r="F848" i="1"/>
  <c r="F844" i="1"/>
  <c r="F843" i="1" s="1"/>
  <c r="F842" i="1" s="1"/>
  <c r="F839" i="1"/>
  <c r="F834" i="1"/>
  <c r="F833" i="1" s="1"/>
  <c r="F832" i="1" s="1"/>
  <c r="F828" i="1"/>
  <c r="F824" i="1"/>
  <c r="F823" i="1" s="1"/>
  <c r="F822" i="1" s="1"/>
  <c r="F817" i="1"/>
  <c r="F816" i="1" s="1"/>
  <c r="F815" i="1" s="1"/>
  <c r="F807" i="1"/>
  <c r="F803" i="1"/>
  <c r="F796" i="1"/>
  <c r="F794" i="1" s="1"/>
  <c r="F788" i="1"/>
  <c r="F787" i="1" s="1"/>
  <c r="F785" i="1"/>
  <c r="F782" i="1"/>
  <c r="F781" i="1"/>
  <c r="F779" i="1"/>
  <c r="F778" i="1"/>
  <c r="F776" i="1"/>
  <c r="F775" i="1"/>
  <c r="F770" i="1"/>
  <c r="F769" i="1" s="1"/>
  <c r="F767" i="1"/>
  <c r="F766" i="1" s="1"/>
  <c r="F764" i="1"/>
  <c r="F763" i="1" s="1"/>
  <c r="F761" i="1"/>
  <c r="F760" i="1" s="1"/>
  <c r="F758" i="1"/>
  <c r="F757" i="1" s="1"/>
  <c r="F755" i="1"/>
  <c r="F754" i="1" s="1"/>
  <c r="F750" i="1"/>
  <c r="F749" i="1" s="1"/>
  <c r="F748" i="1" s="1"/>
  <c r="F747" i="1" s="1"/>
  <c r="F744" i="1"/>
  <c r="F743" i="1" s="1"/>
  <c r="F742" i="1" s="1"/>
  <c r="F741" i="1" s="1"/>
  <c r="F737" i="1"/>
  <c r="F736" i="1" s="1"/>
  <c r="F735" i="1" s="1"/>
  <c r="F734" i="1" s="1"/>
  <c r="F731" i="1"/>
  <c r="F724" i="1"/>
  <c r="F723" i="1" s="1"/>
  <c r="F722" i="1" s="1"/>
  <c r="F720" i="1"/>
  <c r="F709" i="1"/>
  <c r="F707" i="1"/>
  <c r="F701" i="1"/>
  <c r="F695" i="1"/>
  <c r="F694" i="1" s="1"/>
  <c r="F689" i="1"/>
  <c r="F688" i="1" s="1"/>
  <c r="F687" i="1" s="1"/>
  <c r="F685" i="1"/>
  <c r="F678" i="1"/>
  <c r="F677" i="1" s="1"/>
  <c r="F674" i="1"/>
  <c r="F666" i="1"/>
  <c r="F665" i="1" s="1"/>
  <c r="F662" i="1"/>
  <c r="F655" i="1"/>
  <c r="F654" i="1" s="1"/>
  <c r="F651" i="1"/>
  <c r="F644" i="1"/>
  <c r="F643" i="1" s="1"/>
  <c r="F636" i="1"/>
  <c r="F628" i="1"/>
  <c r="F627" i="1" s="1"/>
  <c r="F625" i="1"/>
  <c r="F614" i="1" s="1"/>
  <c r="F622" i="1"/>
  <c r="F610" i="1" s="1"/>
  <c r="F621" i="1"/>
  <c r="F620" i="1"/>
  <c r="F607" i="1" s="1"/>
  <c r="F618" i="1"/>
  <c r="F606" i="1" s="1"/>
  <c r="F611" i="1"/>
  <c r="F608" i="1"/>
  <c r="F596" i="1"/>
  <c r="F300" i="1" s="1"/>
  <c r="F595" i="1"/>
  <c r="F582" i="1"/>
  <c r="F578" i="1"/>
  <c r="F577" i="1" s="1"/>
  <c r="F572" i="1"/>
  <c r="F568" i="1"/>
  <c r="F567" i="1" s="1"/>
  <c r="F563" i="1"/>
  <c r="F561" i="1"/>
  <c r="F560" i="1" s="1"/>
  <c r="F557" i="1"/>
  <c r="F555" i="1"/>
  <c r="F554" i="1" s="1"/>
  <c r="F551" i="1"/>
  <c r="F549" i="1"/>
  <c r="F548" i="1"/>
  <c r="F547" i="1"/>
  <c r="F546" i="1"/>
  <c r="F540" i="1"/>
  <c r="F313" i="1" s="1"/>
  <c r="F288" i="1" s="1"/>
  <c r="F525" i="1"/>
  <c r="F524" i="1" s="1"/>
  <c r="F520" i="1"/>
  <c r="F515" i="1"/>
  <c r="F514" i="1" s="1"/>
  <c r="F513" i="1" s="1"/>
  <c r="F512" i="1" s="1"/>
  <c r="F510" i="1"/>
  <c r="F509" i="1" s="1"/>
  <c r="F508" i="1" s="1"/>
  <c r="F505" i="1"/>
  <c r="F504" i="1" s="1"/>
  <c r="F499" i="1"/>
  <c r="F498" i="1" s="1"/>
  <c r="F497" i="1" s="1"/>
  <c r="F492" i="1"/>
  <c r="F491" i="1" s="1"/>
  <c r="F489" i="1"/>
  <c r="F483" i="1"/>
  <c r="F482" i="1" s="1"/>
  <c r="F480" i="1"/>
  <c r="F474" i="1"/>
  <c r="F473" i="1"/>
  <c r="F471" i="1"/>
  <c r="F466" i="1"/>
  <c r="F461" i="1"/>
  <c r="F460" i="1" s="1"/>
  <c r="F459" i="1" s="1"/>
  <c r="F455" i="1"/>
  <c r="F454" i="1" s="1"/>
  <c r="F453" i="1" s="1"/>
  <c r="F449" i="1"/>
  <c r="F448" i="1" s="1"/>
  <c r="F447" i="1" s="1"/>
  <c r="F443" i="1"/>
  <c r="F442" i="1" s="1"/>
  <c r="F441" i="1" s="1"/>
  <c r="F437" i="1"/>
  <c r="F436" i="1" s="1"/>
  <c r="F435" i="1" s="1"/>
  <c r="F431" i="1"/>
  <c r="F430" i="1" s="1"/>
  <c r="F429" i="1" s="1"/>
  <c r="F407" i="1"/>
  <c r="F406" i="1" s="1"/>
  <c r="F405" i="1" s="1"/>
  <c r="F401" i="1"/>
  <c r="F400" i="1" s="1"/>
  <c r="F399" i="1" s="1"/>
  <c r="F395" i="1"/>
  <c r="F394" i="1" s="1"/>
  <c r="F393" i="1" s="1"/>
  <c r="F389" i="1"/>
  <c r="F388" i="1" s="1"/>
  <c r="F387" i="1" s="1"/>
  <c r="F383" i="1"/>
  <c r="F382" i="1" s="1"/>
  <c r="F381" i="1" s="1"/>
  <c r="F377" i="1"/>
  <c r="F348" i="1" s="1"/>
  <c r="F372" i="1"/>
  <c r="F369" i="1"/>
  <c r="F366" i="1"/>
  <c r="F363" i="1"/>
  <c r="F362" i="1"/>
  <c r="F361" i="1"/>
  <c r="F357" i="1"/>
  <c r="F356" i="1"/>
  <c r="F137" i="1" s="1"/>
  <c r="F274" i="1" s="1"/>
  <c r="F273" i="1" s="1"/>
  <c r="F355" i="1"/>
  <c r="F353" i="1"/>
  <c r="F352" i="1"/>
  <c r="F133" i="1" s="1"/>
  <c r="F132" i="1" s="1"/>
  <c r="F351" i="1"/>
  <c r="F338" i="1"/>
  <c r="F336" i="1" s="1"/>
  <c r="F312" i="1" s="1"/>
  <c r="F331" i="1"/>
  <c r="F323" i="1"/>
  <c r="F322" i="1"/>
  <c r="F320" i="1"/>
  <c r="F318" i="1"/>
  <c r="F317" i="1"/>
  <c r="F316" i="1"/>
  <c r="F314" i="1"/>
  <c r="F290" i="1" s="1"/>
  <c r="F311" i="1"/>
  <c r="F289" i="1"/>
  <c r="F278" i="1"/>
  <c r="F264" i="1"/>
  <c r="F263" i="1"/>
  <c r="F254" i="1"/>
  <c r="F252" i="1"/>
  <c r="F251" i="1"/>
  <c r="F250" i="1"/>
  <c r="F239" i="1"/>
  <c r="F238" i="1"/>
  <c r="F235" i="1"/>
  <c r="F232" i="1"/>
  <c r="F219" i="1"/>
  <c r="F214" i="1"/>
  <c r="F205" i="1"/>
  <c r="F204" i="1"/>
  <c r="F201" i="1"/>
  <c r="F224" i="1" s="1"/>
  <c r="F223" i="1" s="1"/>
  <c r="F200" i="1"/>
  <c r="F198" i="1"/>
  <c r="F196" i="1" s="1"/>
  <c r="F195" i="1"/>
  <c r="F194" i="1" s="1"/>
  <c r="F193" i="1"/>
  <c r="F191" i="1"/>
  <c r="F190" i="1"/>
  <c r="F189" i="1"/>
  <c r="F187" i="1"/>
  <c r="F186" i="1" s="1"/>
  <c r="F184" i="1"/>
  <c r="F183" i="1"/>
  <c r="F181" i="1"/>
  <c r="F179" i="1"/>
  <c r="F178" i="1"/>
  <c r="F177" i="1"/>
  <c r="F174" i="1"/>
  <c r="F173" i="1"/>
  <c r="F171" i="1"/>
  <c r="F169" i="1"/>
  <c r="F164" i="1"/>
  <c r="F163" i="1"/>
  <c r="F162" i="1"/>
  <c r="F161" i="1"/>
  <c r="F157" i="1"/>
  <c r="F156" i="1"/>
  <c r="F142" i="1"/>
  <c r="F140" i="1" s="1"/>
  <c r="F277" i="1" s="1"/>
  <c r="F129" i="1"/>
  <c r="F128" i="1"/>
  <c r="F265" i="1" s="1"/>
  <c r="F122" i="1"/>
  <c r="F261" i="1" s="1"/>
  <c r="F121" i="1"/>
  <c r="F260" i="1" s="1"/>
  <c r="F120" i="1"/>
  <c r="F259" i="1" s="1"/>
  <c r="F118" i="1"/>
  <c r="F255" i="1"/>
  <c r="F110" i="1"/>
  <c r="F249" i="1" s="1"/>
  <c r="F109" i="1"/>
  <c r="F248" i="1" s="1"/>
  <c r="F108" i="1"/>
  <c r="F107" i="1"/>
  <c r="F246" i="1" s="1"/>
  <c r="F105" i="1"/>
  <c r="F244" i="1" s="1"/>
  <c r="F103" i="1"/>
  <c r="F220" i="1" s="1"/>
  <c r="F101" i="1"/>
  <c r="F241" i="1" s="1"/>
  <c r="F82" i="1"/>
  <c r="F74" i="1"/>
  <c r="F71" i="1"/>
  <c r="F203" i="1" s="1"/>
  <c r="F69" i="1"/>
  <c r="F66" i="1"/>
  <c r="F62" i="1"/>
  <c r="F60" i="1"/>
  <c r="F53" i="1"/>
  <c r="F51" i="1"/>
  <c r="F47" i="1"/>
  <c r="F44" i="1" s="1"/>
  <c r="F180" i="1" s="1"/>
  <c r="F40" i="1"/>
  <c r="F31" i="1"/>
  <c r="F168" i="1" s="1"/>
  <c r="F12" i="1"/>
  <c r="F10" i="1"/>
  <c r="F154" i="1" s="1"/>
  <c r="F153" i="1" s="1"/>
  <c r="C1354" i="1"/>
  <c r="C1353" i="1"/>
  <c r="C1347" i="1"/>
  <c r="C1346" i="1" s="1"/>
  <c r="C1341" i="1"/>
  <c r="C1340" i="1" s="1"/>
  <c r="H292" i="1" l="1"/>
  <c r="H778" i="1"/>
  <c r="I188" i="1"/>
  <c r="H1259" i="1"/>
  <c r="G1321" i="1"/>
  <c r="G292" i="1"/>
  <c r="G354" i="1"/>
  <c r="F1009" i="1"/>
  <c r="F914" i="1" s="1"/>
  <c r="F601" i="1" s="1"/>
  <c r="H909" i="1"/>
  <c r="H593" i="1" s="1"/>
  <c r="H29" i="1"/>
  <c r="H1308" i="1"/>
  <c r="G777" i="1"/>
  <c r="G909" i="1"/>
  <c r="I208" i="1"/>
  <c r="I207" i="1" s="1"/>
  <c r="G29" i="1"/>
  <c r="G24" i="1" s="1"/>
  <c r="G167" i="1" s="1"/>
  <c r="G307" i="1"/>
  <c r="G1309" i="1"/>
  <c r="H287" i="1"/>
  <c r="H364" i="1"/>
  <c r="H330" i="1" s="1"/>
  <c r="I176" i="1"/>
  <c r="I175" i="1" s="1"/>
  <c r="D228" i="1"/>
  <c r="G1092" i="1"/>
  <c r="G1008" i="1" s="1"/>
  <c r="G155" i="1"/>
  <c r="H1252" i="1"/>
  <c r="H1236" i="1" s="1"/>
  <c r="H1321" i="1"/>
  <c r="H1310" i="1" s="1"/>
  <c r="H1268" i="1" s="1"/>
  <c r="I262" i="1"/>
  <c r="F364" i="1"/>
  <c r="F330" i="1" s="1"/>
  <c r="G642" i="1"/>
  <c r="I364" i="1"/>
  <c r="I330" i="1" s="1"/>
  <c r="G704" i="1"/>
  <c r="H800" i="1"/>
  <c r="H1313" i="1"/>
  <c r="H1302" i="1" s="1"/>
  <c r="I890" i="1"/>
  <c r="G262" i="1"/>
  <c r="F1054" i="1"/>
  <c r="G364" i="1"/>
  <c r="G1259" i="1"/>
  <c r="H155" i="1"/>
  <c r="H704" i="1"/>
  <c r="I778" i="1"/>
  <c r="F664" i="1"/>
  <c r="G1121" i="1"/>
  <c r="G905" i="1" s="1"/>
  <c r="H176" i="1"/>
  <c r="I307" i="1"/>
  <c r="F1092" i="1"/>
  <c r="G188" i="1"/>
  <c r="H354" i="1"/>
  <c r="H592" i="1"/>
  <c r="H294" i="1" s="1"/>
  <c r="H783" i="1"/>
  <c r="H599" i="1" s="1"/>
  <c r="G676" i="1"/>
  <c r="H1204" i="1"/>
  <c r="H1203" i="1" s="1"/>
  <c r="H1191" i="1" s="1"/>
  <c r="I358" i="1"/>
  <c r="I327" i="1" s="1"/>
  <c r="G255" i="1"/>
  <c r="G538" i="1"/>
  <c r="G536" i="1" s="1"/>
  <c r="G597" i="1"/>
  <c r="G301" i="1" s="1"/>
  <c r="H188" i="1"/>
  <c r="H313" i="1"/>
  <c r="H288" i="1" s="1"/>
  <c r="H588" i="1"/>
  <c r="I109" i="1"/>
  <c r="I248" i="1" s="1"/>
  <c r="H587" i="1"/>
  <c r="I107" i="1"/>
  <c r="I354" i="1"/>
  <c r="I1322" i="1"/>
  <c r="F1321" i="1"/>
  <c r="F1320" i="1" s="1"/>
  <c r="F1312" i="1" s="1"/>
  <c r="F1220" i="1"/>
  <c r="I1183" i="1"/>
  <c r="H307" i="1"/>
  <c r="F199" i="1"/>
  <c r="G602" i="1"/>
  <c r="F602" i="1"/>
  <c r="F188" i="1"/>
  <c r="F545" i="1"/>
  <c r="F576" i="1"/>
  <c r="H850" i="1"/>
  <c r="G850" i="1"/>
  <c r="H566" i="1"/>
  <c r="I566" i="1"/>
  <c r="I676" i="1"/>
  <c r="I841" i="1"/>
  <c r="F588" i="1"/>
  <c r="G1102" i="1"/>
  <c r="G1046" i="1"/>
  <c r="F831" i="1"/>
  <c r="F821" i="1"/>
  <c r="G559" i="1"/>
  <c r="G653" i="1"/>
  <c r="F623" i="1"/>
  <c r="F612" i="1" s="1"/>
  <c r="G1123" i="1"/>
  <c r="F155" i="1"/>
  <c r="F292" i="1"/>
  <c r="F777" i="1"/>
  <c r="F1022" i="1"/>
  <c r="F1070" i="1"/>
  <c r="F1183" i="1"/>
  <c r="F1322" i="1"/>
  <c r="G119" i="1"/>
  <c r="G117" i="1" s="1"/>
  <c r="G256" i="1" s="1"/>
  <c r="G358" i="1"/>
  <c r="G327" i="1" s="1"/>
  <c r="G1004" i="1"/>
  <c r="G1341" i="1"/>
  <c r="G1340" i="1" s="1"/>
  <c r="G1267" i="1" s="1"/>
  <c r="H777" i="1"/>
  <c r="H597" i="1"/>
  <c r="H301" i="1" s="1"/>
  <c r="I155" i="1"/>
  <c r="I470" i="1"/>
  <c r="I821" i="1"/>
  <c r="I602" i="1"/>
  <c r="I719" i="1"/>
  <c r="F176" i="1"/>
  <c r="F693" i="1"/>
  <c r="F1062" i="1"/>
  <c r="G512" i="1"/>
  <c r="G587" i="1"/>
  <c r="G907" i="1"/>
  <c r="G591" i="1" s="1"/>
  <c r="G293" i="1" s="1"/>
  <c r="G1143" i="1"/>
  <c r="H24" i="1"/>
  <c r="H167" i="1" s="1"/>
  <c r="H119" i="1"/>
  <c r="H258" i="1" s="1"/>
  <c r="H350" i="1"/>
  <c r="H676" i="1"/>
  <c r="I292" i="1"/>
  <c r="I990" i="1"/>
  <c r="I935" i="1" s="1"/>
  <c r="F470" i="1"/>
  <c r="F566" i="1"/>
  <c r="G778" i="1"/>
  <c r="G592" i="1" s="1"/>
  <c r="G294" i="1" s="1"/>
  <c r="G823" i="1"/>
  <c r="G822" i="1" s="1"/>
  <c r="G821" i="1" s="1"/>
  <c r="G921" i="1"/>
  <c r="G920" i="1" s="1"/>
  <c r="G991" i="1"/>
  <c r="G1054" i="1"/>
  <c r="G1322" i="1"/>
  <c r="H1009" i="1"/>
  <c r="H914" i="1" s="1"/>
  <c r="H601" i="1" s="1"/>
  <c r="I777" i="1"/>
  <c r="G566" i="1"/>
  <c r="F859" i="1"/>
  <c r="F559" i="1"/>
  <c r="G199" i="1"/>
  <c r="G1183" i="1"/>
  <c r="H488" i="1"/>
  <c r="H1309" i="1"/>
  <c r="I315" i="1"/>
  <c r="I704" i="1"/>
  <c r="I1308" i="1"/>
  <c r="I1092" i="1"/>
  <c r="I1086" i="1" s="1"/>
  <c r="F841" i="1"/>
  <c r="F1102" i="1"/>
  <c r="G176" i="1"/>
  <c r="G1237" i="1"/>
  <c r="I909" i="1"/>
  <c r="I593" i="1" s="1"/>
  <c r="I296" i="1" s="1"/>
  <c r="I1121" i="1"/>
  <c r="I905" i="1" s="1"/>
  <c r="F587" i="1"/>
  <c r="F286" i="1" s="1"/>
  <c r="F1153" i="1"/>
  <c r="G315" i="1"/>
  <c r="G719" i="1"/>
  <c r="G589" i="1" s="1"/>
  <c r="G800" i="1"/>
  <c r="H479" i="1"/>
  <c r="H719" i="1"/>
  <c r="H1153" i="1"/>
  <c r="I119" i="1"/>
  <c r="I117" i="1" s="1"/>
  <c r="I256" i="1" s="1"/>
  <c r="I488" i="1"/>
  <c r="F593" i="1"/>
  <c r="F296" i="1" s="1"/>
  <c r="H108" i="1"/>
  <c r="H247" i="1" s="1"/>
  <c r="H358" i="1"/>
  <c r="H327" i="1" s="1"/>
  <c r="H305" i="1" s="1"/>
  <c r="H1004" i="1"/>
  <c r="I350" i="1"/>
  <c r="I597" i="1"/>
  <c r="I298" i="1" s="1"/>
  <c r="I1309" i="1"/>
  <c r="I199" i="1"/>
  <c r="F1143" i="1"/>
  <c r="G259" i="1"/>
  <c r="G102" i="1"/>
  <c r="G242" i="1" s="1"/>
  <c r="G794" i="1"/>
  <c r="G786" i="1" s="1"/>
  <c r="G1009" i="1"/>
  <c r="G914" i="1" s="1"/>
  <c r="G601" i="1" s="1"/>
  <c r="H296" i="1"/>
  <c r="H642" i="1"/>
  <c r="H907" i="1"/>
  <c r="H591" i="1" s="1"/>
  <c r="H293" i="1" s="1"/>
  <c r="H1121" i="1"/>
  <c r="H905" i="1" s="1"/>
  <c r="H1322" i="1"/>
  <c r="G330" i="1"/>
  <c r="I1321" i="1"/>
  <c r="I1320" i="1" s="1"/>
  <c r="I1312" i="1" s="1"/>
  <c r="F1275" i="1"/>
  <c r="G350" i="1"/>
  <c r="G349" i="1" s="1"/>
  <c r="G326" i="1" s="1"/>
  <c r="G488" i="1"/>
  <c r="G593" i="1"/>
  <c r="G296" i="1" s="1"/>
  <c r="H470" i="1"/>
  <c r="I479" i="1"/>
  <c r="I592" i="1"/>
  <c r="I294" i="1" s="1"/>
  <c r="I907" i="1"/>
  <c r="I591" i="1" s="1"/>
  <c r="I293" i="1" s="1"/>
  <c r="I1004" i="1"/>
  <c r="F1046" i="1"/>
  <c r="H1102" i="1"/>
  <c r="I664" i="1"/>
  <c r="F850" i="1"/>
  <c r="F1134" i="1"/>
  <c r="G1038" i="1"/>
  <c r="G1078" i="1"/>
  <c r="H559" i="1"/>
  <c r="I859" i="1"/>
  <c r="I1134" i="1"/>
  <c r="F907" i="1"/>
  <c r="F1078" i="1"/>
  <c r="F1123" i="1"/>
  <c r="F1309" i="1"/>
  <c r="H623" i="1"/>
  <c r="H612" i="1" s="1"/>
  <c r="H841" i="1"/>
  <c r="H1014" i="1"/>
  <c r="H1054" i="1"/>
  <c r="H1123" i="1"/>
  <c r="I550" i="1"/>
  <c r="I1046" i="1"/>
  <c r="F921" i="1"/>
  <c r="F920" i="1" s="1"/>
  <c r="F1030" i="1"/>
  <c r="F1121" i="1"/>
  <c r="F905" i="1" s="1"/>
  <c r="F1281" i="1"/>
  <c r="G841" i="1"/>
  <c r="G1030" i="1"/>
  <c r="I653" i="1"/>
  <c r="F783" i="1"/>
  <c r="F599" i="1" s="1"/>
  <c r="G576" i="1"/>
  <c r="G1070" i="1"/>
  <c r="I850" i="1"/>
  <c r="G550" i="1"/>
  <c r="G1110" i="1"/>
  <c r="G1153" i="1"/>
  <c r="I642" i="1"/>
  <c r="F597" i="1"/>
  <c r="F301" i="1" s="1"/>
  <c r="G1022" i="1"/>
  <c r="H1078" i="1"/>
  <c r="H1181" i="1"/>
  <c r="I1070" i="1"/>
  <c r="F1014" i="1"/>
  <c r="F1259" i="1"/>
  <c r="G693" i="1"/>
  <c r="H1038" i="1"/>
  <c r="H1272" i="1"/>
  <c r="I1110" i="1"/>
  <c r="I1203" i="1"/>
  <c r="I1191" i="1" s="1"/>
  <c r="H664" i="1"/>
  <c r="I576" i="1"/>
  <c r="I565" i="1" s="1"/>
  <c r="F609" i="1"/>
  <c r="F307" i="1"/>
  <c r="G859" i="1"/>
  <c r="G1134" i="1"/>
  <c r="H576" i="1"/>
  <c r="H565" i="1" s="1"/>
  <c r="H1030" i="1"/>
  <c r="I1102" i="1"/>
  <c r="F1086" i="1"/>
  <c r="F550" i="1"/>
  <c r="F676" i="1"/>
  <c r="F786" i="1"/>
  <c r="F1197" i="1"/>
  <c r="F1185" i="1" s="1"/>
  <c r="G1062" i="1"/>
  <c r="H512" i="1"/>
  <c r="I512" i="1"/>
  <c r="I1062" i="1"/>
  <c r="I1153" i="1"/>
  <c r="F102" i="1"/>
  <c r="F242" i="1" s="1"/>
  <c r="F719" i="1"/>
  <c r="G831" i="1"/>
  <c r="H859" i="1"/>
  <c r="H1070" i="1"/>
  <c r="I545" i="1"/>
  <c r="F784" i="1"/>
  <c r="F1004" i="1"/>
  <c r="H560" i="1"/>
  <c r="H544" i="1" s="1"/>
  <c r="H693" i="1"/>
  <c r="I554" i="1"/>
  <c r="I553" i="1" s="1"/>
  <c r="I623" i="1"/>
  <c r="I612" i="1" s="1"/>
  <c r="I693" i="1"/>
  <c r="I1022" i="1"/>
  <c r="I831" i="1"/>
  <c r="I1054" i="1"/>
  <c r="I1143" i="1"/>
  <c r="G753" i="1"/>
  <c r="F1303" i="1"/>
  <c r="F1257" i="1" s="1"/>
  <c r="G1281" i="1"/>
  <c r="G1280" i="1" s="1"/>
  <c r="G1270" i="1" s="1"/>
  <c r="I1123" i="1"/>
  <c r="F642" i="1"/>
  <c r="F592" i="1"/>
  <c r="F294" i="1" s="1"/>
  <c r="F780" i="1"/>
  <c r="F1008" i="1"/>
  <c r="I1078" i="1"/>
  <c r="F39" i="1"/>
  <c r="F279" i="1"/>
  <c r="F538" i="1"/>
  <c r="F991" i="1"/>
  <c r="F1193" i="1"/>
  <c r="G623" i="1"/>
  <c r="G612" i="1" s="1"/>
  <c r="H1046" i="1"/>
  <c r="I1038" i="1"/>
  <c r="F984" i="1"/>
  <c r="F935" i="1" s="1"/>
  <c r="H550" i="1"/>
  <c r="I559" i="1"/>
  <c r="F488" i="1"/>
  <c r="F358" i="1"/>
  <c r="F327" i="1" s="1"/>
  <c r="F119" i="1"/>
  <c r="F258" i="1" s="1"/>
  <c r="F106" i="1"/>
  <c r="F1308" i="1"/>
  <c r="F1266" i="1" s="1"/>
  <c r="H125" i="1"/>
  <c r="I114" i="1"/>
  <c r="I253" i="1" s="1"/>
  <c r="G348" i="1"/>
  <c r="G325" i="1" s="1"/>
  <c r="H348" i="1"/>
  <c r="H325" i="1" s="1"/>
  <c r="I265" i="1"/>
  <c r="I348" i="1"/>
  <c r="I325" i="1" s="1"/>
  <c r="H114" i="1"/>
  <c r="H253" i="1" s="1"/>
  <c r="I274" i="1"/>
  <c r="I273" i="1" s="1"/>
  <c r="I136" i="1"/>
  <c r="I131" i="1" s="1"/>
  <c r="I626" i="1"/>
  <c r="I616" i="1"/>
  <c r="I604" i="1" s="1"/>
  <c r="I753" i="1"/>
  <c r="I165" i="1"/>
  <c r="I920" i="1"/>
  <c r="I1014" i="1"/>
  <c r="I1003" i="1"/>
  <c r="I1266" i="1"/>
  <c r="I269" i="1"/>
  <c r="I270" i="1"/>
  <c r="I1280" i="1"/>
  <c r="I1271" i="1"/>
  <c r="I1120" i="1"/>
  <c r="I1126" i="1"/>
  <c r="I536" i="1"/>
  <c r="I537" i="1"/>
  <c r="I1335" i="1"/>
  <c r="I587" i="1"/>
  <c r="I286" i="1" s="1"/>
  <c r="I1181" i="1"/>
  <c r="I312" i="1"/>
  <c r="I287" i="1" s="1"/>
  <c r="I334" i="1"/>
  <c r="I523" i="1"/>
  <c r="I522" i="1" s="1"/>
  <c r="I319" i="1"/>
  <c r="I295" i="1" s="1"/>
  <c r="I39" i="1"/>
  <c r="I783" i="1"/>
  <c r="I599" i="1" s="1"/>
  <c r="I1272" i="1"/>
  <c r="I1257" i="1" s="1"/>
  <c r="I279" i="1"/>
  <c r="I802" i="1"/>
  <c r="I1192" i="1"/>
  <c r="I1252" i="1"/>
  <c r="I1302" i="1"/>
  <c r="I246" i="1"/>
  <c r="I617" i="1"/>
  <c r="I605" i="1" s="1"/>
  <c r="I1341" i="1"/>
  <c r="I1340" i="1" s="1"/>
  <c r="I1267" i="1" s="1"/>
  <c r="I29" i="1"/>
  <c r="I24" i="1" s="1"/>
  <c r="I167" i="1" s="1"/>
  <c r="I108" i="1"/>
  <c r="I247" i="1" s="1"/>
  <c r="I723" i="1"/>
  <c r="I794" i="1"/>
  <c r="I780" i="1" s="1"/>
  <c r="I1009" i="1"/>
  <c r="I914" i="1" s="1"/>
  <c r="I601" i="1" s="1"/>
  <c r="I305" i="1" s="1"/>
  <c r="I1277" i="1"/>
  <c r="I1360" i="1"/>
  <c r="I1359" i="1" s="1"/>
  <c r="I985" i="1"/>
  <c r="I1221" i="1"/>
  <c r="I1197" i="1" s="1"/>
  <c r="I1185" i="1" s="1"/>
  <c r="H180" i="1"/>
  <c r="H39" i="1"/>
  <c r="H536" i="1"/>
  <c r="H537" i="1"/>
  <c r="H822" i="1"/>
  <c r="H821" i="1" s="1"/>
  <c r="H523" i="1"/>
  <c r="H522" i="1" s="1"/>
  <c r="H319" i="1"/>
  <c r="H295" i="1" s="1"/>
  <c r="H1008" i="1"/>
  <c r="H626" i="1"/>
  <c r="H616" i="1"/>
  <c r="H604" i="1" s="1"/>
  <c r="H1266" i="1"/>
  <c r="H935" i="1"/>
  <c r="H165" i="1"/>
  <c r="H212" i="1"/>
  <c r="H208" i="1" s="1"/>
  <c r="H207" i="1" s="1"/>
  <c r="H553" i="1"/>
  <c r="H552" i="1" s="1"/>
  <c r="H1135" i="1"/>
  <c r="H1134" i="1" s="1"/>
  <c r="H1280" i="1"/>
  <c r="H1271" i="1"/>
  <c r="H1086" i="1"/>
  <c r="H617" i="1"/>
  <c r="H605" i="1" s="1"/>
  <c r="H653" i="1"/>
  <c r="H286" i="1"/>
  <c r="H753" i="1"/>
  <c r="H1257" i="1"/>
  <c r="H136" i="1"/>
  <c r="H131" i="1" s="1"/>
  <c r="H268" i="1" s="1"/>
  <c r="H334" i="1"/>
  <c r="H545" i="1"/>
  <c r="H833" i="1"/>
  <c r="H832" i="1" s="1"/>
  <c r="H831" i="1" s="1"/>
  <c r="H279" i="1"/>
  <c r="H1110" i="1"/>
  <c r="H259" i="1"/>
  <c r="H1125" i="1"/>
  <c r="H1145" i="1"/>
  <c r="H1144" i="1" s="1"/>
  <c r="H1143" i="1" s="1"/>
  <c r="H246" i="1"/>
  <c r="H1341" i="1"/>
  <c r="H1340" i="1" s="1"/>
  <c r="H1267" i="1" s="1"/>
  <c r="H1366" i="1"/>
  <c r="H1365" i="1" s="1"/>
  <c r="H723" i="1"/>
  <c r="H794" i="1"/>
  <c r="H780" i="1" s="1"/>
  <c r="H921" i="1"/>
  <c r="H991" i="1"/>
  <c r="H270" i="1"/>
  <c r="H300" i="1"/>
  <c r="H1023" i="1"/>
  <c r="H1277" i="1"/>
  <c r="H985" i="1"/>
  <c r="H1221" i="1"/>
  <c r="H1197" i="1" s="1"/>
  <c r="H1185" i="1" s="1"/>
  <c r="G1310" i="1"/>
  <c r="G1268" i="1" s="1"/>
  <c r="G1320" i="1"/>
  <c r="G1312" i="1" s="1"/>
  <c r="G274" i="1"/>
  <c r="G273" i="1" s="1"/>
  <c r="G136" i="1"/>
  <c r="G131" i="1" s="1"/>
  <c r="G268" i="1" s="1"/>
  <c r="G617" i="1"/>
  <c r="G605" i="1" s="1"/>
  <c r="G664" i="1"/>
  <c r="G212" i="1"/>
  <c r="G208" i="1" s="1"/>
  <c r="G207" i="1" s="1"/>
  <c r="G1236" i="1"/>
  <c r="G1251" i="1"/>
  <c r="G1235" i="1" s="1"/>
  <c r="G1302" i="1"/>
  <c r="G718" i="1"/>
  <c r="G935" i="1"/>
  <c r="G588" i="1"/>
  <c r="G180" i="1"/>
  <c r="G39" i="1"/>
  <c r="G312" i="1"/>
  <c r="G334" i="1"/>
  <c r="G553" i="1"/>
  <c r="G616" i="1"/>
  <c r="G604" i="1" s="1"/>
  <c r="G626" i="1"/>
  <c r="G1014" i="1"/>
  <c r="G1003" i="1"/>
  <c r="G269" i="1"/>
  <c r="G270" i="1"/>
  <c r="G319" i="1"/>
  <c r="G295" i="1" s="1"/>
  <c r="G523" i="1"/>
  <c r="G522" i="1" s="1"/>
  <c r="G1126" i="1"/>
  <c r="G1120" i="1"/>
  <c r="G479" i="1"/>
  <c r="G1086" i="1"/>
  <c r="G165" i="1"/>
  <c r="G1203" i="1"/>
  <c r="G1191" i="1" s="1"/>
  <c r="G1192" i="1"/>
  <c r="G286" i="1"/>
  <c r="G774" i="1"/>
  <c r="G106" i="1"/>
  <c r="G245" i="1" s="1"/>
  <c r="G816" i="1"/>
  <c r="G815" i="1" s="1"/>
  <c r="G1221" i="1"/>
  <c r="G1197" i="1" s="1"/>
  <c r="G1185" i="1" s="1"/>
  <c r="G560" i="1"/>
  <c r="G544" i="1" s="1"/>
  <c r="G985" i="1"/>
  <c r="G1308" i="1"/>
  <c r="G1275" i="1"/>
  <c r="G470" i="1"/>
  <c r="G545" i="1"/>
  <c r="G1193" i="1"/>
  <c r="G1303" i="1"/>
  <c r="G1257" i="1" s="1"/>
  <c r="G265" i="1"/>
  <c r="G279" i="1"/>
  <c r="G722" i="1"/>
  <c r="G890" i="1"/>
  <c r="F523" i="1"/>
  <c r="F522" i="1" s="1"/>
  <c r="F507" i="1" s="1"/>
  <c r="F319" i="1"/>
  <c r="F295" i="1" s="1"/>
  <c r="F479" i="1"/>
  <c r="F325" i="1"/>
  <c r="F165" i="1"/>
  <c r="F626" i="1"/>
  <c r="F616" i="1"/>
  <c r="F604" i="1" s="1"/>
  <c r="F553" i="1"/>
  <c r="F552" i="1" s="1"/>
  <c r="F544" i="1"/>
  <c r="F1192" i="1"/>
  <c r="F1203" i="1"/>
  <c r="F1302" i="1"/>
  <c r="F721" i="1"/>
  <c r="F753" i="1"/>
  <c r="F269" i="1"/>
  <c r="F270" i="1"/>
  <c r="F1236" i="1"/>
  <c r="F1251" i="1"/>
  <c r="F1235" i="1" s="1"/>
  <c r="F617" i="1"/>
  <c r="F605" i="1" s="1"/>
  <c r="F653" i="1"/>
  <c r="F1267" i="1"/>
  <c r="F89" i="1"/>
  <c r="F212" i="1" s="1"/>
  <c r="F208" i="1" s="1"/>
  <c r="F207" i="1" s="1"/>
  <c r="F802" i="1"/>
  <c r="F1347" i="1"/>
  <c r="F1346" i="1" s="1"/>
  <c r="F114" i="1"/>
  <c r="F253" i="1" s="1"/>
  <c r="F354" i="1"/>
  <c r="F465" i="1"/>
  <c r="F136" i="1"/>
  <c r="F131" i="1" s="1"/>
  <c r="F268" i="1" s="1"/>
  <c r="F247" i="1"/>
  <c r="F706" i="1"/>
  <c r="F705" i="1" s="1"/>
  <c r="F704" i="1" s="1"/>
  <c r="F1038" i="1"/>
  <c r="F1127" i="1"/>
  <c r="F315" i="1"/>
  <c r="F1237" i="1"/>
  <c r="F29" i="1"/>
  <c r="F24" i="1" s="1"/>
  <c r="F167" i="1" s="1"/>
  <c r="F257" i="1"/>
  <c r="F730" i="1"/>
  <c r="F125" i="1"/>
  <c r="F350" i="1"/>
  <c r="F890" i="1"/>
  <c r="F334" i="1"/>
  <c r="F376" i="1"/>
  <c r="F375" i="1" s="1"/>
  <c r="F1111" i="1"/>
  <c r="F1110" i="1" s="1"/>
  <c r="F299" i="1"/>
  <c r="H106" i="1" l="1"/>
  <c r="H245" i="1" s="1"/>
  <c r="H229" i="1" s="1"/>
  <c r="H117" i="1"/>
  <c r="H256" i="1" s="1"/>
  <c r="I258" i="1"/>
  <c r="G772" i="1"/>
  <c r="G552" i="1"/>
  <c r="G229" i="1"/>
  <c r="G228" i="1" s="1"/>
  <c r="G1181" i="1"/>
  <c r="I1310" i="1"/>
  <c r="I1268" i="1" s="1"/>
  <c r="G773" i="1"/>
  <c r="F305" i="1"/>
  <c r="H1192" i="1"/>
  <c r="H1180" i="1" s="1"/>
  <c r="H1320" i="1"/>
  <c r="H1312" i="1" s="1"/>
  <c r="I349" i="1"/>
  <c r="I326" i="1" s="1"/>
  <c r="H1251" i="1"/>
  <c r="H1235" i="1" s="1"/>
  <c r="G537" i="1"/>
  <c r="I301" i="1"/>
  <c r="H175" i="1"/>
  <c r="I268" i="1"/>
  <c r="I124" i="1"/>
  <c r="I306" i="1"/>
  <c r="G291" i="1"/>
  <c r="G79" i="1"/>
  <c r="G78" i="1" s="1"/>
  <c r="H349" i="1"/>
  <c r="H326" i="1" s="1"/>
  <c r="H321" i="1" s="1"/>
  <c r="H79" i="1"/>
  <c r="H78" i="1" s="1"/>
  <c r="H589" i="1"/>
  <c r="H291" i="1" s="1"/>
  <c r="H285" i="1" s="1"/>
  <c r="H284" i="1" s="1"/>
  <c r="F262" i="1"/>
  <c r="F124" i="1"/>
  <c r="I321" i="1"/>
  <c r="G175" i="1"/>
  <c r="G565" i="1"/>
  <c r="G543" i="1" s="1"/>
  <c r="I589" i="1"/>
  <c r="I291" i="1" s="1"/>
  <c r="I285" i="1" s="1"/>
  <c r="I284" i="1" s="1"/>
  <c r="G298" i="1"/>
  <c r="H507" i="1"/>
  <c r="H262" i="1"/>
  <c r="H124" i="1"/>
  <c r="G305" i="1"/>
  <c r="G124" i="1"/>
  <c r="I106" i="1"/>
  <c r="I79" i="1" s="1"/>
  <c r="I78" i="1" s="1"/>
  <c r="H303" i="1"/>
  <c r="F1310" i="1"/>
  <c r="F1268" i="1" s="1"/>
  <c r="F306" i="1" s="1"/>
  <c r="F1181" i="1"/>
  <c r="F1191" i="1"/>
  <c r="F1179" i="1" s="1"/>
  <c r="F565" i="1"/>
  <c r="F543" i="1" s="1"/>
  <c r="F298" i="1"/>
  <c r="F287" i="1"/>
  <c r="F589" i="1"/>
  <c r="F291" i="1" s="1"/>
  <c r="F175" i="1"/>
  <c r="H17" i="1"/>
  <c r="H16" i="1" s="1"/>
  <c r="H160" i="1"/>
  <c r="H159" i="1" s="1"/>
  <c r="G17" i="1"/>
  <c r="G16" i="1" s="1"/>
  <c r="G160" i="1"/>
  <c r="G159" i="1" s="1"/>
  <c r="I1008" i="1"/>
  <c r="F245" i="1"/>
  <c r="F229" i="1" s="1"/>
  <c r="F79" i="1"/>
  <c r="H306" i="1"/>
  <c r="G306" i="1"/>
  <c r="G1301" i="1"/>
  <c r="G1255" i="1" s="1"/>
  <c r="H1179" i="1"/>
  <c r="G507" i="1"/>
  <c r="I552" i="1"/>
  <c r="I543" i="1" s="1"/>
  <c r="H228" i="1"/>
  <c r="I786" i="1"/>
  <c r="G902" i="1"/>
  <c r="G586" i="1" s="1"/>
  <c r="H543" i="1"/>
  <c r="I303" i="1"/>
  <c r="G258" i="1"/>
  <c r="I902" i="1"/>
  <c r="G321" i="1"/>
  <c r="H298" i="1"/>
  <c r="F1280" i="1"/>
  <c r="F1270" i="1" s="1"/>
  <c r="F1271" i="1"/>
  <c r="F1256" i="1" s="1"/>
  <c r="I615" i="1"/>
  <c r="I603" i="1" s="1"/>
  <c r="F1002" i="1"/>
  <c r="H1256" i="1"/>
  <c r="F591" i="1"/>
  <c r="F293" i="1" s="1"/>
  <c r="G1271" i="1"/>
  <c r="G1256" i="1" s="1"/>
  <c r="H1270" i="1"/>
  <c r="H1118" i="1"/>
  <c r="G615" i="1"/>
  <c r="G603" i="1" s="1"/>
  <c r="H1301" i="1"/>
  <c r="I1307" i="1"/>
  <c r="I1263" i="1" s="1"/>
  <c r="I1270" i="1"/>
  <c r="G1179" i="1"/>
  <c r="F1003" i="1"/>
  <c r="F160" i="1"/>
  <c r="F159" i="1" s="1"/>
  <c r="F1301" i="1"/>
  <c r="I160" i="1"/>
  <c r="I159" i="1" s="1"/>
  <c r="I152" i="1" s="1"/>
  <c r="H615" i="1"/>
  <c r="H603" i="1" s="1"/>
  <c r="H1307" i="1"/>
  <c r="H1263" i="1" s="1"/>
  <c r="I507" i="1"/>
  <c r="I1002" i="1"/>
  <c r="F536" i="1"/>
  <c r="F537" i="1"/>
  <c r="F1180" i="1"/>
  <c r="I544" i="1"/>
  <c r="F117" i="1"/>
  <c r="F256" i="1" s="1"/>
  <c r="G343" i="1"/>
  <c r="I718" i="1"/>
  <c r="I722" i="1"/>
  <c r="I17" i="1"/>
  <c r="I16" i="1" s="1"/>
  <c r="I934" i="1"/>
  <c r="I913" i="1"/>
  <c r="I600" i="1" s="1"/>
  <c r="I774" i="1"/>
  <c r="I801" i="1"/>
  <c r="I1256" i="1"/>
  <c r="I1119" i="1"/>
  <c r="I901" i="1" s="1"/>
  <c r="I1125" i="1"/>
  <c r="I1118" i="1" s="1"/>
  <c r="I1236" i="1"/>
  <c r="I1180" i="1" s="1"/>
  <c r="I1251" i="1"/>
  <c r="I1235" i="1" s="1"/>
  <c r="I1179" i="1" s="1"/>
  <c r="I245" i="1"/>
  <c r="I229" i="1" s="1"/>
  <c r="I310" i="1"/>
  <c r="I333" i="1"/>
  <c r="I1301" i="1"/>
  <c r="H934" i="1"/>
  <c r="H910" i="1" s="1"/>
  <c r="H594" i="1" s="1"/>
  <c r="H913" i="1"/>
  <c r="H600" i="1" s="1"/>
  <c r="H786" i="1"/>
  <c r="H772" i="1" s="1"/>
  <c r="H1120" i="1"/>
  <c r="H902" i="1" s="1"/>
  <c r="H1022" i="1"/>
  <c r="H1002" i="1" s="1"/>
  <c r="H1003" i="1"/>
  <c r="H774" i="1"/>
  <c r="H1119" i="1"/>
  <c r="H310" i="1"/>
  <c r="H333" i="1"/>
  <c r="H718" i="1"/>
  <c r="H722" i="1"/>
  <c r="H920" i="1"/>
  <c r="H773" i="1"/>
  <c r="G222" i="1"/>
  <c r="G1119" i="1"/>
  <c r="G901" i="1" s="1"/>
  <c r="G1125" i="1"/>
  <c r="G1118" i="1" s="1"/>
  <c r="G934" i="1"/>
  <c r="G913" i="1"/>
  <c r="G600" i="1" s="1"/>
  <c r="G304" i="1" s="1"/>
  <c r="G1307" i="1"/>
  <c r="G1263" i="1" s="1"/>
  <c r="G1266" i="1"/>
  <c r="G303" i="1" s="1"/>
  <c r="G287" i="1"/>
  <c r="G721" i="1"/>
  <c r="G716" i="1" s="1"/>
  <c r="G703" i="1" s="1"/>
  <c r="G717" i="1"/>
  <c r="G333" i="1"/>
  <c r="G310" i="1"/>
  <c r="G1002" i="1"/>
  <c r="G1180" i="1"/>
  <c r="G780" i="1"/>
  <c r="F934" i="1"/>
  <c r="F913" i="1"/>
  <c r="F600" i="1" s="1"/>
  <c r="F310" i="1"/>
  <c r="F333" i="1"/>
  <c r="F303" i="1"/>
  <c r="F349" i="1"/>
  <c r="F17" i="1"/>
  <c r="F16" i="1" s="1"/>
  <c r="F1120" i="1"/>
  <c r="F902" i="1" s="1"/>
  <c r="F1126" i="1"/>
  <c r="F774" i="1"/>
  <c r="F801" i="1"/>
  <c r="F615" i="1"/>
  <c r="F603" i="1" s="1"/>
  <c r="F718" i="1"/>
  <c r="F729" i="1"/>
  <c r="H343" i="1" l="1"/>
  <c r="I304" i="1"/>
  <c r="I343" i="1"/>
  <c r="G152" i="1"/>
  <c r="H152" i="1"/>
  <c r="H304" i="1"/>
  <c r="G285" i="1"/>
  <c r="G284" i="1" s="1"/>
  <c r="F1307" i="1"/>
  <c r="F1263" i="1" s="1"/>
  <c r="F285" i="1"/>
  <c r="F284" i="1" s="1"/>
  <c r="F152" i="1"/>
  <c r="H9" i="1"/>
  <c r="G9" i="1"/>
  <c r="I910" i="1"/>
  <c r="I594" i="1" s="1"/>
  <c r="I297" i="1" s="1"/>
  <c r="I283" i="1" s="1"/>
  <c r="H1255" i="1"/>
  <c r="H222" i="1"/>
  <c r="G585" i="1"/>
  <c r="H297" i="1"/>
  <c r="H283" i="1" s="1"/>
  <c r="F1255" i="1"/>
  <c r="F586" i="1"/>
  <c r="H586" i="1"/>
  <c r="I1255" i="1"/>
  <c r="I586" i="1"/>
  <c r="I919" i="1"/>
  <c r="I900" i="1" s="1"/>
  <c r="F228" i="1"/>
  <c r="F78" i="1"/>
  <c r="F9" i="1" s="1"/>
  <c r="F222" i="1"/>
  <c r="I309" i="1"/>
  <c r="I332" i="1"/>
  <c r="I308" i="1" s="1"/>
  <c r="I721" i="1"/>
  <c r="I716" i="1" s="1"/>
  <c r="I703" i="1" s="1"/>
  <c r="I717" i="1"/>
  <c r="I585" i="1" s="1"/>
  <c r="I9" i="1"/>
  <c r="I228" i="1"/>
  <c r="I222" i="1"/>
  <c r="I800" i="1"/>
  <c r="I772" i="1" s="1"/>
  <c r="I773" i="1"/>
  <c r="H309" i="1"/>
  <c r="H332" i="1"/>
  <c r="H308" i="1" s="1"/>
  <c r="H721" i="1"/>
  <c r="H716" i="1" s="1"/>
  <c r="H703" i="1" s="1"/>
  <c r="H717" i="1"/>
  <c r="H919" i="1"/>
  <c r="H900" i="1" s="1"/>
  <c r="H901" i="1"/>
  <c r="G910" i="1"/>
  <c r="G594" i="1" s="1"/>
  <c r="G297" i="1" s="1"/>
  <c r="G919" i="1"/>
  <c r="G900" i="1" s="1"/>
  <c r="G584" i="1" s="1"/>
  <c r="G309" i="1"/>
  <c r="G332" i="1"/>
  <c r="G308" i="1" s="1"/>
  <c r="F1119" i="1"/>
  <c r="F901" i="1" s="1"/>
  <c r="F1125" i="1"/>
  <c r="F1118" i="1" s="1"/>
  <c r="F773" i="1"/>
  <c r="F800" i="1"/>
  <c r="F772" i="1" s="1"/>
  <c r="F910" i="1"/>
  <c r="F594" i="1" s="1"/>
  <c r="F919" i="1"/>
  <c r="F309" i="1"/>
  <c r="F326" i="1"/>
  <c r="F343" i="1"/>
  <c r="F332" i="1" s="1"/>
  <c r="F308" i="1" s="1"/>
  <c r="F728" i="1"/>
  <c r="F716" i="1" s="1"/>
  <c r="F703" i="1" s="1"/>
  <c r="F717" i="1"/>
  <c r="H585" i="1" l="1"/>
  <c r="G283" i="1"/>
  <c r="G1378" i="1" s="1"/>
  <c r="H1378" i="1"/>
  <c r="I584" i="1"/>
  <c r="H584" i="1"/>
  <c r="I1378" i="1"/>
  <c r="F304" i="1"/>
  <c r="F321" i="1"/>
  <c r="F297" i="1" s="1"/>
  <c r="F283" i="1" s="1"/>
  <c r="F1378" i="1" s="1"/>
  <c r="F1382" i="1" s="1"/>
  <c r="F1387" i="1" s="1"/>
  <c r="F900" i="1"/>
  <c r="F584" i="1" s="1"/>
  <c r="F58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larisa</author>
    <author>sabinab</author>
  </authors>
  <commentList>
    <comment ref="F59" authorId="0" shapeId="0" xr:uid="{00000000-0006-0000-0000-000001000000}">
      <text>
        <r>
          <rPr>
            <b/>
            <sz val="9"/>
            <color indexed="81"/>
            <rFont val="Tahoma"/>
            <family val="2"/>
            <charset val="238"/>
          </rPr>
          <t>larisa:</t>
        </r>
        <r>
          <rPr>
            <sz val="9"/>
            <color indexed="81"/>
            <rFont val="Tahoma"/>
            <family val="2"/>
            <charset val="238"/>
          </rPr>
          <t xml:space="preserve">
salvamont</t>
        </r>
      </text>
    </comment>
    <comment ref="F61" authorId="0" shapeId="0" xr:uid="{00000000-0006-0000-0000-000002000000}">
      <text>
        <r>
          <rPr>
            <b/>
            <sz val="9"/>
            <color indexed="81"/>
            <rFont val="Tahoma"/>
            <family val="2"/>
            <charset val="238"/>
          </rPr>
          <t>larisa:</t>
        </r>
        <r>
          <rPr>
            <sz val="9"/>
            <color indexed="81"/>
            <rFont val="Tahoma"/>
            <family val="2"/>
            <charset val="238"/>
          </rPr>
          <t xml:space="preserve">
penalitati chirii, redevente </t>
        </r>
      </text>
    </comment>
    <comment ref="F65" authorId="0" shapeId="0" xr:uid="{00000000-0006-0000-0000-000003000000}">
      <text>
        <r>
          <rPr>
            <b/>
            <sz val="9"/>
            <color indexed="81"/>
            <rFont val="Tahoma"/>
            <family val="2"/>
            <charset val="238"/>
          </rPr>
          <t>larisa:</t>
        </r>
        <r>
          <rPr>
            <sz val="9"/>
            <color indexed="81"/>
            <rFont val="Tahoma"/>
            <family val="2"/>
            <charset val="238"/>
          </rPr>
          <t xml:space="preserve">
Biblioteca
DGASPC pt beneficiari cu domiciliul in AG
alte sume care nu sunt evid distict </t>
        </r>
      </text>
    </comment>
    <comment ref="F116" authorId="0" shapeId="0" xr:uid="{00000000-0006-0000-0000-000004000000}">
      <text>
        <r>
          <rPr>
            <b/>
            <sz val="9"/>
            <color indexed="81"/>
            <rFont val="Tahoma"/>
            <family val="2"/>
            <charset val="238"/>
          </rPr>
          <t>larisa:</t>
        </r>
        <r>
          <rPr>
            <sz val="9"/>
            <color indexed="81"/>
            <rFont val="Tahoma"/>
            <family val="2"/>
            <charset val="238"/>
          </rPr>
          <t xml:space="preserve">
-1702 dj 679
-1607 dj 659
-119 lab anatomie patologica
</t>
        </r>
      </text>
    </comment>
    <comment ref="D336" authorId="0" shapeId="0" xr:uid="{00000000-0006-0000-0000-000005000000}">
      <text>
        <r>
          <rPr>
            <b/>
            <sz val="9"/>
            <color indexed="81"/>
            <rFont val="Tahoma"/>
            <family val="2"/>
            <charset val="238"/>
          </rPr>
          <t>larisa:</t>
        </r>
        <r>
          <rPr>
            <sz val="9"/>
            <color indexed="81"/>
            <rFont val="Tahoma"/>
            <family val="2"/>
            <charset val="238"/>
          </rPr>
          <t xml:space="preserve">
+X437+X453
</t>
        </r>
      </text>
    </comment>
    <comment ref="E336" authorId="0" shapeId="0" xr:uid="{00000000-0006-0000-0000-000006000000}">
      <text>
        <r>
          <rPr>
            <b/>
            <sz val="9"/>
            <color indexed="81"/>
            <rFont val="Tahoma"/>
            <family val="2"/>
            <charset val="238"/>
          </rPr>
          <t>larisa:</t>
        </r>
        <r>
          <rPr>
            <sz val="9"/>
            <color indexed="81"/>
            <rFont val="Tahoma"/>
            <family val="2"/>
            <charset val="238"/>
          </rPr>
          <t xml:space="preserve">
+X437+X453
</t>
        </r>
      </text>
    </comment>
    <comment ref="F336" authorId="0" shapeId="0" xr:uid="{00000000-0006-0000-0000-000007000000}">
      <text>
        <r>
          <rPr>
            <b/>
            <sz val="9"/>
            <color indexed="81"/>
            <rFont val="Tahoma"/>
            <family val="2"/>
            <charset val="238"/>
          </rPr>
          <t>larisa:</t>
        </r>
        <r>
          <rPr>
            <sz val="9"/>
            <color indexed="81"/>
            <rFont val="Tahoma"/>
            <family val="2"/>
            <charset val="238"/>
          </rPr>
          <t xml:space="preserve">
+X437+X453
</t>
        </r>
      </text>
    </comment>
    <comment ref="G336" authorId="0" shapeId="0" xr:uid="{00000000-0006-0000-0000-000008000000}">
      <text>
        <r>
          <rPr>
            <b/>
            <sz val="9"/>
            <color indexed="81"/>
            <rFont val="Tahoma"/>
            <family val="2"/>
            <charset val="238"/>
          </rPr>
          <t>larisa:</t>
        </r>
        <r>
          <rPr>
            <sz val="9"/>
            <color indexed="81"/>
            <rFont val="Tahoma"/>
            <family val="2"/>
            <charset val="238"/>
          </rPr>
          <t xml:space="preserve">
+X437+X453
</t>
        </r>
      </text>
    </comment>
    <comment ref="H336" authorId="0" shapeId="0" xr:uid="{00000000-0006-0000-0000-000009000000}">
      <text>
        <r>
          <rPr>
            <b/>
            <sz val="9"/>
            <color indexed="81"/>
            <rFont val="Tahoma"/>
            <family val="2"/>
            <charset val="238"/>
          </rPr>
          <t>larisa:</t>
        </r>
        <r>
          <rPr>
            <sz val="9"/>
            <color indexed="81"/>
            <rFont val="Tahoma"/>
            <family val="2"/>
            <charset val="238"/>
          </rPr>
          <t xml:space="preserve">
+X437+X453
</t>
        </r>
      </text>
    </comment>
    <comment ref="I336" authorId="0" shapeId="0" xr:uid="{00000000-0006-0000-0000-00000A000000}">
      <text>
        <r>
          <rPr>
            <b/>
            <sz val="9"/>
            <color indexed="81"/>
            <rFont val="Tahoma"/>
            <family val="2"/>
            <charset val="238"/>
          </rPr>
          <t>larisa:</t>
        </r>
        <r>
          <rPr>
            <sz val="9"/>
            <color indexed="81"/>
            <rFont val="Tahoma"/>
            <family val="2"/>
            <charset val="238"/>
          </rPr>
          <t xml:space="preserve">
+X437+X453
</t>
        </r>
      </text>
    </comment>
    <comment ref="J336" authorId="0" shapeId="0" xr:uid="{00000000-0006-0000-0000-00000B000000}">
      <text>
        <r>
          <rPr>
            <b/>
            <sz val="9"/>
            <color indexed="81"/>
            <rFont val="Tahoma"/>
            <family val="2"/>
            <charset val="238"/>
          </rPr>
          <t>larisa:</t>
        </r>
        <r>
          <rPr>
            <sz val="9"/>
            <color indexed="81"/>
            <rFont val="Tahoma"/>
            <family val="2"/>
            <charset val="238"/>
          </rPr>
          <t xml:space="preserve">
+X437+X453
</t>
        </r>
      </text>
    </comment>
    <comment ref="D364" authorId="0" shapeId="0" xr:uid="{00000000-0006-0000-0000-00000C000000}">
      <text>
        <r>
          <rPr>
            <b/>
            <sz val="9"/>
            <color indexed="81"/>
            <rFont val="Tahoma"/>
            <family val="2"/>
            <charset val="238"/>
          </rPr>
          <t>larisa:</t>
        </r>
        <r>
          <rPr>
            <sz val="9"/>
            <color indexed="81"/>
            <rFont val="Tahoma"/>
            <family val="2"/>
            <charset val="238"/>
          </rPr>
          <t xml:space="preserve">
2000 saligny stat 
75963 pndl stat 
3028 
capital pnrr
149 Cofin saligny
702 cofin pndl </t>
        </r>
      </text>
    </comment>
    <comment ref="E364" authorId="0" shapeId="0" xr:uid="{00000000-0006-0000-0000-00000D000000}">
      <text>
        <r>
          <rPr>
            <b/>
            <sz val="9"/>
            <color indexed="81"/>
            <rFont val="Tahoma"/>
            <family val="2"/>
            <charset val="238"/>
          </rPr>
          <t>larisa:</t>
        </r>
        <r>
          <rPr>
            <sz val="9"/>
            <color indexed="81"/>
            <rFont val="Tahoma"/>
            <family val="2"/>
            <charset val="238"/>
          </rPr>
          <t xml:space="preserve">
2000 saligny stat 
75963 pndl stat 
3028 
capital pnrr
149 Cofin saligny
702 cofin pndl </t>
        </r>
      </text>
    </comment>
    <comment ref="F364" authorId="0" shapeId="0" xr:uid="{00000000-0006-0000-0000-00000E000000}">
      <text>
        <r>
          <rPr>
            <b/>
            <sz val="9"/>
            <color indexed="81"/>
            <rFont val="Tahoma"/>
            <family val="2"/>
            <charset val="238"/>
          </rPr>
          <t>larisa:</t>
        </r>
        <r>
          <rPr>
            <sz val="9"/>
            <color indexed="81"/>
            <rFont val="Tahoma"/>
            <family val="2"/>
            <charset val="238"/>
          </rPr>
          <t xml:space="preserve">
2000 saligny stat 
75963 pndl stat 
3028 
capital pnrr
149 Cofin saligny
702 cofin pndl </t>
        </r>
      </text>
    </comment>
    <comment ref="G364" authorId="0" shapeId="0" xr:uid="{00000000-0006-0000-0000-00000F000000}">
      <text>
        <r>
          <rPr>
            <b/>
            <sz val="9"/>
            <color indexed="81"/>
            <rFont val="Tahoma"/>
            <family val="2"/>
            <charset val="238"/>
          </rPr>
          <t>larisa:</t>
        </r>
        <r>
          <rPr>
            <sz val="9"/>
            <color indexed="81"/>
            <rFont val="Tahoma"/>
            <family val="2"/>
            <charset val="238"/>
          </rPr>
          <t xml:space="preserve">
2000 saligny stat 
75963 pndl stat 
3028 
capital pnrr
149 Cofin saligny
702 cofin pndl </t>
        </r>
      </text>
    </comment>
    <comment ref="H364" authorId="0" shapeId="0" xr:uid="{00000000-0006-0000-0000-000010000000}">
      <text>
        <r>
          <rPr>
            <b/>
            <sz val="9"/>
            <color indexed="81"/>
            <rFont val="Tahoma"/>
            <family val="2"/>
            <charset val="238"/>
          </rPr>
          <t>larisa:</t>
        </r>
        <r>
          <rPr>
            <sz val="9"/>
            <color indexed="81"/>
            <rFont val="Tahoma"/>
            <family val="2"/>
            <charset val="238"/>
          </rPr>
          <t xml:space="preserve">
2000 saligny stat 
75963 pndl stat 
3028 
capital pnrr
149 Cofin saligny
702 cofin pndl </t>
        </r>
      </text>
    </comment>
    <comment ref="I364" authorId="0" shapeId="0" xr:uid="{00000000-0006-0000-0000-000011000000}">
      <text>
        <r>
          <rPr>
            <b/>
            <sz val="9"/>
            <color indexed="81"/>
            <rFont val="Tahoma"/>
            <family val="2"/>
            <charset val="238"/>
          </rPr>
          <t>larisa:</t>
        </r>
        <r>
          <rPr>
            <sz val="9"/>
            <color indexed="81"/>
            <rFont val="Tahoma"/>
            <family val="2"/>
            <charset val="238"/>
          </rPr>
          <t xml:space="preserve">
2000 saligny stat 
75963 pndl stat 
3028 
capital pnrr
149 Cofin saligny
702 cofin pndl </t>
        </r>
      </text>
    </comment>
    <comment ref="J364" authorId="0" shapeId="0" xr:uid="{00000000-0006-0000-0000-000012000000}">
      <text>
        <r>
          <rPr>
            <b/>
            <sz val="9"/>
            <color indexed="81"/>
            <rFont val="Tahoma"/>
            <family val="2"/>
            <charset val="238"/>
          </rPr>
          <t>larisa:</t>
        </r>
        <r>
          <rPr>
            <sz val="9"/>
            <color indexed="81"/>
            <rFont val="Tahoma"/>
            <family val="2"/>
            <charset val="238"/>
          </rPr>
          <t xml:space="preserve">
2000 saligny stat 
75963 pndl stat 
3028 
capital pnrr
149 Cofin saligny
702 cofin pndl </t>
        </r>
      </text>
    </comment>
    <comment ref="F378" authorId="0" shapeId="0" xr:uid="{00000000-0006-0000-0000-000013000000}">
      <text>
        <r>
          <rPr>
            <b/>
            <sz val="9"/>
            <color indexed="81"/>
            <rFont val="Tahoma"/>
            <family val="2"/>
            <charset val="238"/>
          </rPr>
          <t>larisa:</t>
        </r>
        <r>
          <rPr>
            <sz val="9"/>
            <color indexed="81"/>
            <rFont val="Tahoma"/>
            <family val="2"/>
            <charset val="238"/>
          </rPr>
          <t xml:space="preserve">
119 DIN BL </t>
        </r>
      </text>
    </comment>
    <comment ref="D940" authorId="0" shapeId="0" xr:uid="{00000000-0006-0000-0000-000014000000}">
      <text>
        <r>
          <rPr>
            <b/>
            <sz val="9"/>
            <color indexed="81"/>
            <rFont val="Tahoma"/>
            <family val="2"/>
            <charset val="238"/>
          </rPr>
          <t>larisa:</t>
        </r>
        <r>
          <rPr>
            <sz val="9"/>
            <color indexed="81"/>
            <rFont val="Tahoma"/>
            <family val="2"/>
            <charset val="238"/>
          </rPr>
          <t xml:space="preserve">
2521 PIN BUGETSTAT 1334 PIN BL 
1019 CAPITAL dotari </t>
        </r>
      </text>
    </comment>
    <comment ref="E940" authorId="0" shapeId="0" xr:uid="{00000000-0006-0000-0000-000015000000}">
      <text>
        <r>
          <rPr>
            <b/>
            <sz val="9"/>
            <color indexed="81"/>
            <rFont val="Tahoma"/>
            <family val="2"/>
            <charset val="238"/>
          </rPr>
          <t>larisa:</t>
        </r>
        <r>
          <rPr>
            <sz val="9"/>
            <color indexed="81"/>
            <rFont val="Tahoma"/>
            <family val="2"/>
            <charset val="238"/>
          </rPr>
          <t xml:space="preserve">
2521 PIN BUGETSTAT 1334 PIN BL 
1019 CAPITAL dotari </t>
        </r>
      </text>
    </comment>
    <comment ref="F940" authorId="0" shapeId="0" xr:uid="{00000000-0006-0000-0000-000016000000}">
      <text>
        <r>
          <rPr>
            <b/>
            <sz val="9"/>
            <color indexed="81"/>
            <rFont val="Tahoma"/>
            <family val="2"/>
            <charset val="238"/>
          </rPr>
          <t>larisa:</t>
        </r>
        <r>
          <rPr>
            <sz val="9"/>
            <color indexed="81"/>
            <rFont val="Tahoma"/>
            <family val="2"/>
            <charset val="238"/>
          </rPr>
          <t xml:space="preserve">
69 BS PIN
87 BL PIN 
</t>
        </r>
      </text>
    </comment>
    <comment ref="G940" authorId="0" shapeId="0" xr:uid="{00000000-0006-0000-0000-000017000000}">
      <text>
        <r>
          <rPr>
            <b/>
            <sz val="9"/>
            <color indexed="81"/>
            <rFont val="Tahoma"/>
            <family val="2"/>
            <charset val="238"/>
          </rPr>
          <t>larisa:</t>
        </r>
        <r>
          <rPr>
            <sz val="9"/>
            <color indexed="81"/>
            <rFont val="Tahoma"/>
            <family val="2"/>
            <charset val="238"/>
          </rPr>
          <t xml:space="preserve">
2521 PIN BUGETSTAT 1334 PIN BL 
1019 CAPITAL dotari </t>
        </r>
      </text>
    </comment>
    <comment ref="H940" authorId="0" shapeId="0" xr:uid="{00000000-0006-0000-0000-000018000000}">
      <text>
        <r>
          <rPr>
            <b/>
            <sz val="9"/>
            <color indexed="81"/>
            <rFont val="Tahoma"/>
            <family val="2"/>
            <charset val="238"/>
          </rPr>
          <t>larisa:</t>
        </r>
        <r>
          <rPr>
            <sz val="9"/>
            <color indexed="81"/>
            <rFont val="Tahoma"/>
            <family val="2"/>
            <charset val="238"/>
          </rPr>
          <t xml:space="preserve">
2521 PIN BUGETSTAT 1334 PIN BL 
1019 CAPITAL dotari </t>
        </r>
      </text>
    </comment>
    <comment ref="I940" authorId="0" shapeId="0" xr:uid="{00000000-0006-0000-0000-000019000000}">
      <text>
        <r>
          <rPr>
            <b/>
            <sz val="9"/>
            <color indexed="81"/>
            <rFont val="Tahoma"/>
            <family val="2"/>
            <charset val="238"/>
          </rPr>
          <t>larisa:</t>
        </r>
        <r>
          <rPr>
            <sz val="9"/>
            <color indexed="81"/>
            <rFont val="Tahoma"/>
            <family val="2"/>
            <charset val="238"/>
          </rPr>
          <t xml:space="preserve">
2521 PIN BUGETSTAT 1334 PIN BL 
1019 CAPITAL dotari </t>
        </r>
      </text>
    </comment>
    <comment ref="J940" authorId="0" shapeId="0" xr:uid="{00000000-0006-0000-0000-00001A000000}">
      <text>
        <r>
          <rPr>
            <b/>
            <sz val="9"/>
            <color indexed="81"/>
            <rFont val="Tahoma"/>
            <family val="2"/>
            <charset val="238"/>
          </rPr>
          <t>larisa:</t>
        </r>
        <r>
          <rPr>
            <sz val="9"/>
            <color indexed="81"/>
            <rFont val="Tahoma"/>
            <family val="2"/>
            <charset val="238"/>
          </rPr>
          <t xml:space="preserve">
2521 PIN BUGETSTAT 1334 PIN BL 
1019 CAPITAL dotari </t>
        </r>
      </text>
    </comment>
    <comment ref="E1362" authorId="0" shapeId="0" xr:uid="{00000000-0006-0000-0000-00001B000000}">
      <text>
        <r>
          <rPr>
            <b/>
            <sz val="9"/>
            <color indexed="81"/>
            <rFont val="Tahoma"/>
            <family val="2"/>
            <charset val="238"/>
          </rPr>
          <t>larisa:</t>
        </r>
        <r>
          <rPr>
            <sz val="9"/>
            <color indexed="81"/>
            <rFont val="Tahoma"/>
            <family val="2"/>
            <charset val="238"/>
          </rPr>
          <t xml:space="preserve">
42.02.93</t>
        </r>
      </text>
    </comment>
    <comment ref="F1362" authorId="0" shapeId="0" xr:uid="{00000000-0006-0000-0000-00001C000000}">
      <text>
        <r>
          <rPr>
            <b/>
            <sz val="9"/>
            <color indexed="81"/>
            <rFont val="Tahoma"/>
            <family val="2"/>
            <charset val="238"/>
          </rPr>
          <t>larisa:</t>
        </r>
        <r>
          <rPr>
            <sz val="9"/>
            <color indexed="81"/>
            <rFont val="Tahoma"/>
            <family val="2"/>
            <charset val="238"/>
          </rPr>
          <t xml:space="preserve">
42.02.93</t>
        </r>
      </text>
    </comment>
    <comment ref="G1362" authorId="0" shapeId="0" xr:uid="{00000000-0006-0000-0000-00001D000000}">
      <text>
        <r>
          <rPr>
            <b/>
            <sz val="9"/>
            <color indexed="81"/>
            <rFont val="Tahoma"/>
            <family val="2"/>
            <charset val="238"/>
          </rPr>
          <t>larisa:</t>
        </r>
        <r>
          <rPr>
            <sz val="9"/>
            <color indexed="81"/>
            <rFont val="Tahoma"/>
            <family val="2"/>
            <charset val="238"/>
          </rPr>
          <t xml:space="preserve">
42.02.93</t>
        </r>
      </text>
    </comment>
    <comment ref="H1362" authorId="0" shapeId="0" xr:uid="{00000000-0006-0000-0000-00001E000000}">
      <text>
        <r>
          <rPr>
            <b/>
            <sz val="9"/>
            <color indexed="81"/>
            <rFont val="Tahoma"/>
            <family val="2"/>
            <charset val="238"/>
          </rPr>
          <t>larisa:</t>
        </r>
        <r>
          <rPr>
            <sz val="9"/>
            <color indexed="81"/>
            <rFont val="Tahoma"/>
            <family val="2"/>
            <charset val="238"/>
          </rPr>
          <t xml:space="preserve">
42.02.93</t>
        </r>
      </text>
    </comment>
    <comment ref="I1362" authorId="0" shapeId="0" xr:uid="{00000000-0006-0000-0000-00001F000000}">
      <text>
        <r>
          <rPr>
            <b/>
            <sz val="9"/>
            <color indexed="81"/>
            <rFont val="Tahoma"/>
            <family val="2"/>
            <charset val="238"/>
          </rPr>
          <t>larisa:</t>
        </r>
        <r>
          <rPr>
            <sz val="9"/>
            <color indexed="81"/>
            <rFont val="Tahoma"/>
            <family val="2"/>
            <charset val="238"/>
          </rPr>
          <t xml:space="preserve">
42.02.93</t>
        </r>
      </text>
    </comment>
    <comment ref="J1362" authorId="0" shapeId="0" xr:uid="{00000000-0006-0000-0000-000020000000}">
      <text>
        <r>
          <rPr>
            <b/>
            <sz val="9"/>
            <color indexed="81"/>
            <rFont val="Tahoma"/>
            <family val="2"/>
            <charset val="238"/>
          </rPr>
          <t>larisa:</t>
        </r>
        <r>
          <rPr>
            <sz val="9"/>
            <color indexed="81"/>
            <rFont val="Tahoma"/>
            <family val="2"/>
            <charset val="238"/>
          </rPr>
          <t xml:space="preserve">
42.02.93</t>
        </r>
      </text>
    </comment>
    <comment ref="E1363" authorId="0" shapeId="0" xr:uid="{00000000-0006-0000-0000-000021000000}">
      <text>
        <r>
          <rPr>
            <b/>
            <sz val="9"/>
            <color indexed="81"/>
            <rFont val="Tahoma"/>
            <family val="2"/>
            <charset val="238"/>
          </rPr>
          <t>larisa:</t>
        </r>
        <r>
          <rPr>
            <sz val="9"/>
            <color indexed="81"/>
            <rFont val="Tahoma"/>
            <family val="2"/>
            <charset val="238"/>
          </rPr>
          <t xml:space="preserve">
45.02.48</t>
        </r>
      </text>
    </comment>
    <comment ref="F1363" authorId="0" shapeId="0" xr:uid="{00000000-0006-0000-0000-000022000000}">
      <text>
        <r>
          <rPr>
            <b/>
            <sz val="9"/>
            <color indexed="81"/>
            <rFont val="Tahoma"/>
            <family val="2"/>
            <charset val="238"/>
          </rPr>
          <t>larisa:</t>
        </r>
        <r>
          <rPr>
            <sz val="9"/>
            <color indexed="81"/>
            <rFont val="Tahoma"/>
            <family val="2"/>
            <charset val="238"/>
          </rPr>
          <t xml:space="preserve">
45.02.48</t>
        </r>
      </text>
    </comment>
    <comment ref="G1363" authorId="0" shapeId="0" xr:uid="{00000000-0006-0000-0000-000023000000}">
      <text>
        <r>
          <rPr>
            <b/>
            <sz val="9"/>
            <color indexed="81"/>
            <rFont val="Tahoma"/>
            <family val="2"/>
            <charset val="238"/>
          </rPr>
          <t>larisa:</t>
        </r>
        <r>
          <rPr>
            <sz val="9"/>
            <color indexed="81"/>
            <rFont val="Tahoma"/>
            <family val="2"/>
            <charset val="238"/>
          </rPr>
          <t xml:space="preserve">
45.02.48</t>
        </r>
      </text>
    </comment>
    <comment ref="H1363" authorId="0" shapeId="0" xr:uid="{00000000-0006-0000-0000-000024000000}">
      <text>
        <r>
          <rPr>
            <b/>
            <sz val="9"/>
            <color indexed="81"/>
            <rFont val="Tahoma"/>
            <family val="2"/>
            <charset val="238"/>
          </rPr>
          <t>larisa:</t>
        </r>
        <r>
          <rPr>
            <sz val="9"/>
            <color indexed="81"/>
            <rFont val="Tahoma"/>
            <family val="2"/>
            <charset val="238"/>
          </rPr>
          <t xml:space="preserve">
45.02.48</t>
        </r>
      </text>
    </comment>
    <comment ref="I1363" authorId="0" shapeId="0" xr:uid="{00000000-0006-0000-0000-000025000000}">
      <text>
        <r>
          <rPr>
            <b/>
            <sz val="9"/>
            <color indexed="81"/>
            <rFont val="Tahoma"/>
            <family val="2"/>
            <charset val="238"/>
          </rPr>
          <t>larisa:</t>
        </r>
        <r>
          <rPr>
            <sz val="9"/>
            <color indexed="81"/>
            <rFont val="Tahoma"/>
            <family val="2"/>
            <charset val="238"/>
          </rPr>
          <t xml:space="preserve">
45.02.48</t>
        </r>
      </text>
    </comment>
    <comment ref="J1363" authorId="0" shapeId="0" xr:uid="{00000000-0006-0000-0000-000026000000}">
      <text>
        <r>
          <rPr>
            <b/>
            <sz val="9"/>
            <color indexed="81"/>
            <rFont val="Tahoma"/>
            <family val="2"/>
            <charset val="238"/>
          </rPr>
          <t>larisa:</t>
        </r>
        <r>
          <rPr>
            <sz val="9"/>
            <color indexed="81"/>
            <rFont val="Tahoma"/>
            <family val="2"/>
            <charset val="238"/>
          </rPr>
          <t xml:space="preserve">
45.02.48</t>
        </r>
      </text>
    </comment>
    <comment ref="E1368" authorId="0" shapeId="0" xr:uid="{00000000-0006-0000-0000-000027000000}">
      <text>
        <r>
          <rPr>
            <b/>
            <sz val="9"/>
            <color indexed="81"/>
            <rFont val="Tahoma"/>
            <family val="2"/>
            <charset val="238"/>
          </rPr>
          <t>larisa:</t>
        </r>
        <r>
          <rPr>
            <sz val="9"/>
            <color indexed="81"/>
            <rFont val="Tahoma"/>
            <family val="2"/>
            <charset val="238"/>
          </rPr>
          <t xml:space="preserve">
42.02.93.03</t>
        </r>
      </text>
    </comment>
    <comment ref="F1368" authorId="0" shapeId="0" xr:uid="{00000000-0006-0000-0000-000028000000}">
      <text>
        <r>
          <rPr>
            <b/>
            <sz val="9"/>
            <color indexed="81"/>
            <rFont val="Tahoma"/>
            <family val="2"/>
            <charset val="238"/>
          </rPr>
          <t>larisa:</t>
        </r>
        <r>
          <rPr>
            <sz val="9"/>
            <color indexed="81"/>
            <rFont val="Tahoma"/>
            <family val="2"/>
            <charset val="238"/>
          </rPr>
          <t xml:space="preserve">
42.02.93.03
1607 COFIN 2 % BL</t>
        </r>
      </text>
    </comment>
    <comment ref="G1368" authorId="0" shapeId="0" xr:uid="{00000000-0006-0000-0000-000029000000}">
      <text>
        <r>
          <rPr>
            <b/>
            <sz val="9"/>
            <color indexed="81"/>
            <rFont val="Tahoma"/>
            <family val="2"/>
            <charset val="238"/>
          </rPr>
          <t>larisa:</t>
        </r>
        <r>
          <rPr>
            <sz val="9"/>
            <color indexed="81"/>
            <rFont val="Tahoma"/>
            <family val="2"/>
            <charset val="238"/>
          </rPr>
          <t xml:space="preserve">
42.02.93.03</t>
        </r>
      </text>
    </comment>
    <comment ref="H1368" authorId="0" shapeId="0" xr:uid="{00000000-0006-0000-0000-00002A000000}">
      <text>
        <r>
          <rPr>
            <b/>
            <sz val="9"/>
            <color indexed="81"/>
            <rFont val="Tahoma"/>
            <family val="2"/>
            <charset val="238"/>
          </rPr>
          <t>larisa:</t>
        </r>
        <r>
          <rPr>
            <sz val="9"/>
            <color indexed="81"/>
            <rFont val="Tahoma"/>
            <family val="2"/>
            <charset val="238"/>
          </rPr>
          <t xml:space="preserve">
42.02.93.03</t>
        </r>
      </text>
    </comment>
    <comment ref="I1368" authorId="0" shapeId="0" xr:uid="{00000000-0006-0000-0000-00002B000000}">
      <text>
        <r>
          <rPr>
            <b/>
            <sz val="9"/>
            <color indexed="81"/>
            <rFont val="Tahoma"/>
            <family val="2"/>
            <charset val="238"/>
          </rPr>
          <t>larisa:</t>
        </r>
        <r>
          <rPr>
            <sz val="9"/>
            <color indexed="81"/>
            <rFont val="Tahoma"/>
            <family val="2"/>
            <charset val="238"/>
          </rPr>
          <t xml:space="preserve">
42.02.93.03</t>
        </r>
      </text>
    </comment>
    <comment ref="J1368" authorId="0" shapeId="0" xr:uid="{00000000-0006-0000-0000-00002C000000}">
      <text>
        <r>
          <rPr>
            <b/>
            <sz val="9"/>
            <color indexed="81"/>
            <rFont val="Tahoma"/>
            <family val="2"/>
            <charset val="238"/>
          </rPr>
          <t>larisa:</t>
        </r>
        <r>
          <rPr>
            <sz val="9"/>
            <color indexed="81"/>
            <rFont val="Tahoma"/>
            <family val="2"/>
            <charset val="238"/>
          </rPr>
          <t xml:space="preserve">
42.02.93.03</t>
        </r>
      </text>
    </comment>
    <comment ref="E1369" authorId="0" shapeId="0" xr:uid="{00000000-0006-0000-0000-00002D000000}">
      <text>
        <r>
          <rPr>
            <b/>
            <sz val="9"/>
            <color indexed="81"/>
            <rFont val="Tahoma"/>
            <family val="2"/>
            <charset val="238"/>
          </rPr>
          <t>larisa:</t>
        </r>
        <r>
          <rPr>
            <sz val="9"/>
            <color indexed="81"/>
            <rFont val="Tahoma"/>
            <family val="2"/>
            <charset val="238"/>
          </rPr>
          <t xml:space="preserve">
45.02.48.03</t>
        </r>
      </text>
    </comment>
    <comment ref="F1369" authorId="0" shapeId="0" xr:uid="{00000000-0006-0000-0000-00002E000000}">
      <text>
        <r>
          <rPr>
            <b/>
            <sz val="9"/>
            <color indexed="81"/>
            <rFont val="Tahoma"/>
            <family val="2"/>
            <charset val="238"/>
          </rPr>
          <t>larisa:</t>
        </r>
        <r>
          <rPr>
            <sz val="9"/>
            <color indexed="81"/>
            <rFont val="Tahoma"/>
            <family val="2"/>
            <charset val="238"/>
          </rPr>
          <t xml:space="preserve">
45.02.48.03</t>
        </r>
      </text>
    </comment>
    <comment ref="G1369" authorId="0" shapeId="0" xr:uid="{00000000-0006-0000-0000-00002F000000}">
      <text>
        <r>
          <rPr>
            <b/>
            <sz val="9"/>
            <color indexed="81"/>
            <rFont val="Tahoma"/>
            <family val="2"/>
            <charset val="238"/>
          </rPr>
          <t>larisa:</t>
        </r>
        <r>
          <rPr>
            <sz val="9"/>
            <color indexed="81"/>
            <rFont val="Tahoma"/>
            <family val="2"/>
            <charset val="238"/>
          </rPr>
          <t xml:space="preserve">
45.02.48.03</t>
        </r>
      </text>
    </comment>
    <comment ref="H1369" authorId="0" shapeId="0" xr:uid="{00000000-0006-0000-0000-000030000000}">
      <text>
        <r>
          <rPr>
            <b/>
            <sz val="9"/>
            <color indexed="81"/>
            <rFont val="Tahoma"/>
            <family val="2"/>
            <charset val="238"/>
          </rPr>
          <t>larisa:</t>
        </r>
        <r>
          <rPr>
            <sz val="9"/>
            <color indexed="81"/>
            <rFont val="Tahoma"/>
            <family val="2"/>
            <charset val="238"/>
          </rPr>
          <t xml:space="preserve">
45.02.48.03</t>
        </r>
      </text>
    </comment>
    <comment ref="I1369" authorId="0" shapeId="0" xr:uid="{00000000-0006-0000-0000-000031000000}">
      <text>
        <r>
          <rPr>
            <b/>
            <sz val="9"/>
            <color indexed="81"/>
            <rFont val="Tahoma"/>
            <family val="2"/>
            <charset val="238"/>
          </rPr>
          <t>larisa:</t>
        </r>
        <r>
          <rPr>
            <sz val="9"/>
            <color indexed="81"/>
            <rFont val="Tahoma"/>
            <family val="2"/>
            <charset val="238"/>
          </rPr>
          <t xml:space="preserve">
45.02.48.03</t>
        </r>
      </text>
    </comment>
    <comment ref="J1369" authorId="0" shapeId="0" xr:uid="{00000000-0006-0000-0000-000032000000}">
      <text>
        <r>
          <rPr>
            <b/>
            <sz val="9"/>
            <color indexed="81"/>
            <rFont val="Tahoma"/>
            <family val="2"/>
            <charset val="238"/>
          </rPr>
          <t>larisa:</t>
        </r>
        <r>
          <rPr>
            <sz val="9"/>
            <color indexed="81"/>
            <rFont val="Tahoma"/>
            <family val="2"/>
            <charset val="238"/>
          </rPr>
          <t xml:space="preserve">
45.02.48.03</t>
        </r>
      </text>
    </comment>
    <comment ref="D1405" authorId="1" shapeId="0" xr:uid="{00000000-0006-0000-0000-000033000000}">
      <text>
        <r>
          <rPr>
            <b/>
            <sz val="9"/>
            <color indexed="81"/>
            <rFont val="Tahoma"/>
            <family val="2"/>
            <charset val="238"/>
          </rPr>
          <t xml:space="preserve">71,01,01
</t>
        </r>
        <r>
          <rPr>
            <sz val="9"/>
            <color indexed="81"/>
            <rFont val="Tahoma"/>
            <family val="2"/>
            <charset val="238"/>
          </rPr>
          <t xml:space="preserve">
</t>
        </r>
      </text>
    </comment>
    <comment ref="D1407" authorId="1" shapeId="0" xr:uid="{00000000-0006-0000-0000-000034000000}">
      <text>
        <r>
          <rPr>
            <b/>
            <sz val="9"/>
            <color indexed="81"/>
            <rFont val="Tahoma"/>
            <family val="2"/>
            <charset val="238"/>
          </rPr>
          <t xml:space="preserve">71,01,01
</t>
        </r>
        <r>
          <rPr>
            <sz val="9"/>
            <color indexed="81"/>
            <rFont val="Tahoma"/>
            <family val="2"/>
            <charset val="238"/>
          </rPr>
          <t xml:space="preserve">
</t>
        </r>
      </text>
    </comment>
    <comment ref="B1693" authorId="1" shapeId="0" xr:uid="{00000000-0006-0000-0000-000035000000}">
      <text>
        <r>
          <rPr>
            <b/>
            <sz val="9"/>
            <color indexed="81"/>
            <rFont val="Tahoma"/>
            <family val="2"/>
            <charset val="238"/>
          </rPr>
          <t>sabinab:</t>
        </r>
        <r>
          <rPr>
            <sz val="9"/>
            <color indexed="81"/>
            <rFont val="Tahoma"/>
            <family val="2"/>
            <charset val="238"/>
          </rPr>
          <t xml:space="preserve">
</t>
        </r>
      </text>
    </comment>
  </commentList>
</comments>
</file>

<file path=xl/sharedStrings.xml><?xml version="1.0" encoding="utf-8"?>
<sst xmlns="http://schemas.openxmlformats.org/spreadsheetml/2006/main" count="2488" uniqueCount="1090">
  <si>
    <t>JUDETUL ARGES</t>
  </si>
  <si>
    <t xml:space="preserve">DIRECTIA ECONOMICA </t>
  </si>
  <si>
    <t xml:space="preserve">SERVICIUL BUGET IMPOZITE TAXE SI VENITURI </t>
  </si>
  <si>
    <t>PROIECT</t>
  </si>
  <si>
    <t>DENUMIRE INDICATORI</t>
  </si>
  <si>
    <t>COD</t>
  </si>
  <si>
    <t>PROIECT 2025</t>
  </si>
  <si>
    <t>VENITURI - TOTAL</t>
  </si>
  <si>
    <t>A</t>
  </si>
  <si>
    <t>IMPOZIT PE PROFIT</t>
  </si>
  <si>
    <t xml:space="preserve">Impozit pe profit de la agentii economici </t>
  </si>
  <si>
    <t>01.02.01</t>
  </si>
  <si>
    <t>B</t>
  </si>
  <si>
    <t>COTE SI SUME DEF DIN IMPOZITUL PE VENIT</t>
  </si>
  <si>
    <r>
      <t xml:space="preserve">Cote defalcate din impozitul pe venit </t>
    </r>
    <r>
      <rPr>
        <b/>
        <sz val="10"/>
        <rFont val="Times New Roman"/>
        <family val="1"/>
        <charset val="238"/>
      </rPr>
      <t xml:space="preserve">(15% </t>
    </r>
    <r>
      <rPr>
        <sz val="10"/>
        <rFont val="Times New Roman"/>
        <family val="1"/>
        <charset val="238"/>
      </rPr>
      <t>)</t>
    </r>
  </si>
  <si>
    <t>.04.02.01</t>
  </si>
  <si>
    <r>
      <t>Sume din impozit pe venit  pentru echil.</t>
    </r>
    <r>
      <rPr>
        <b/>
        <sz val="10"/>
        <rFont val="Times New Roman"/>
        <family val="1"/>
        <charset val="238"/>
      </rPr>
      <t xml:space="preserve"> (15% din 14%)</t>
    </r>
  </si>
  <si>
    <t>.04.02.04</t>
  </si>
  <si>
    <t>Sume repartizate pentru finantarea institutiilor de spectacole si concerte</t>
  </si>
  <si>
    <t>.04.02.06</t>
  </si>
  <si>
    <t>C</t>
  </si>
  <si>
    <t xml:space="preserve">SUME DEFALCATE DIN TVA </t>
  </si>
  <si>
    <t>11.02.</t>
  </si>
  <si>
    <t>Sume def din TVA pentru finantarea cheltuielilor descentralizate  :</t>
  </si>
  <si>
    <t>11.02.01</t>
  </si>
  <si>
    <t xml:space="preserve">Sustinerea sistemului de protectie a copilului </t>
  </si>
  <si>
    <t xml:space="preserve">Centrele pentru persoane adulte cu handicap </t>
  </si>
  <si>
    <t>Camine persoane varstnice</t>
  </si>
  <si>
    <t xml:space="preserve">Programul pentru scoli  al Romaniei </t>
  </si>
  <si>
    <t>Fructe</t>
  </si>
  <si>
    <t>Invatamant special , din care :</t>
  </si>
  <si>
    <t>1.salarii, sporuri , indemnizatii si alte drepturi salariale</t>
  </si>
  <si>
    <t xml:space="preserve">      Cheltuieli cu bunuri si servicii</t>
  </si>
  <si>
    <t>hotarari judecatoresti</t>
  </si>
  <si>
    <t xml:space="preserve">       Drepturi copii cu cerinte educationale speciale care frecventeaza invatamantul special </t>
  </si>
  <si>
    <t>Finantarea burselor din invatamantul special</t>
  </si>
  <si>
    <t>Stimulent educational sub forma de tichete sociale</t>
  </si>
  <si>
    <t>Cultura si culte din care</t>
  </si>
  <si>
    <t xml:space="preserve">            personal neclerical</t>
  </si>
  <si>
    <t xml:space="preserve">            2.  institutii de cultura preluate</t>
  </si>
  <si>
    <t>Sume def din TVA pentru evidenta populatiei</t>
  </si>
  <si>
    <t>Sume def din TVA reprez. drepturi pt copii cu cerinte educationale speciale integrati in invatamantul de masa H.G. 904/2014</t>
  </si>
  <si>
    <t>Sume def din TVA  pentru drumuri</t>
  </si>
  <si>
    <t>11.02.05</t>
  </si>
  <si>
    <t>Sume def din TVA  pt echilibrarea bugete locale</t>
  </si>
  <si>
    <t>11.02.06</t>
  </si>
  <si>
    <t>D</t>
  </si>
  <si>
    <t xml:space="preserve">VENITURI PROPRII </t>
  </si>
  <si>
    <t>Taxe pe utilizarea bunurilor, autoriz. utiliz. bunurilor</t>
  </si>
  <si>
    <t>Impozit asupra mijloacelor de transport pers fizice</t>
  </si>
  <si>
    <t>16.02.02.01</t>
  </si>
  <si>
    <t>Impozit asupra mijloacelor de transport pers juridice</t>
  </si>
  <si>
    <t>16.02.02.02</t>
  </si>
  <si>
    <t>Taxe si tarife pt elib de licente, autorizatii de functionare</t>
  </si>
  <si>
    <t>16.02.03</t>
  </si>
  <si>
    <t>Venituri din proprietate</t>
  </si>
  <si>
    <t>30.02</t>
  </si>
  <si>
    <t>Varsaminte din profitul net</t>
  </si>
  <si>
    <t>30.02.01</t>
  </si>
  <si>
    <t>Restituiri de fonduri din anii precedenti</t>
  </si>
  <si>
    <t>30.02.03</t>
  </si>
  <si>
    <t xml:space="preserve">Venituri din concesiuni si inchirieri </t>
  </si>
  <si>
    <t>30.02.05</t>
  </si>
  <si>
    <t xml:space="preserve">Alte venituri din concesiuni si inchirieri de catre institutiile publice </t>
  </si>
  <si>
    <t>30.02.05.30</t>
  </si>
  <si>
    <t>Redevente miniere</t>
  </si>
  <si>
    <t>30.02.05.01</t>
  </si>
  <si>
    <t>Venituri din dividende</t>
  </si>
  <si>
    <t>30.02.08</t>
  </si>
  <si>
    <t>Venituri din dobanzi</t>
  </si>
  <si>
    <t>31.02</t>
  </si>
  <si>
    <t>Alte venituri din dobanzi</t>
  </si>
  <si>
    <t>31.02.03</t>
  </si>
  <si>
    <t>Venituri din prestari servicii si alte activitati</t>
  </si>
  <si>
    <t xml:space="preserve">Venituri din prestari servicii </t>
  </si>
  <si>
    <t>33.02.08</t>
  </si>
  <si>
    <t xml:space="preserve">Contributia de intretinere a persoanelor asistate </t>
  </si>
  <si>
    <t>33,02,13</t>
  </si>
  <si>
    <t>Contributia lunara a parintilor</t>
  </si>
  <si>
    <t>33.02.27</t>
  </si>
  <si>
    <t>Venituri din recuperarea cheltuielilor</t>
  </si>
  <si>
    <t>33.02.28</t>
  </si>
  <si>
    <t>Venituri din recuperarea cheltuielilor de judecata</t>
  </si>
  <si>
    <t>33.02.50</t>
  </si>
  <si>
    <t>Amenzi, penalitati si confiscari</t>
  </si>
  <si>
    <t>Venituri din amenzi si alte sanctiuni</t>
  </si>
  <si>
    <t>35.02.01</t>
  </si>
  <si>
    <t>Diverse venituri</t>
  </si>
  <si>
    <t xml:space="preserve">Sume provenite din finantarea </t>
  </si>
  <si>
    <t>36.02.01</t>
  </si>
  <si>
    <t>Varsaminte din veniturile si/s</t>
  </si>
  <si>
    <t>36.02.05</t>
  </si>
  <si>
    <t>Alte venituri</t>
  </si>
  <si>
    <t>36.02.50</t>
  </si>
  <si>
    <t>Transferuri voluntare</t>
  </si>
  <si>
    <t>Donatii si sponsorizari</t>
  </si>
  <si>
    <t>37.02.01</t>
  </si>
  <si>
    <t>Varsaminte din sectiunea de functionare pentru finantarea sectiunii de dezvoltare a bugetului local(cu semnul minus)</t>
  </si>
  <si>
    <t>37.02.03</t>
  </si>
  <si>
    <t>Vărsăminte din secţiunea de funcţionare</t>
  </si>
  <si>
    <t>37.02.04</t>
  </si>
  <si>
    <t>Alte transferuri voluntare</t>
  </si>
  <si>
    <t>37.02.50</t>
  </si>
  <si>
    <t>Venituri din capital</t>
  </si>
  <si>
    <t>Venituri din valorif unor bunuri ale instit publice</t>
  </si>
  <si>
    <t>39.02.01</t>
  </si>
  <si>
    <t>Venituri din vanzarea unor bunuri dom. Privat</t>
  </si>
  <si>
    <t>39,02,07</t>
  </si>
  <si>
    <t>OPERATIUNI FINANCIARE</t>
  </si>
  <si>
    <t>Incasari  din rambursarea imprumuturilor acordate</t>
  </si>
  <si>
    <t>Sume din execedentul bugetului</t>
  </si>
  <si>
    <t>Alte operatiuni financiare</t>
  </si>
  <si>
    <t>E</t>
  </si>
  <si>
    <t>SUBVENTII</t>
  </si>
  <si>
    <t>.00.17</t>
  </si>
  <si>
    <t>Subventii de la bugetul de stat</t>
  </si>
  <si>
    <t xml:space="preserve">Subventii fin prog de pietruire drumuri </t>
  </si>
  <si>
    <t>42.02.09.01</t>
  </si>
  <si>
    <t>Subventii pt finantarea investitiilor in sanatate</t>
  </si>
  <si>
    <t>42.02.16</t>
  </si>
  <si>
    <t>Subv pt.fin aparatura medicala si echip comunic urgenta in sanatate</t>
  </si>
  <si>
    <t>42.02.16.01</t>
  </si>
  <si>
    <t>Subv pt fin rep capitale in sanatate</t>
  </si>
  <si>
    <t>42.02.16.02</t>
  </si>
  <si>
    <t xml:space="preserve">Subv.ptr finant altor investitii in sanatate </t>
  </si>
  <si>
    <t>42.02.16.03</t>
  </si>
  <si>
    <t>Subventii din veniturile proprii ale ministerului Sanatatii catre bug locale pt fin  investitiilor in sanatate</t>
  </si>
  <si>
    <t>42.02.18</t>
  </si>
  <si>
    <t>Asistenta in pregatirea proiectelor prin Programul  Op reg 2007-2013</t>
  </si>
  <si>
    <t>42.02.19</t>
  </si>
  <si>
    <t>Subventii pt sustinerea Proiecte FEN postaderare</t>
  </si>
  <si>
    <t>42.02.20</t>
  </si>
  <si>
    <t>Alte drepturi pentru dizabilitate si adoptie</t>
  </si>
  <si>
    <t>42.02.21</t>
  </si>
  <si>
    <t>Subventii primite din Fondul de Interventie</t>
  </si>
  <si>
    <t>42.02.28</t>
  </si>
  <si>
    <t>Subventii din bugetul de stat pentru finantarea sanatatii</t>
  </si>
  <si>
    <t>42.02.41</t>
  </si>
  <si>
    <t>Subventii primite in cadrul prog FEGA  implementate de APIA</t>
  </si>
  <si>
    <t>42.02.42</t>
  </si>
  <si>
    <t>Subventii pt finantarea UAMS</t>
  </si>
  <si>
    <t>42.02.35</t>
  </si>
  <si>
    <t>Subventii  pentru finantarea camerelor agricole</t>
  </si>
  <si>
    <t>42.02.44</t>
  </si>
  <si>
    <t>Subventii ptr realizarea obiectivelor de inv in turism</t>
  </si>
  <si>
    <t>42.02.40</t>
  </si>
  <si>
    <t>Subventii primite de la bugetul de stat pt finantarea unor programe de interes national, destinate sectiunii de functionare a bugetului local</t>
  </si>
  <si>
    <t>42.02.51.01</t>
  </si>
  <si>
    <t>Subventii primite de la bugetul de stat pt finantarea unor programe de interes national, destinate sectiunii de dezvoltare a bugetului local</t>
  </si>
  <si>
    <t>42.02.51.02</t>
  </si>
  <si>
    <t>Subventii primite de la bugetul de stat pt. fin. investitiilor pt. instit. publ. de asist. soc. si UAMS</t>
  </si>
  <si>
    <t>42.02.52</t>
  </si>
  <si>
    <t>Subventii primite de la bugetul de stat pt finantarea subprogramului infrastructura la nivel judetean</t>
  </si>
  <si>
    <t>42.02.59</t>
  </si>
  <si>
    <t>Sume alocate din bugetul de stat aferente corectiilor financiare</t>
  </si>
  <si>
    <t>42.02.62</t>
  </si>
  <si>
    <t>Finantarea Programului National de Dezvoltare Locala</t>
  </si>
  <si>
    <t>42.02.65</t>
  </si>
  <si>
    <t>Subventii pt sustinerea Proiecte FEN postaderare aferente 2014-2020</t>
  </si>
  <si>
    <t>42.02.69</t>
  </si>
  <si>
    <t xml:space="preserve">Subventii pentru realizarea activitatii de colectare transport depozitare si neutralizare a deseurilor de origine animala </t>
  </si>
  <si>
    <t>42.02.73</t>
  </si>
  <si>
    <t>Sume alocate pentru stimulentul de risc</t>
  </si>
  <si>
    <t>42.02.82</t>
  </si>
  <si>
    <t>Subventii de la bugetul de stat catre bugetele locale pentru Programul national de investitii "Anghel Saligny"</t>
  </si>
  <si>
    <t>42.02.87</t>
  </si>
  <si>
    <t>Alocari de sume din PNRR aferente asistentei financiare nerambursabile</t>
  </si>
  <si>
    <t>42.02.88</t>
  </si>
  <si>
    <t>Fonduri europene nerambursabile</t>
  </si>
  <si>
    <t>42.02.88.01</t>
  </si>
  <si>
    <t>Finantare publica nationala</t>
  </si>
  <si>
    <t>42.02.88.02</t>
  </si>
  <si>
    <t>Sume aferente TVA</t>
  </si>
  <si>
    <t>42.02.88.03</t>
  </si>
  <si>
    <t>42.02.89</t>
  </si>
  <si>
    <t>42.02.89.01</t>
  </si>
  <si>
    <t>42.02.89.02</t>
  </si>
  <si>
    <t>42.02.89.03</t>
  </si>
  <si>
    <t>Subvenţii de la bugetul de stat necesare susţinerii derulării proiectelor finanţate din fonduri externe nerambursabile (FEN) postaderare, aferete perioadei de programare 2021-2027 ( cod 42.02.93.01+42.02.93.03)</t>
  </si>
  <si>
    <t>42.02.93</t>
  </si>
  <si>
    <t>Subvenţii de la bugetul de stat către bugetele locale necesare susţinerii derulării proiectelor finanțate din fondurile europene dedicate Afacerilor interne, pentru perioada de programare 2021 – 2027</t>
  </si>
  <si>
    <t>42.02.93.01</t>
  </si>
  <si>
    <t>Subvenţii de la bugetul de stat către bugetele locale necesare susţinerii derulării proiectelor finanţate din FEN postaderare, aferente perioadei de programare 2021-2027</t>
  </si>
  <si>
    <t>42.02.93.03</t>
  </si>
  <si>
    <t>Subventii de la alte administratii</t>
  </si>
  <si>
    <t>43.02</t>
  </si>
  <si>
    <t>Sume alocate din sumele obținute în urma scoaterii la licitație a certificatelor de emisii de gaze cu efect de seră pentru finanțarea proiectelor de investiții</t>
  </si>
  <si>
    <t>43.02.44</t>
  </si>
  <si>
    <t>Sume alocate din PNRR aferente asistentei financiare nerambursabile"</t>
  </si>
  <si>
    <t>43.02.49</t>
  </si>
  <si>
    <t>43.02.49.01</t>
  </si>
  <si>
    <t>43.02.49.02</t>
  </si>
  <si>
    <t>43.02.49.03</t>
  </si>
  <si>
    <t>Sume FEN postaderare in contul platilor efectuate si prefinantari (cod 45.02.01 la 45.02.05 +45.02.07+45.02.08+45.02.15+45.02.16+45.02.17+45.02.18)</t>
  </si>
  <si>
    <t>45.02</t>
  </si>
  <si>
    <t>Fondul European de Dezvoltare Regională (FEDR), aferent cadrului financiar 2021-2027 ( cod 45.02.48.01 la 45.02.48.03)*)</t>
  </si>
  <si>
    <t>45.02.48</t>
  </si>
  <si>
    <t>Sume primite în contul plăţilor efectuate în anul curent</t>
  </si>
  <si>
    <t>45.02.48.01</t>
  </si>
  <si>
    <t>Sume primite în contul plăţilor efectuate în anii anteriori</t>
  </si>
  <si>
    <t>45.02.48.02</t>
  </si>
  <si>
    <t>Prefinantare</t>
  </si>
  <si>
    <t>45.02.48.03</t>
  </si>
  <si>
    <t xml:space="preserve">ALTE SUME PRIMITE DE LA UNIUNEA EUROPEANA </t>
  </si>
  <si>
    <t>46.02</t>
  </si>
  <si>
    <t>Alte sume primite de la uniunea europeana pentru programele operationale finantate din cadrul financiar 2014-2020</t>
  </si>
  <si>
    <t>46.02.04</t>
  </si>
  <si>
    <t>F</t>
  </si>
  <si>
    <t>SUME PRIMITE DE LA UE /ALTI DONATORI IN CONTUL PLATILOR EFECTUATE SI PREFINANTARI AFERENTE CADRULUI FINANCIAR 2014-2020</t>
  </si>
  <si>
    <t xml:space="preserve"> Fondul European de Dezvoltare Regională (FEDR)  </t>
  </si>
  <si>
    <t>48.02.01</t>
  </si>
  <si>
    <t>Sume primite in contul platilor efectuate in anul curent</t>
  </si>
  <si>
    <t>48.02.01.01</t>
  </si>
  <si>
    <t>Sume primite in contul platilor efectuate in anii anteriori</t>
  </si>
  <si>
    <t>48.02.01.02</t>
  </si>
  <si>
    <t>48.02.01.03</t>
  </si>
  <si>
    <t>Fondul Social European (FSE)</t>
  </si>
  <si>
    <t>48.02.02</t>
  </si>
  <si>
    <t>48.02.02.01</t>
  </si>
  <si>
    <t>48.02.02.02</t>
  </si>
  <si>
    <t>48.02.02.03</t>
  </si>
  <si>
    <t>Alte programe comunitare finantate in perioada 2014-2020(APC)</t>
  </si>
  <si>
    <t>48.02.15</t>
  </si>
  <si>
    <t>Sume primite in contul platilor efectuate in anii curent</t>
  </si>
  <si>
    <t>48.02.15.01</t>
  </si>
  <si>
    <t>48.02.15.02</t>
  </si>
  <si>
    <t>48.02.15.03</t>
  </si>
  <si>
    <t xml:space="preserve">PCF PER 2007-2013 </t>
  </si>
  <si>
    <t>48.02.16.03</t>
  </si>
  <si>
    <t>PROGRAMUL NORVEGIAN</t>
  </si>
  <si>
    <t>45.02.18</t>
  </si>
  <si>
    <t>VENITURI - SECTIUNEA FUNCTIONARE</t>
  </si>
  <si>
    <t xml:space="preserve">Cote defalcate din impozitul pe venit </t>
  </si>
  <si>
    <t xml:space="preserve">Sume din impozit pe venit  pentru echilibrare </t>
  </si>
  <si>
    <t>SUME DEFALCATE DIN TVA (1+2+3)</t>
  </si>
  <si>
    <t>Sume def din TVA pt fin chelt descentraliz</t>
  </si>
  <si>
    <t>Invatamant special</t>
  </si>
  <si>
    <t>Cultura si culte din care:</t>
  </si>
  <si>
    <t xml:space="preserve">               personal neclerical</t>
  </si>
  <si>
    <t xml:space="preserve">               institutii de cultura preluate</t>
  </si>
  <si>
    <t>Sume def din TVA  pt echil bugete locale</t>
  </si>
  <si>
    <t>Taxe pe utilizarea bunurilor, autorizarea uiliz bunurilor</t>
  </si>
  <si>
    <t>Taxe si tarife pt elib de licente, autorizatii de funct</t>
  </si>
  <si>
    <t>Venituri din proprietate(30.02+31.02)</t>
  </si>
  <si>
    <t xml:space="preserve">Contributia de intretinere a persoanelor asitate </t>
  </si>
  <si>
    <t>Venituri din aplicarea prescriptiei extinctive</t>
  </si>
  <si>
    <t>Varsaminte din sectiunea de functionare</t>
  </si>
  <si>
    <t>Incasari din ramb imprum acordate</t>
  </si>
  <si>
    <t>Subventii pt fin UMS</t>
  </si>
  <si>
    <t>Subventii primite de la bugetul de stat pt finantarea unor programe de interes national destinate sectiunii de functionare a bugetului local</t>
  </si>
  <si>
    <t>42,02,73</t>
  </si>
  <si>
    <t>VENITURI - SECTIUNEA  DE DEZVOLTARE</t>
  </si>
  <si>
    <t>Transferuri voluntare, altele decat subventiile</t>
  </si>
  <si>
    <t>37.02</t>
  </si>
  <si>
    <t>42.02</t>
  </si>
  <si>
    <t>Subventii pt sustinerea Proiectelor FEN postaderare</t>
  </si>
  <si>
    <t>Subventii de la bugetul de stat pt. fin. investitiilor pt. instit. publ. de asist. soc. si UAMS</t>
  </si>
  <si>
    <t>Subventii pt sustinerea Proiecte FEN postaderare AFERENTE 2014-2020</t>
  </si>
  <si>
    <t>ALTE SUME PRIMITE DE LA UE</t>
  </si>
  <si>
    <t>48.02</t>
  </si>
  <si>
    <t>45.02.02.02</t>
  </si>
  <si>
    <t xml:space="preserve">TOTAL CHELTUIELI </t>
  </si>
  <si>
    <t>SECTIUNEA DE FUNCTIONARE</t>
  </si>
  <si>
    <t>Cheltuieli curente</t>
  </si>
  <si>
    <t xml:space="preserve">  I.             cheltuieli de personal</t>
  </si>
  <si>
    <t xml:space="preserve"> II.              cheltuieli cu bunuri si servicii</t>
  </si>
  <si>
    <t>III. Dobanzi aferente datoriei publice interne</t>
  </si>
  <si>
    <t xml:space="preserve">IV Subventii </t>
  </si>
  <si>
    <t>V. Fond de rezerva bugetara</t>
  </si>
  <si>
    <t>VI. Transferuri catre institutii publice</t>
  </si>
  <si>
    <t>VII Alte transferuri interne</t>
  </si>
  <si>
    <t>VIII Asistenta sociala</t>
  </si>
  <si>
    <t xml:space="preserve">IX Alte cheltuieli </t>
  </si>
  <si>
    <t>Operatiuni financiare</t>
  </si>
  <si>
    <t>Plati efectuate in anii precedenti si recuperate in anul curent</t>
  </si>
  <si>
    <t>SECTIUNEA DE DEZVOLTARE</t>
  </si>
  <si>
    <t xml:space="preserve">Transferuri intre unitati ale administratiei publice </t>
  </si>
  <si>
    <t>Transferuri pentru finantarea investitiilor la spitale</t>
  </si>
  <si>
    <t>51.02.12</t>
  </si>
  <si>
    <t>Transferuri pt fin chelt de capital din domeniul sanatatii</t>
  </si>
  <si>
    <t>51.02.28</t>
  </si>
  <si>
    <t>Alte transferuri  de capital catre institutii publice</t>
  </si>
  <si>
    <t>51.02.29</t>
  </si>
  <si>
    <t xml:space="preserve">Alte transferuri </t>
  </si>
  <si>
    <t>Proiecte cu finantare FEN</t>
  </si>
  <si>
    <t>XII Proiecte cu finantare din sumele reprezentand asistenta financiara nerambursabila aferenta PNRR</t>
  </si>
  <si>
    <t>Cheltuieli de capital</t>
  </si>
  <si>
    <t>I</t>
  </si>
  <si>
    <r>
      <t xml:space="preserve">                                                                                                                            </t>
    </r>
    <r>
      <rPr>
        <b/>
        <u/>
        <sz val="10"/>
        <rFont val="Times New Roman"/>
        <family val="1"/>
        <charset val="238"/>
      </rPr>
      <t xml:space="preserve"> PARTEA I SERVICII PUBLICE  GENERALE (1+2+3)</t>
    </r>
    <r>
      <rPr>
        <b/>
        <sz val="10"/>
        <rFont val="Times New Roman"/>
        <family val="1"/>
        <charset val="238"/>
      </rPr>
      <t xml:space="preserve"> </t>
    </r>
  </si>
  <si>
    <t>V. fond de rezerva bugetara</t>
  </si>
  <si>
    <t>Ajutoare sociale in numerar</t>
  </si>
  <si>
    <t>Alte cheltuieli</t>
  </si>
  <si>
    <t>VI Transferuri intre unitati ale admin. Publice</t>
  </si>
  <si>
    <t>Alte transf. de capital catre institutii publice</t>
  </si>
  <si>
    <t>Transferuri interne</t>
  </si>
  <si>
    <t>X Cheltuieli de capital</t>
  </si>
  <si>
    <t>Plati efectuate in anii precedenti si recuperate in anul curent in sectiunea de dezvoltare a bugetului local</t>
  </si>
  <si>
    <t>AUTORITATI PUBLICE SI ACTIUNI EXTERNE</t>
  </si>
  <si>
    <t>51.02.01.03</t>
  </si>
  <si>
    <t>Cheltuieli de personal</t>
  </si>
  <si>
    <t xml:space="preserve">Cheltuieli cu bunuri si servicii </t>
  </si>
  <si>
    <t>Cheltuieli cu bunuri si servicii - autoritati executive</t>
  </si>
  <si>
    <t xml:space="preserve">Cheltuieli cu bunuri si servicii - programe nationale </t>
  </si>
  <si>
    <t>Alte transferuri curente interne</t>
  </si>
  <si>
    <t>55.01.18</t>
  </si>
  <si>
    <t>57.02</t>
  </si>
  <si>
    <t xml:space="preserve">Transferuri de capital   </t>
  </si>
  <si>
    <t>51.02</t>
  </si>
  <si>
    <t>Transferuri din bugetele proprii ale judetelor catre bugetele locale in vederea asig fd necesare implementarii proiectelor finantate din FEN</t>
  </si>
  <si>
    <t>51.02.45</t>
  </si>
  <si>
    <t>55.01</t>
  </si>
  <si>
    <t>Programe de dezvoltare</t>
  </si>
  <si>
    <t>55.01.13</t>
  </si>
  <si>
    <t>Proiecte cu finantare FEN aferente cadrului financiar 2014-2020</t>
  </si>
  <si>
    <t xml:space="preserve">FONDUL EUROPEAN DE DEZVOLTARE REGIONALA </t>
  </si>
  <si>
    <t xml:space="preserve">          Finantare nationala</t>
  </si>
  <si>
    <t>58.01.01</t>
  </si>
  <si>
    <t xml:space="preserve">          Fonduri externe nerambursabile</t>
  </si>
  <si>
    <t>58.01.02</t>
  </si>
  <si>
    <t xml:space="preserve">         Cofinantare si chelt neeligibile</t>
  </si>
  <si>
    <t>58.01.03</t>
  </si>
  <si>
    <t xml:space="preserve">FONDUL SOCIAL EUROPEAN </t>
  </si>
  <si>
    <t>58.02</t>
  </si>
  <si>
    <t>58.02.01</t>
  </si>
  <si>
    <t>58.02.02</t>
  </si>
  <si>
    <t>58.02.03</t>
  </si>
  <si>
    <t>60.01</t>
  </si>
  <si>
    <t>60.02</t>
  </si>
  <si>
    <t>60.03</t>
  </si>
  <si>
    <t>X. Cheltuieli de capital</t>
  </si>
  <si>
    <t>Alte cheluieli de inv (Autoritti executive)</t>
  </si>
  <si>
    <t>Cheltuieli Anghel Salgny - total</t>
  </si>
  <si>
    <t>Cheltuieli Anghel Salgny -stat</t>
  </si>
  <si>
    <t xml:space="preserve">Cheltuieli Anghel Salgny -bl. </t>
  </si>
  <si>
    <t xml:space="preserve">X. Cheltuieli de capital pnrr </t>
  </si>
  <si>
    <t>Cheltuieli de capital proiect Afm</t>
  </si>
  <si>
    <t>85.01.02</t>
  </si>
  <si>
    <t>Dotarea cu echipamente a laboratorului de anatomie patologica din cadrul spitalului Judetean de Urgenta Pitesti SMIS 327055</t>
  </si>
  <si>
    <t>Programe finantate din Fondul European de Dezvoltare Regionala(FEDR), aferente cadrului financiar 2021-2027</t>
  </si>
  <si>
    <t>56.48</t>
  </si>
  <si>
    <t xml:space="preserve">Finantare nationala </t>
  </si>
  <si>
    <t>56.48.01</t>
  </si>
  <si>
    <t xml:space="preserve">Finantare externa nerambursabila </t>
  </si>
  <si>
    <t>56.48.02</t>
  </si>
  <si>
    <t>Cheltuieli neeligibile</t>
  </si>
  <si>
    <t>56.48.03</t>
  </si>
  <si>
    <t>PROIECT "Restaurarea galeriei de Arta"Rudolf Schweitzer-Cumpana"-Consolidarea, protejarea si valorificarea patrimoniului cultural</t>
  </si>
  <si>
    <t>PROIECT "Restaurarea Muzeului Judetean Arges- Consolidarea, protejarea  si valorificarea patrimoniului cultural"</t>
  </si>
  <si>
    <t>PROIECT "Conservarea si consolidarea Cetatii Poienari"</t>
  </si>
  <si>
    <t xml:space="preserve">PROIECT "Cresterea eficientei energetice a Spitalului de Recuperare Bradet </t>
  </si>
  <si>
    <t>PROIECT "Cresterea eficientei energetice a Palatului Administrativ, Pitesti Piata Vasile Milea nr. 1, Jud Arges</t>
  </si>
  <si>
    <t>PROIECT " Certificarea activitatilor Consiliului Judetean Arges si dezvoltarea abilitatilor personalului in concordanta cu prevederile SCAP  (PROGRAMUL Operational Capacitate Administrativa )</t>
  </si>
  <si>
    <t>PROIECT " Asigurarea accesului la servicii de sanatate in regim ambulatoriu pentru populatia judetelor  Arges, Teleorman si Calarasi"</t>
  </si>
  <si>
    <t>PROIECT " Imbunatatirea accesului populatiei din judetele Arges, Teleorman si Calarasi la servicii medicale de urgenta "</t>
  </si>
  <si>
    <t>PROIECT "Extindere, modernizare si dotare spatii urgenta  Spitalul de Pediatrie Pitesti"</t>
  </si>
  <si>
    <t>PROIECT "Extindere si dotare spatii urgenta si amenajari incinta  Spitalul  Judetean de Urgenta Pitesti"</t>
  </si>
  <si>
    <t>Proiect "Implementarea unor masuri si instrumente destinate imbunatatirii proceselor administrative in cadrul Consiliului Judetean Arges</t>
  </si>
  <si>
    <t>PROIECT "Extinderea, modernizarea si dotarea Ambulatoriului Integrat al Spitalului de Pediatrie Pitesti"cod SMIS 125102</t>
  </si>
  <si>
    <t>PROIECT "Extinderea si dotarea Ambulatoriului Integrat al Spitalului  Judetean de Urgenta Pitesti"cod SMIS 123890</t>
  </si>
  <si>
    <t>Proiect "Consolidarea infrastructurii medicale pentru a face fata provocarilor ridicate de combatere a epidemiei de COVID-19 la Spitalul de Pneumoftiziologie "Sf.Andrei", Valea Iasului cod SMIS 155528</t>
  </si>
  <si>
    <t>Proiect"Elaborarea Planului de Amenajare a Terioriului Judetean (P.A.T.J.)Arges"</t>
  </si>
  <si>
    <t>Proiect " Dotarea cu mobilier, materiale didactice si echipamente digitale a unitatilor de invatamant special din subordinea Consiliului Judetean Arges si a Centrului Judetean de Resurse si Asistenta Educationala Arges"</t>
  </si>
  <si>
    <t>Proiect"Laborator de Radioterapie Spitalul Judetean de Urgenta Pitesti"</t>
  </si>
  <si>
    <t>Cheltuieli cu bunuri si servicii</t>
  </si>
  <si>
    <t>Proiecte cu finantare din sumele reprezentand asistenta financiara nerambursabila aferenta PNNR</t>
  </si>
  <si>
    <t>Proiect"Achizitionarea de microbuze electrice pentru transportul elevilor din judetul Arges"</t>
  </si>
  <si>
    <t xml:space="preserve">Proiect Renovarea energetica moderata pentru sediul Regiei Autonome de Drumuri Arges, Municipiul Pitesti, Str. George Cosbuc nr. 40 judetul Arges </t>
  </si>
  <si>
    <t>Proiect Achizitie microbuze electrice pentru transportul elevilor din judetul Arges</t>
  </si>
  <si>
    <t xml:space="preserve">ALTE SERVICII PUBLICE GENERALE </t>
  </si>
  <si>
    <t>54.02</t>
  </si>
  <si>
    <t>2.a</t>
  </si>
  <si>
    <t>V. FOND  DE REZERVA</t>
  </si>
  <si>
    <t xml:space="preserve"> Fond de rezerva bugetara la dispozitia autoritatilor locale</t>
  </si>
  <si>
    <t>50.04</t>
  </si>
  <si>
    <t>2.b</t>
  </si>
  <si>
    <t>DIRECTIA GENERALA  PENTRU EVIDENTA PERSOANELOR PITESTI</t>
  </si>
  <si>
    <t>54.02.10</t>
  </si>
  <si>
    <t>VI. Transferuri catre institutii publice pentru:</t>
  </si>
  <si>
    <t>51.01.01</t>
  </si>
  <si>
    <t xml:space="preserve">                  alte cheltuieli </t>
  </si>
  <si>
    <t>85.01</t>
  </si>
  <si>
    <t xml:space="preserve"> Alte  transferuri de capital catre institutii publice</t>
  </si>
  <si>
    <t>2.c</t>
  </si>
  <si>
    <t xml:space="preserve">   RAMBURSARI DE CREDITE</t>
  </si>
  <si>
    <t>54.02.50</t>
  </si>
  <si>
    <t>XIII. Rambursari de credite</t>
  </si>
  <si>
    <t xml:space="preserve">Rambursare imprumuturi interne </t>
  </si>
  <si>
    <t>81.02.05</t>
  </si>
  <si>
    <t>Rambursare imprumuturi externe</t>
  </si>
  <si>
    <t>81.01.05</t>
  </si>
  <si>
    <t>2.d</t>
  </si>
  <si>
    <t>ALTE SERVICII PUBLICE GENERALE - ALEGERI</t>
  </si>
  <si>
    <t xml:space="preserve"> II.              cheltuieli materiale</t>
  </si>
  <si>
    <t>CAPITAL</t>
  </si>
  <si>
    <t>2.e</t>
  </si>
  <si>
    <t xml:space="preserve"> TRANFERURI CATRE UNITATILE IN EXTREMA DIFICULTATE</t>
  </si>
  <si>
    <t>Transferuri din bugetele consiliilor locale şi judeţene pentru acordarea unor ajutoare către unităţile administrativ-teritoriale în situaţii de extremă dificultate</t>
  </si>
  <si>
    <t>51.01.24</t>
  </si>
  <si>
    <t xml:space="preserve">TRANZACTII PRIVIND DATORIA PUBLICA </t>
  </si>
  <si>
    <t>55.02</t>
  </si>
  <si>
    <t>20.24.02</t>
  </si>
  <si>
    <t xml:space="preserve">III. Dobanzi aferente datoriei publice </t>
  </si>
  <si>
    <t xml:space="preserve">         Dobanzi aferente datoriei publice interne</t>
  </si>
  <si>
    <t>30.01.01</t>
  </si>
  <si>
    <t xml:space="preserve">         Dobanzi aferente datoriei publice externe</t>
  </si>
  <si>
    <t>II</t>
  </si>
  <si>
    <r>
      <t xml:space="preserve">    </t>
    </r>
    <r>
      <rPr>
        <b/>
        <u/>
        <sz val="10"/>
        <rFont val="Times New Roman"/>
        <family val="1"/>
        <charset val="238"/>
      </rPr>
      <t xml:space="preserve">PARTEA II APARARE, ORDINE PUBLICA </t>
    </r>
  </si>
  <si>
    <t>Alte cheltuieli - ajutoare calamitati</t>
  </si>
  <si>
    <t>59.02</t>
  </si>
  <si>
    <t>APARARE</t>
  </si>
  <si>
    <t>1.a</t>
  </si>
  <si>
    <t>CENTRUL MILITAR JUDETEAN ARGES "GENERAL CONSTANTIN  CHRISTESCU"</t>
  </si>
  <si>
    <t>60.02.02</t>
  </si>
  <si>
    <t>1.b</t>
  </si>
  <si>
    <t>STRUCTURA TERITORIALA PENTRU PROBLEME SPECIALE ARGES</t>
  </si>
  <si>
    <t xml:space="preserve">ORDINE PUBLICA SI SIGURANTA NATIONALA </t>
  </si>
  <si>
    <t>INSPECTORATUL GENERAL PENTRU SITUATII DE URGENTA</t>
  </si>
  <si>
    <t>61.02.05.02</t>
  </si>
  <si>
    <t>Masini , echipamente si mijloace de transport</t>
  </si>
  <si>
    <t>71,01,02</t>
  </si>
  <si>
    <t>Alte active fixe</t>
  </si>
  <si>
    <t>71.01.30</t>
  </si>
  <si>
    <t>SERVICIUL PUBLIC JUDETEAN SALVAMONT ARGES</t>
  </si>
  <si>
    <t>61.02.05</t>
  </si>
  <si>
    <t>III</t>
  </si>
  <si>
    <r>
      <t xml:space="preserve">    </t>
    </r>
    <r>
      <rPr>
        <b/>
        <u/>
        <sz val="10"/>
        <rFont val="Times New Roman"/>
        <family val="1"/>
        <charset val="238"/>
      </rPr>
      <t>PARTEA III CHELT SOCIAL- CULTURALE</t>
    </r>
  </si>
  <si>
    <t>VI Transferuri</t>
  </si>
  <si>
    <t>VII Alte transferuri (55.01+55.02)</t>
  </si>
  <si>
    <t>Transferuri de capital - pt fin investitiilor la spitale</t>
  </si>
  <si>
    <t>Alte transferuri</t>
  </si>
  <si>
    <t xml:space="preserve">INVATAMANT </t>
  </si>
  <si>
    <t>65.02</t>
  </si>
  <si>
    <t>1.1.</t>
  </si>
  <si>
    <t xml:space="preserve">  INVATAMANT SPECIAL </t>
  </si>
  <si>
    <t>65.02.07.04</t>
  </si>
  <si>
    <t xml:space="preserve">  I.             cheltuieli de personal </t>
  </si>
  <si>
    <r>
      <t xml:space="preserve">sume pentru aplicarea Legii nr. </t>
    </r>
    <r>
      <rPr>
        <b/>
        <sz val="10"/>
        <rFont val="Times New Roman"/>
        <family val="1"/>
        <charset val="238"/>
      </rPr>
      <t>85/2016 (hotarari judecatoresti)</t>
    </r>
  </si>
  <si>
    <t>Asistenta sociala</t>
  </si>
  <si>
    <t>57.02.01</t>
  </si>
  <si>
    <t>1.1.a</t>
  </si>
  <si>
    <t>CENTRUL SCOLAR DE EDUCATIE INCLUZIVA "SF. FILOFTEIA" STEFANESTI</t>
  </si>
  <si>
    <t xml:space="preserve">Ajutoare sociale </t>
  </si>
  <si>
    <t>Burse</t>
  </si>
  <si>
    <t>59.01</t>
  </si>
  <si>
    <t xml:space="preserve">Despagubiri civile </t>
  </si>
  <si>
    <t>59.17</t>
  </si>
  <si>
    <t xml:space="preserve">Finanatare nationala </t>
  </si>
  <si>
    <t>56.01.01</t>
  </si>
  <si>
    <t>Finantare de la UE</t>
  </si>
  <si>
    <t>56.01.02</t>
  </si>
  <si>
    <t>56.01.03</t>
  </si>
  <si>
    <t>1.1.b</t>
  </si>
  <si>
    <t>CENTRUL SCOLAR DE EDUCATIE INCLUZIVA "SF. NICOLAE" CAMPULUNG</t>
  </si>
  <si>
    <t>Buse</t>
  </si>
  <si>
    <t>1.1.c</t>
  </si>
  <si>
    <t>CENTRUL SCOLAR DE EDUCATIE INCLUZIVA "SF. STELIAN" COSTESTI</t>
  </si>
  <si>
    <t>Asistenta sociala- Ajutoare sociale in numerar</t>
  </si>
  <si>
    <t xml:space="preserve">X. Cheltuieli de capital  </t>
  </si>
  <si>
    <t>1.1.d</t>
  </si>
  <si>
    <t>GRADINITA SPECIALA " SF. ELENA" PITESTI</t>
  </si>
  <si>
    <t>57.02,01</t>
  </si>
  <si>
    <t>plati efectuate in anii precedenti si recuperate in anul curen85,01</t>
  </si>
  <si>
    <t xml:space="preserve">Asistenta sociala stimulent pentru prescolari </t>
  </si>
  <si>
    <t>57,02,01</t>
  </si>
  <si>
    <t>1.1.e</t>
  </si>
  <si>
    <t>CENTRUL SCOLAR DE  EDUCATIE INCLUZIVA "SF.  MARINA"CURTEA DE ARGES</t>
  </si>
  <si>
    <t>1.2.</t>
  </si>
  <si>
    <t xml:space="preserve">  ALTE CHELTUIELI - PROGRAMUL PENTRU SCOLI AL ROMANIEI </t>
  </si>
  <si>
    <t>65.02.50</t>
  </si>
  <si>
    <t>Transferuri de la bugetul judetului catre bugetele locale pentru plata drepturilor de care beneficiaza copiii cu cerinte educationale speciale integrati in invatamantul de masa</t>
  </si>
  <si>
    <t>51.01.64</t>
  </si>
  <si>
    <t>Ajutoare sociale in natura</t>
  </si>
  <si>
    <t>57.02.02</t>
  </si>
  <si>
    <t>1.1.f</t>
  </si>
  <si>
    <t>CENTRUL JUDETEAN DE RESURSE SI ASISTENTA EDUCATIONALA ARGES</t>
  </si>
  <si>
    <t>65.02.11.30</t>
  </si>
  <si>
    <t>SANATATE</t>
  </si>
  <si>
    <t>2.1.</t>
  </si>
  <si>
    <t xml:space="preserve">SPITALE </t>
  </si>
  <si>
    <t>66.02.06</t>
  </si>
  <si>
    <t>VI Transferuri curente, din care:</t>
  </si>
  <si>
    <t>51.01</t>
  </si>
  <si>
    <t xml:space="preserve">Transferuri din bugetele locale pentru finantarea cheltuielilor curente in domeniul sanatatii </t>
  </si>
  <si>
    <t>51.01.46</t>
  </si>
  <si>
    <t>2.2.</t>
  </si>
  <si>
    <t xml:space="preserve">UNITATI DE ASISTENTA MEDICO-SOCIALE </t>
  </si>
  <si>
    <t>66.02.06.03</t>
  </si>
  <si>
    <t>VI Transferuri pt fin UMS</t>
  </si>
  <si>
    <t>51.01.39</t>
  </si>
  <si>
    <t>2.2.a</t>
  </si>
  <si>
    <t>UNITATEA DE ASISTENTA MEDICO-SOCIALA CALINESTI</t>
  </si>
  <si>
    <t>2.2.b</t>
  </si>
  <si>
    <t>UNITATEA DE ASISTENTA MEDICO-SOCIALA DEDULESTI</t>
  </si>
  <si>
    <t>2.2.c</t>
  </si>
  <si>
    <t>UNITATEA DE ASISTENTA MEDICO-SOCIALA  SUICI</t>
  </si>
  <si>
    <t>2.2.d</t>
  </si>
  <si>
    <t xml:space="preserve">UNITATEA DE ASISTENTA MEDICO-SOCIALA RUCAR </t>
  </si>
  <si>
    <t>2.2.e</t>
  </si>
  <si>
    <t>UNITATEA DE ASISTENTA MEDICO-SOCIALA  DOMNESTI</t>
  </si>
  <si>
    <t>SPITALE GENERALE(2.3.a+2.3.b)</t>
  </si>
  <si>
    <t>66.02.06.01</t>
  </si>
  <si>
    <t>2.3.a</t>
  </si>
  <si>
    <t>SPITALUL JUDETEAN DE URGENTA PITESTI</t>
  </si>
  <si>
    <t>Transferuri din bugetele locale pentru finantarea 
cheltuielilor de capital din domeniul sanatatii</t>
  </si>
  <si>
    <t>2.3.b</t>
  </si>
  <si>
    <t>SPITALUL DE PEDIATRIE PITESTI</t>
  </si>
  <si>
    <t>SPITALUL DE PSIHIATRIE SF.MARIA VEDEA</t>
  </si>
  <si>
    <t>SPITALUL ORASENESC COSTESTI</t>
  </si>
  <si>
    <t>SPITALUL DE PNEUMOFTIZIOLOGIE LEORDENI</t>
  </si>
  <si>
    <t>SPITALUL DE RECUPERARE BRADET</t>
  </si>
  <si>
    <t xml:space="preserve">CULTURA, RECREERE SI RELIGIE </t>
  </si>
  <si>
    <t>67.02</t>
  </si>
  <si>
    <t xml:space="preserve">Cheltuieli de capital    </t>
  </si>
  <si>
    <t>3.1.</t>
  </si>
  <si>
    <t>BIBLIOTECA JUDETEANA "DINICU
 GOLESCU" ARGES</t>
  </si>
  <si>
    <t>67.02.03</t>
  </si>
  <si>
    <t xml:space="preserve">                 alte cheltuieli</t>
  </si>
  <si>
    <t>56.15.03</t>
  </si>
  <si>
    <t>Finantare externa nerambursabila</t>
  </si>
  <si>
    <t>58.15.02</t>
  </si>
  <si>
    <t>58.15.03</t>
  </si>
  <si>
    <t>3.2.</t>
  </si>
  <si>
    <t>MUZEUL JUDETEAN ARGES</t>
  </si>
  <si>
    <t>67.02.03.02.01</t>
  </si>
  <si>
    <t>PROIECT " Muzeul Judetean Arges - mostenire culturala, istorie si continuitate</t>
  </si>
  <si>
    <t>67.02.03.02</t>
  </si>
  <si>
    <t>Finantare nationala</t>
  </si>
  <si>
    <t>.3.3</t>
  </si>
  <si>
    <t>PROIECT " Castru Jidova simbol al Romei la granita imperiu si lumea barbara"</t>
  </si>
  <si>
    <t>67.02.50</t>
  </si>
  <si>
    <t>Finantare UE</t>
  </si>
  <si>
    <t>.3.4.</t>
  </si>
  <si>
    <t>MUZEUL VITICULTURII SI POMICULTURII GOLESTI</t>
  </si>
  <si>
    <t>67.02.03.02.02</t>
  </si>
  <si>
    <t>.3.5</t>
  </si>
  <si>
    <t>TEATRUL "AL. DAVILA" PITESTI</t>
  </si>
  <si>
    <t>67.02.03.04</t>
  </si>
  <si>
    <t xml:space="preserve"> </t>
  </si>
  <si>
    <t xml:space="preserve">                alte cheltuieli</t>
  </si>
  <si>
    <t>.3.6</t>
  </si>
  <si>
    <t>SCOALA POPULARA DE ARTE SI MESERII PITESTI</t>
  </si>
  <si>
    <t>67.02.03.05</t>
  </si>
  <si>
    <t>Plati efectuate in anii precedenti si recuperate
 in anul curent</t>
  </si>
  <si>
    <t>.3.7</t>
  </si>
  <si>
    <t xml:space="preserve">CENTRUL   CULTURAL JUDETEAN ARGES </t>
  </si>
  <si>
    <t>67.02.03.08</t>
  </si>
  <si>
    <t>CENTRUL JUDETEAN DE CULTURA SI ARTE ARGES</t>
  </si>
  <si>
    <t>59.40</t>
  </si>
  <si>
    <t>.3.8</t>
  </si>
  <si>
    <t>PERSONAL NECLERICAL</t>
  </si>
  <si>
    <t>67.02.50.02</t>
  </si>
  <si>
    <t>IX Alte cheltuieli - contrib salariz pers neclerical</t>
  </si>
  <si>
    <t>.3.9</t>
  </si>
  <si>
    <t>CENTRUL DE CULTURA DINU LIPATTI</t>
  </si>
  <si>
    <t>67.02.50.01</t>
  </si>
  <si>
    <t>Plati</t>
  </si>
  <si>
    <t>Programe Phare si alte progr. cu finantare neramb.</t>
  </si>
  <si>
    <t>55.01.08</t>
  </si>
  <si>
    <t>SPORT</t>
  </si>
  <si>
    <t>67.02.05.01</t>
  </si>
  <si>
    <t>Sume destinate finantarii programelor sportive realizate de structurile sportive de drept privat</t>
  </si>
  <si>
    <t>59.20</t>
  </si>
  <si>
    <t>.3.10</t>
  </si>
  <si>
    <t>SERVICII RECREATIVE SI SPORTIVE</t>
  </si>
  <si>
    <t>67.02.05.02</t>
  </si>
  <si>
    <t xml:space="preserve">IX     Alte cheltuieli </t>
  </si>
  <si>
    <t>Asociatii si fundatii</t>
  </si>
  <si>
    <t>59.11</t>
  </si>
  <si>
    <t>.3.11</t>
  </si>
  <si>
    <t>CULTE RELIGIOASE</t>
  </si>
  <si>
    <t>67.02.06</t>
  </si>
  <si>
    <t>Sustinerea cultelor</t>
  </si>
  <si>
    <t>59.12</t>
  </si>
  <si>
    <t xml:space="preserve">ASIGURARI SI ASIST. SOCIALA </t>
  </si>
  <si>
    <t>.4.1.1</t>
  </si>
  <si>
    <t>68.02.06</t>
  </si>
  <si>
    <t>Ajutoare sociale in natura -tichete</t>
  </si>
  <si>
    <t xml:space="preserve">Alte cheltuieli </t>
  </si>
  <si>
    <t>.4.1.2</t>
  </si>
  <si>
    <t>Drepturi persoane cu handicap</t>
  </si>
  <si>
    <t xml:space="preserve">        Cheltuieli materiale - drepturi pers handicap</t>
  </si>
  <si>
    <t xml:space="preserve">        Asist. Soc.- drepturi pers cu handicap</t>
  </si>
  <si>
    <t xml:space="preserve">Ajutoare sociale in natura </t>
  </si>
  <si>
    <t>Fnantare nationala</t>
  </si>
  <si>
    <t>56.02</t>
  </si>
  <si>
    <t>Constructii</t>
  </si>
  <si>
    <t>71.01.01</t>
  </si>
  <si>
    <t>71.01.02</t>
  </si>
  <si>
    <t>Mobilier , aparatura birotica</t>
  </si>
  <si>
    <t>71.01.03</t>
  </si>
  <si>
    <t>Reparatii capitale</t>
  </si>
  <si>
    <t xml:space="preserve">PROIECT "TEAM-UP: Progres in calitatea ingrijirii alternative a copiilor </t>
  </si>
  <si>
    <t>PROIECT " Alternative for Social Suport Inspiring Transformation" ASSIST- 785710</t>
  </si>
  <si>
    <t>58.15.01</t>
  </si>
  <si>
    <t>PROIECT "Complex de 3 Locuinte protejate si centru  de zi, Comuna Babana, sat Lupueni, Judetul Arges"</t>
  </si>
  <si>
    <t>PROIECT "Complex de 4 Locuinte protejate si centru  de zi, Comuna Tigveni, sat Barsestii de Jos, Judetul Arges"</t>
  </si>
  <si>
    <t>PROIECT "Complex de 4 Locuinte protejate si centru  de zi, Comuna Tigveni, sat Balilesti, Judetul Arges"</t>
  </si>
  <si>
    <t>PROIECT "Complex de 4 Locuinte protejate si centru  de zi, Comuna Ciofrangeni, sat Ciofrangeni, Judetul Arges"</t>
  </si>
  <si>
    <t>PROIECT " VENUS - Impreuna pentru o viata in siguranta " - 128085</t>
  </si>
  <si>
    <t>Proiect "Complex de servicii sociale, comuna Rucar, 
judetul Arges "</t>
  </si>
  <si>
    <t>Programe din Fondul European de Dezvoltare Regionala (FEDR)</t>
  </si>
  <si>
    <t>Proiect "Complex de servicii sociale, Municipiul  Campulung,  judetul Arges "</t>
  </si>
  <si>
    <t>Proiect "Complex de servicii sociale, Orasul Costesti, judetul Arges ", Cod SMIS 130512</t>
  </si>
  <si>
    <t>4.2.</t>
  </si>
  <si>
    <t>CENTRE DE ASISTENTA</t>
  </si>
  <si>
    <t>68.02.</t>
  </si>
  <si>
    <t>4.2.a</t>
  </si>
  <si>
    <t>4.2.b</t>
  </si>
  <si>
    <t>CENTRUL DE INGRIJIRE SI ASISTENTA BASCOVELE</t>
  </si>
  <si>
    <t>68.02.04.02</t>
  </si>
  <si>
    <t>COMPLEXUL DE SERVICII PENTRU PERSOANE CU DIZABILITATI BASCOVELE</t>
  </si>
  <si>
    <t>68.02.05.02.01</t>
  </si>
  <si>
    <t>4.2.c.1</t>
  </si>
  <si>
    <t>4.2.d</t>
  </si>
  <si>
    <t>COMPLEXUL DE LOCUINTE PROTEJATE TIGVENI</t>
  </si>
  <si>
    <t>4.2.e</t>
  </si>
  <si>
    <t>CENTRUL DE ABILITARE SI REABILITARE PENTRU PERSOANE ADULTE CU DIZABILITATI CALINESTI</t>
  </si>
  <si>
    <t>4.2.f</t>
  </si>
  <si>
    <t>COMPLEXUL DE SERVICII PENTRU PERSOANE CU DIZABILITATI VULTURESTI</t>
  </si>
  <si>
    <t>68.02.05.02.03</t>
  </si>
  <si>
    <t>COMPLEXUL DE SERVICII PENTRU PERSOANE CU DIZABILITATI BABANA</t>
  </si>
  <si>
    <t>68.02.05.02.04</t>
  </si>
  <si>
    <t>4.2.g</t>
  </si>
  <si>
    <t>COMPLEXUL DE LOCUINTE PROTEJATE BUZOESTI</t>
  </si>
  <si>
    <t>COMPLEXUL DE SERVICII PENTRU PERSOANE CU DIZABILITATI PITESTI</t>
  </si>
  <si>
    <t>68.02.05.</t>
  </si>
  <si>
    <t>Proiect cu finantare din sumele reprezentand asistenta financiara nerambursabila aferenta PNRR - "Modernizarea si dotarea Centrului de Zi pentru Persoane Adulte cu Dizabilitati Pitesti"</t>
  </si>
  <si>
    <t>Proiect cu finantare din sumele reprezentand asistenta financiara nerambursabila aferenta PNRR -  "Modernizarea si dotarea Centrului de Servicii de Recuperare Neuromotorie de Tip Ambulatoriu Mioveni"</t>
  </si>
  <si>
    <t>LOCUINTA PROTEJATA PENTRU VICTIMELE VIOLENTEI DOMESTICE STEFANESTI</t>
  </si>
  <si>
    <t>4.2.h</t>
  </si>
  <si>
    <t>CAMINUL PENTRU PERSOANE VARSTNICE MOZACENI</t>
  </si>
  <si>
    <t>68.02.04</t>
  </si>
  <si>
    <t>4.3.</t>
  </si>
  <si>
    <t>UNITATI DE ASISTENTA MEDICO-SOCIALE</t>
  </si>
  <si>
    <t>68.02.12</t>
  </si>
  <si>
    <t>Plati efectuate in anii precedenti</t>
  </si>
  <si>
    <t>4.3.a</t>
  </si>
  <si>
    <t>68.02.12.01</t>
  </si>
  <si>
    <t>4.3.b</t>
  </si>
  <si>
    <t>68.02.12.02</t>
  </si>
  <si>
    <t>4.3.c</t>
  </si>
  <si>
    <t>UNITATEA DE ASISTENTA MEDICO-SOCIALA SUICI</t>
  </si>
  <si>
    <t>68.02.12.03</t>
  </si>
  <si>
    <t>4.3.d</t>
  </si>
  <si>
    <t>UNITATEA DE ASISTENTA MEDICO-SOCIALA RUCAR</t>
  </si>
  <si>
    <t>4.3.e</t>
  </si>
  <si>
    <t>UNITATEA DE ASISTENTA MEDICO-SOCIALA DOMNESTI</t>
  </si>
  <si>
    <t>4.4.</t>
  </si>
  <si>
    <t>ALTE ACTIUNI DE ASISTENTA SOCIALA
 (ajutoare, burse)</t>
  </si>
  <si>
    <t>68.02.50.04</t>
  </si>
  <si>
    <t xml:space="preserve">ALTE ACTIUNI DE ASISTENTA SOCIALA </t>
  </si>
  <si>
    <t xml:space="preserve">Transferuri aferente cheltuielilor cu alocatia de hrana si cu indemnizatia de cazare pentru  personalul din serviciile sociale publice aflat in izolare preventiva la locul de munca </t>
  </si>
  <si>
    <t>51.01.76</t>
  </si>
  <si>
    <t>Transferuri aferente cheltuielilor cu alocatia de hrana pentru personalul din serviciile sociale private aflat in izolare preventiva la locul de munca</t>
  </si>
  <si>
    <t>55.01.73</t>
  </si>
  <si>
    <t>IV</t>
  </si>
  <si>
    <r>
      <t xml:space="preserve">       </t>
    </r>
    <r>
      <rPr>
        <b/>
        <u/>
        <sz val="10"/>
        <rFont val="Times New Roman"/>
        <family val="1"/>
        <charset val="238"/>
      </rPr>
      <t>PARTEA  IV  SERVICII SI DEZVOLTARE PUBLICA</t>
    </r>
  </si>
  <si>
    <t>85.02</t>
  </si>
  <si>
    <t>LOCUINTE SERVICII SI DEZVOLTARE PUBLICA</t>
  </si>
  <si>
    <t>70.02</t>
  </si>
  <si>
    <t>70.02.50</t>
  </si>
  <si>
    <t xml:space="preserve">ALTE CHELTUIELI LOCUINTE </t>
  </si>
  <si>
    <t>PROIECT "Zona montana a Argesului  si Muscelului diversitate si unicitate in Romania"</t>
  </si>
  <si>
    <t>1.3.</t>
  </si>
  <si>
    <t>Proiectul regional de dezvoltare a infrastructurii de apa si apa uzata in judetul Arges in perioada 2014-2020</t>
  </si>
  <si>
    <t>70.02.05.01</t>
  </si>
  <si>
    <t>56.16.03</t>
  </si>
  <si>
    <t>1.4.</t>
  </si>
  <si>
    <t>Proiect "Sprijin pentru pregatirea aplicatiei de finantare si a documentatiiilor de atribuire  pentru Proiectul Regional de Dezvoltare a Infrastructurii de apa si apa uzata  din judetul Arges in perioada 2014-2020"</t>
  </si>
  <si>
    <t>20.30.30</t>
  </si>
  <si>
    <t xml:space="preserve">Programe din Fondul European de Dezvoltare Regionala </t>
  </si>
  <si>
    <t>58,01,03</t>
  </si>
  <si>
    <t>ALIMENTARE CU APA- S.C. Administrare si
Exploatare a Patrimoniului si Serviciilor de Utilitati Publice
Arges S.A.</t>
  </si>
  <si>
    <t xml:space="preserve">SECTIUNEA DE DEZVOLTARE </t>
  </si>
  <si>
    <t>Active financiare</t>
  </si>
  <si>
    <t>72.01</t>
  </si>
  <si>
    <t>Participare la capitalul social al societatilor comerciale</t>
  </si>
  <si>
    <t>72.01.01</t>
  </si>
  <si>
    <t xml:space="preserve">PROTECTIA MEDIULUI </t>
  </si>
  <si>
    <t>74.02</t>
  </si>
  <si>
    <t>Cheltuieli materiale</t>
  </si>
  <si>
    <t>Sume FEN postaderare</t>
  </si>
  <si>
    <t>COLECTARE , TRATARE  DESEURI - UIP</t>
  </si>
  <si>
    <t>74.02.05.02</t>
  </si>
  <si>
    <t>MANAGEMENTUL INTEGRAT AL DESEURILOR SOLIDE JUDETUL ARGES</t>
  </si>
  <si>
    <t>Finanatare de la UE</t>
  </si>
  <si>
    <t xml:space="preserve">Cheltuieli neeligibile </t>
  </si>
  <si>
    <t xml:space="preserve">COLECTARE  TRATARE   SI DISTRUGERE DESEURI </t>
  </si>
  <si>
    <t>V</t>
  </si>
  <si>
    <r>
      <t xml:space="preserve">                                                                                                      </t>
    </r>
    <r>
      <rPr>
        <b/>
        <u/>
        <sz val="10"/>
        <rFont val="Times New Roman"/>
        <family val="1"/>
        <charset val="238"/>
      </rPr>
      <t xml:space="preserve">PARTEA V ACTIUNI ECONOMICE </t>
    </r>
  </si>
  <si>
    <t>Transferuri curente</t>
  </si>
  <si>
    <t>Subventii</t>
  </si>
  <si>
    <t>VII ALTE TRANSFERURI - Progr de dezvoltare</t>
  </si>
  <si>
    <t>Transferuri din bugetul local către asociaţiile de dezvoltare intercomunitară</t>
  </si>
  <si>
    <t>55.01.42</t>
  </si>
  <si>
    <t xml:space="preserve">ACTIUNI GENERALE ECONOMICE </t>
  </si>
  <si>
    <t>80.02</t>
  </si>
  <si>
    <t xml:space="preserve"> II.  cheltuieli materiale</t>
  </si>
  <si>
    <t>PROGRAME DE DEZVOLTARE REGIONALA</t>
  </si>
  <si>
    <t>80.02.01.10</t>
  </si>
  <si>
    <t>ALTE CHELTUIELI PENTRU ACTIUNI GENERALE ECONOMICE</t>
  </si>
  <si>
    <t>80.02.01.30</t>
  </si>
  <si>
    <t>20.30.02</t>
  </si>
  <si>
    <t>PREVENIRE SI COMBATERE INUNDATII</t>
  </si>
  <si>
    <t>80.02.01.06</t>
  </si>
  <si>
    <t>Alte cheltuieli  - alte ajutoare</t>
  </si>
  <si>
    <t>AGRICULTURA SI SILVICULTURA</t>
  </si>
  <si>
    <t>Alte cheltuieli in domeniul agriculturii</t>
  </si>
  <si>
    <t>83.02.03</t>
  </si>
  <si>
    <t>CAMERA AGRICOLA ARGES</t>
  </si>
  <si>
    <t>83.02.03.07</t>
  </si>
  <si>
    <t>Transferuri  din bugetele locale pentru finantarea camerelor agricole</t>
  </si>
  <si>
    <t>51.01.49</t>
  </si>
  <si>
    <t xml:space="preserve">TRANSPORTURI </t>
  </si>
  <si>
    <t>.2.1</t>
  </si>
  <si>
    <t xml:space="preserve">DRUMURI SI PODURI JUDETENE </t>
  </si>
  <si>
    <t>84.02.03.01</t>
  </si>
  <si>
    <t xml:space="preserve">Alte chelt </t>
  </si>
  <si>
    <t xml:space="preserve"> Cheltuieli de capital - Total, din care:</t>
  </si>
  <si>
    <t xml:space="preserve">X. Cheltuieli de capital </t>
  </si>
  <si>
    <t>ANGHEL SALIGNY</t>
  </si>
  <si>
    <t>stat</t>
  </si>
  <si>
    <t>local</t>
  </si>
  <si>
    <t xml:space="preserve">PNDL  </t>
  </si>
  <si>
    <t>bl</t>
  </si>
  <si>
    <t>DIRECTIA TEHNICA</t>
  </si>
  <si>
    <t xml:space="preserve"> PNDLsubv stat </t>
  </si>
  <si>
    <t>De la bugetul de stat -  "Anghel Saligny"</t>
  </si>
  <si>
    <t xml:space="preserve">Modernizare DJ uri din buget local </t>
  </si>
  <si>
    <t xml:space="preserve">Programul National de Investitii "Anghel Saligny" - cofinantare </t>
  </si>
  <si>
    <t>.2.2</t>
  </si>
  <si>
    <t>ALTE CHELTUIELI IN DOMENIUL TRANSPORTURILOR - ASOCIATIA DE DEZVOLTARE INTERCOMUNITARA PENTRU TRANSPORTUL PUBLIC PITESTI</t>
  </si>
  <si>
    <t>84.02.50</t>
  </si>
  <si>
    <t>DIRECTIA STRATEGII</t>
  </si>
  <si>
    <t>.2.3</t>
  </si>
  <si>
    <t>PROIECT "Modernizarea drumului judetean DJ504 lim Jud Teleorman-Popesti-Izvoru-Recea-Cornatel-Vulpesti(DN 65A),km 110+700-136+695, L=25,995 km, pe raza Com. Popesti, Izvoru, Recea, Buzoiesti, Jud Arges</t>
  </si>
  <si>
    <t>.2.4</t>
  </si>
  <si>
    <t>PROIECT "Modernizarea drumului judetean DJ 503 lim. Jud. Dambovita- Slobozia - Rociu - Oarja - Catanele  (DJ702 G - KM 3+824), KM 98+000 -140+034 (42,034 KM) , Jud Arges</t>
  </si>
  <si>
    <t>Plati efectuate in anii precedenti si recuperate in anul curent aferente fondurilor externe nerambursabile</t>
  </si>
  <si>
    <t>85.01.05</t>
  </si>
  <si>
    <t>PROIECT  "Servicii de proiectare la fazele Expertiza tehnica, DALI si PT, inclusiv asistenta tehnica din partea proiectantului , Servicii de verificare a documentatiilor tehnico - economice la fazele DALI si DATC+PT+DE+CS si audit de siguranta rutiera pentru :Modernizare DJ679: Paduroiu (67B)- Lipia-Popesti-Lunca Corbului-Padureti- Ciesti-Falfani-Cotmeana-Malu-Barla-Lim.Jud.Olt, km 0+000-48.222, L=47,670 km</t>
  </si>
  <si>
    <t>Proiect Modernizare DJ 679 Paduroiu (DN67B)- Barla-Limita Judetul Olt</t>
  </si>
  <si>
    <t>PROIECT "Modernizarea DJ 659:Pitești-Bradu-Suseni-Gliganu de Sus-Bârlogu-Negrași-Mozaceni Lim.Jud.Dâmbovița, km 0+000-58+320; L=58,320 km</t>
  </si>
  <si>
    <t xml:space="preserve">ALTE ACTIUNI ECONOMICE </t>
  </si>
  <si>
    <t>.3.1</t>
  </si>
  <si>
    <t xml:space="preserve">ASOCIATIA DE DEZVOLTARE INTERCOMUNITARA MOLIVISU - </t>
  </si>
  <si>
    <t>87.02.04</t>
  </si>
  <si>
    <t>ProiecteFEN</t>
  </si>
  <si>
    <t xml:space="preserve"> DEFICIT</t>
  </si>
  <si>
    <t>BUGET FINAL 2024</t>
  </si>
  <si>
    <t>Capital Dir strategii</t>
  </si>
  <si>
    <t>Finantarea actiunilor privind riscul seismic</t>
  </si>
  <si>
    <t xml:space="preserve">Cheltuieli capital aferente actiunilor priv reducerea riscului seimic (Centrul de diagnostic) bug stat </t>
  </si>
  <si>
    <t>42.02.10</t>
  </si>
  <si>
    <t>Finantarea actiunilor privind  reducerea riscului seismic</t>
  </si>
  <si>
    <t>ESTIMARI 2026</t>
  </si>
  <si>
    <t>ESTIMARI 2027</t>
  </si>
  <si>
    <t xml:space="preserve">ESTIMARI 2028 </t>
  </si>
  <si>
    <t>Cheltuieli de functionare pentru unitati de ingrijire la domiciliu</t>
  </si>
  <si>
    <t xml:space="preserve">SUME PRIMITE DE LA UE /ALTI DONATORI IN CONTUL PLATILOR EFECTUATE SI PREFINANTARI </t>
  </si>
  <si>
    <t xml:space="preserve">BUGET LOCAL 2025 </t>
  </si>
  <si>
    <t>RAJDA</t>
  </si>
  <si>
    <t>mii lei</t>
  </si>
  <si>
    <t>Total</t>
  </si>
  <si>
    <t xml:space="preserve"> Bugetul Local</t>
  </si>
  <si>
    <t>TOTAL GENERAL, din care:</t>
  </si>
  <si>
    <t>Proiecte cu finantare FEN din care FEN an curent</t>
  </si>
  <si>
    <t>Proiecte cu finantare FEN din care FEN excedent 2024</t>
  </si>
  <si>
    <t xml:space="preserve">Proiecte cu finantare  derulate de Spitale si Biblioteca </t>
  </si>
  <si>
    <t>Proiecte din Programul National de Dezvoltare Locala I si II</t>
  </si>
  <si>
    <t>Programul National de Investitii "Anghel Saligny"</t>
  </si>
  <si>
    <t>Programul de Interes Naţional (PIN)</t>
  </si>
  <si>
    <t xml:space="preserve">Planul National de Redresare si Rezilienta </t>
  </si>
  <si>
    <t>Program de Dezvoltare Regionala</t>
  </si>
  <si>
    <t>Cap. 51.02/51.07 - AUTORITATI EXECUTIVE</t>
  </si>
  <si>
    <t>Restaurarea Galeriei de Arta Rudolf Schweitzer-Cumpana - Consolidarea, protejarea si valorificarea patrimoniului cultural</t>
  </si>
  <si>
    <t>Restaurarea Muzeului Judetean Arges- Consolidarea, protejarea si valorificarea patrimoniului cultural</t>
  </si>
  <si>
    <t>Conservarea si consolidarea Cetatii Poenari Arges</t>
  </si>
  <si>
    <t>Extindere si dotare spatii Urgenta si amenajari incinta Spitalul Judetean de Urgenta Pitesti</t>
  </si>
  <si>
    <t>Extindere, modernizare si dotare spatii urgenta Spitalul de Pediatrie Pitesti(FEDR)</t>
  </si>
  <si>
    <t>Dotarea cu echipamente a laboratorului de anatomie patologică din cadrul Spitalului Județean de Urgență Pitești, SMIS 327055</t>
  </si>
  <si>
    <t>Elaborarea Planului de Amenajare a Teritoriului Judetean (P.A.T.J.) Arges</t>
  </si>
  <si>
    <t>Renovarea energetica moderata pentru sediul Regiei Autonome Judetene de Drumuri Arges, Municipiul Pitesti, str. George Cosbuc nr.40, judetul Arges</t>
  </si>
  <si>
    <t>Dotarea cu mobilier, materiale didactice si echipamente digitale a unitatilor de invatamant special din subordinea Consiliului Judetean Arges si a Centrului Judetean de Resurse si Asistenta Educationala Arges</t>
  </si>
  <si>
    <t>Laborator de Radioterapie Spitalul Judetean de Urgenta Pitesti</t>
  </si>
  <si>
    <t>Achizitionarea de microbuze electrice pentru transportul elevilor din judetul Arges</t>
  </si>
  <si>
    <t>"Statie de Epurare ape uzate si retea de canalizare menajera" aferenta unitatilor medicale: Spitalul de Boli Cronice Calinesti, Unitatea de Asistenta Medico-Sociala Calinesti, Centrul de Recuperare si Reabilitare Neuropsihiatrica Calinesti si Centrul de Permanenta Calinesti din comuna Calinesti, judetul Arges</t>
  </si>
  <si>
    <t>Imprimanta laser color</t>
  </si>
  <si>
    <t>Sistem desktop  PC fara monitor</t>
  </si>
  <si>
    <t>Licenta Microsoft Windows 11 PRO OEM</t>
  </si>
  <si>
    <t>Sistem desktop  PC + monitor</t>
  </si>
  <si>
    <t>Licenta "Solutie Hub intern - portal digital integrat"</t>
  </si>
  <si>
    <t>Licenta Microsoft 365 Business Standard</t>
  </si>
  <si>
    <t>Servicii de elaborare a hartilor de risc natural pentru cutremure si alunecari de teren</t>
  </si>
  <si>
    <t>Studiu si asigurare de asistenta tehnica pentru realizarea Planului de mentinere a calitatii aerului in judetul Arges 2025-2029</t>
  </si>
  <si>
    <t>Planul Judeteande Gestionare a Deseurilor (PJGD)</t>
  </si>
  <si>
    <t>Raport mediu pentru PJGD</t>
  </si>
  <si>
    <t xml:space="preserve">Licenta ArcGis Desktop Standard </t>
  </si>
  <si>
    <t>Sistem sonorizare</t>
  </si>
  <si>
    <t>Pachet foto</t>
  </si>
  <si>
    <t>Achiziție microbuze destinate transportului elevilor din Județul Argeș prin finanțare acordată de AFM</t>
  </si>
  <si>
    <t>Studii ( topografic, geotehnic istoric, dendrologic), documentatii tehnice pentru obtinere avize, DALI, pentru obiectivul de investitii : " Conservarea si punerea in valoare in situ a  Schitului Buliga "</t>
  </si>
  <si>
    <t xml:space="preserve">Prestarea serviciilor de verificare a DALI (studii de specialitate, documentatii pentru avize si acorduri solicitate prin CU), P.T. si D.E. pentru "Conservarea si punerea in valoare in situ a  Schitului Buliga" </t>
  </si>
  <si>
    <t>Studii ( topografic, geotehnic istoric, dendrologic), documentatii tehnice pentru obtinere avize, DALI, pentru obiectivul de investitii : "Amenajarea spatiilor adiacente - curte interioara si drum acces din cadrul Muzeului Judetean Arges"</t>
  </si>
  <si>
    <t>Prestarea serviciilor de verificare a DALI (studii de specialitate, documentatii pentru avize si acorduri solicitate prin CU), P.T. si D.E. pentru "Amenajarea spatiilor adiacente - curte interioara si drum acces din cadrul Muzeului Judetean Arges"</t>
  </si>
  <si>
    <t>Expertiza tehnica, studii si Documentatia de Avizare a Lucrarilor de Interventie pentru obiectivul de investitii " Reabilitarea, conservarea si punerea in valoare a Castrului Roman Jidava (Jidova)"</t>
  </si>
  <si>
    <t>Prestarea serviciilor de verificare a DALI (studii de specialitate, documentatii pentru avize si acorduri solicitate prin CU), P.T. si D.E. pentru "Reabilitarea, conservarea si punerea in valoare a Castrului Roman Jidava (Jidova)</t>
  </si>
  <si>
    <t>Lucrari de executie a legaturilor intre corpul nou construit (S+P+4E) si cladirea existenta a Spitalului Judetean de Urgenta Pitesti</t>
  </si>
  <si>
    <t>Reabilitare, Consolidare, Modernizare corp Cladire C10 si Construire Cladire Arhiva, Str. George Cosbuc, nr.40, Municipiul Pitesti, Judetul Arges</t>
  </si>
  <si>
    <t>Servicii de elaborare Expertiza Tehnica (inclusiv Clasa de Risc Seismic in care se incadreaza constructia),  Audit Energetic cu Certificatul de Performanta Energetica pentru obiectivul de investitii "Spitalul de Boli Cronice Calinesti, str.Dr. Ion Craciun, nr.484, comuna Calinesti, judetul Arges"</t>
  </si>
  <si>
    <t>Servicii de elaborare: Tema de Proiectare, Documentatie tehnica pentru obtinerea certificatului de urbanism, studii de teren, alte studii de specialitate, Documentatii tehnice necesare in vederea obtinerii avizelor/acordurilor solicitate prin C.U, DALI si verificare tehnica de calitate pentru obiectivul de investitii "Consolidare si Reabilitare Corp Spital de Boli Cronice si Geriatrie "Constantin Balaceanu Stolnici", oras Stefanesti, judetul Arges"</t>
  </si>
  <si>
    <t>Consolidare si reabilitare corp C3, apartinand Centrului de Diagnostic si Tratament, Bdl. I.C.Bratianu, nr.62, Municipiul Pitesti, Judetul Arges</t>
  </si>
  <si>
    <t>Consolidare si reabilitare Spital Judetean de Urgenta Pitesti</t>
  </si>
  <si>
    <t>Sistem de alimentare cu apa "Mancioiu" - captare, inmagazinare si transport apa catre UAT Cuca si UAT Moraresti</t>
  </si>
  <si>
    <t>Sistem supraveghere video exterior situat in Pitesti, Str.Armand Calinescu, nr.44, judetul Arges</t>
  </si>
  <si>
    <t>Achizitia terenului in suprafata de 64 mp situat in vecinatatea Centrului de Transfuzie Sanguina Arges</t>
  </si>
  <si>
    <t>Masina de carotat pentru diametre de pana la Ø180 mm si suport de gaurit pentru masina de carotat</t>
  </si>
  <si>
    <t>Ciocan rotopercutor SDS-Max Profesional 1500-1700w, 19-20 jouli</t>
  </si>
  <si>
    <t>Motocoasa 1.4 kw; 36,3 cmᵌ; greutate: 7,2 kg; + accesorii (cap cu fir, disc, ham, etc)</t>
  </si>
  <si>
    <t>Nacela electrica tip foarfeca; inaltime de lucru 5,5 m; 1,5 kv; greutate maxima admisa:120kg.</t>
  </si>
  <si>
    <t>Autoutilitara 5 – 7 locuri + bena basculabila</t>
  </si>
  <si>
    <t>Strucutra de corturi pliabile (Mastertent 6x3m / argintiu / inclusiv geanta de structura)</t>
  </si>
  <si>
    <t>Cap. 54.02 - ALTE SERVICII PUBLICE GENERALE</t>
  </si>
  <si>
    <t>DIRECTIA JUDETEANA PENTRU EVIDENTA PERSOANELOR PITESTI</t>
  </si>
  <si>
    <t xml:space="preserve">Licenta Microsoft Windows  </t>
  </si>
  <si>
    <t xml:space="preserve">Licenta Microsoft Office </t>
  </si>
  <si>
    <t>Cap. 60.02  -  APARARE</t>
  </si>
  <si>
    <t>CENTRUL MILITAR JUDETEAN ARGES</t>
  </si>
  <si>
    <t>Sistem alarma si geamuri antiefractie</t>
  </si>
  <si>
    <t>StructuraTeritoriala pentru Probleme Speciale Arges</t>
  </si>
  <si>
    <t>Licenta Microsoft Windows 11PRO +Office 2021</t>
  </si>
  <si>
    <t>Cap. 61.02 - ORDINE PUBLICA SI SIGURANTA NATIONALA</t>
  </si>
  <si>
    <t>INSPECTORATUL PENTRU SITUATII DE URGENTA ARGES</t>
  </si>
  <si>
    <t xml:space="preserve">Autospecială primă intervenție și comandă </t>
  </si>
  <si>
    <t>Repetor VHF</t>
  </si>
  <si>
    <t>Stații radio fixe VHF</t>
  </si>
  <si>
    <t>Stații radio portabile VHF</t>
  </si>
  <si>
    <t xml:space="preserve">Autospecială 4x4 pentru intervenție în domeniul Comunicațiilor și Tehnologiei Informației
</t>
  </si>
  <si>
    <t>Expertiză tehnică pentru turn comunicații</t>
  </si>
  <si>
    <t>Sistem de supraveghere video perimetral</t>
  </si>
  <si>
    <t>Reabilitare Bază de Salvare Montană cota 2000 Transfăgărășan, județul Argeș</t>
  </si>
  <si>
    <t>Racordare la canalizare și alimentare cu apă Baza Salvamont Argeș-Brusturet, comuna Dâmbovicioara, județul Argeș.</t>
  </si>
  <si>
    <t>Sistem de avertizare luminoasă și acustică</t>
  </si>
  <si>
    <t xml:space="preserve">Kit offroad Ford Raptor </t>
  </si>
  <si>
    <t>CAPITOLUL 65.02 INVATAMANT</t>
  </si>
  <si>
    <t>Centrul Scolar de Educatie Incluziva "Sfanta Filofteia" Stefanesti</t>
  </si>
  <si>
    <t>Modificari interioare si exterioare, schimbare functie camera hidromasaj, uscatorie in sali de clasa si magazie</t>
  </si>
  <si>
    <t>Centrul Scolar de Educatie Incluziva "Sf. Marina" Curtea de Arges</t>
  </si>
  <si>
    <t>Alimentare cu energie electrica statie incarcare auto</t>
  </si>
  <si>
    <t>Cap. 66.02 - SANATATE</t>
  </si>
  <si>
    <t>Achiziție de Echipamente și materiale destinate reducerii riscului de infecții nosocomiale</t>
  </si>
  <si>
    <t>Achiziție de echipamente software, hardware și IT</t>
  </si>
  <si>
    <t>Construire corp de cladire nou la Spitalul Judetean de Urgenta Pitesti</t>
  </si>
  <si>
    <t>Plita electrica profesionala</t>
  </si>
  <si>
    <t>Instalatie luminoasa cu litere volumetrice</t>
  </si>
  <si>
    <t>Echipament computer tomograf</t>
  </si>
  <si>
    <t>Uscator rufe profesional pe abur</t>
  </si>
  <si>
    <t>Presa pneumatica industriala de calcat rufe cu abur</t>
  </si>
  <si>
    <t xml:space="preserve">Elaborare expertiza tehnica structura </t>
  </si>
  <si>
    <t xml:space="preserve">Elaborare expertiza tehnica instalatii electrice  </t>
  </si>
  <si>
    <t xml:space="preserve">Elaborare expertiza tehnica instalatii sanitare </t>
  </si>
  <si>
    <t xml:space="preserve">Elaborare expertiza tehnica instalatii termice </t>
  </si>
  <si>
    <t xml:space="preserve">Elaborare audit energetic </t>
  </si>
  <si>
    <t>Servicii DALI lucrari modernizare sectia Chirurgie etaj 2</t>
  </si>
  <si>
    <t>Servicii proiectare si executie lucrari reparatii capitale Chirurgie etaj 1</t>
  </si>
  <si>
    <t>Servicii proiectare si executie lucrari reparatii capitale sectia ATI</t>
  </si>
  <si>
    <t>Spitalul de Psihiatrie "Sf.Maria" Vedea</t>
  </si>
  <si>
    <t xml:space="preserve">Lucrari de recompartimentare a cladirii Pavilionului I </t>
  </si>
  <si>
    <t>Documentatie CU+SF+DTAC+PT+DE+CS pentru obiectivul de investitii "  ,,Extindere corp clădire spital în regim S+P+1E Terapie ocupațională pentru Ambulatoriu, Spital de Psihiatrie „Sf. Maria""</t>
  </si>
  <si>
    <t>Amenajare spatii parcare acoperite</t>
  </si>
  <si>
    <t xml:space="preserve">Masina de spalat rufe profesionala 50 kg </t>
  </si>
  <si>
    <t>Uscator electric pentru rufe si echipamente  professional 50 kg</t>
  </si>
  <si>
    <t>SPITALUL PNF VALEA IASULUI</t>
  </si>
  <si>
    <t xml:space="preserve">Realizarea alimentarii de rezerva din linia LEA 20KV Electroarges-oras </t>
  </si>
  <si>
    <t>Aparat terapie combinata electroterapie si ultrasunete</t>
  </si>
  <si>
    <t>Pompa submersibila ape curate</t>
  </si>
  <si>
    <t>Spitalul de Recuperare Bradet</t>
  </si>
  <si>
    <t>Amenajare parc agrement</t>
  </si>
  <si>
    <t>Frigider bloc alimentar 15 mii</t>
  </si>
  <si>
    <t>Cada hidroterapie</t>
  </si>
  <si>
    <t>Aparat teste sanitatie pentru maini</t>
  </si>
  <si>
    <t>Proiect, avize, autorizatii si asistenta tehnica amenajare parc agrement</t>
  </si>
  <si>
    <t>Documentatii in vederea obtinerii autorizatiei de securitate la incendiu</t>
  </si>
  <si>
    <t>Proiect, Avize, autorizatii si asistenta tehnica “Lucrari de construire in vederea conformarii imobilului la cerinta esentiala de calitate "Securitate la incendiu"</t>
  </si>
  <si>
    <t>Lucrari de construire in vederea conformarii imobilului la cerinta esentiala de calitate "Securitate la incendiu"</t>
  </si>
  <si>
    <t>SPITALUL DE BOLI CRONICE SI GERIATRIE STEFANESTI</t>
  </si>
  <si>
    <t>Tema de proiectare, Studii de teren, documentație pentru obținerea Certificatului de urbanism, documentații pentru obținerea avizelor/acordurilor solicitate prin CU, Studiu de fezabilitate(SF) pentru obiectivul "Construire corp nou pentru secțiile de îngrijiri paliative și de recuperare neurologică, Spitalul de Boli Cronice și Geriatrie „Constantin Bălăceanu Stolnici” Ștefănești</t>
  </si>
  <si>
    <t xml:space="preserve">Bazin (rezervor) apa potabila 25mc cu instalatie de clorinare </t>
  </si>
  <si>
    <t>Masa electrica profesionala tip Bobath, 6 sectiuni cu inaltime reglabila, capacitate minim 250kg</t>
  </si>
  <si>
    <t xml:space="preserve">Bicicleta electrica pentru membre superioare si inferioare </t>
  </si>
  <si>
    <t xml:space="preserve">Aparat electroterapie cu unde scurte </t>
  </si>
  <si>
    <t xml:space="preserve">Aparat electroterapie tip TECAR cu accesorii </t>
  </si>
  <si>
    <t xml:space="preserve">Cititor de vene </t>
  </si>
  <si>
    <t>Roata marinareasca pentru reeducarea membrelor superioare</t>
  </si>
  <si>
    <t xml:space="preserve">Paturi spital rabatabile, cu gratar </t>
  </si>
  <si>
    <t>Concentrator oxigen</t>
  </si>
  <si>
    <t xml:space="preserve">Aparat aer conditionat 24000 BTU </t>
  </si>
  <si>
    <t xml:space="preserve">Masina industriala de spalat rufe </t>
  </si>
  <si>
    <t xml:space="preserve"> Mixer profesional pentru bucatarie </t>
  </si>
  <si>
    <t>Frigider 400 litri</t>
  </si>
  <si>
    <t xml:space="preserve">Cuptor gastronomic, electric, capacitate 10 tavi, cu suport si 10 tavi incluse                                              </t>
  </si>
  <si>
    <t>Container metalic cu doua compartimente pentru depozitare (3x6m)</t>
  </si>
  <si>
    <t xml:space="preserve">Licenta pachet aplicatii birou tip Office 2024 pro plus </t>
  </si>
  <si>
    <t xml:space="preserve">Server baze de date + server backup </t>
  </si>
  <si>
    <t>Server profesional cu management pentru backup baze de date si fisiere</t>
  </si>
  <si>
    <t>Spitalul de Boli Cronice Calinesti</t>
  </si>
  <si>
    <t>Masina profesionala spalat rufe</t>
  </si>
  <si>
    <t>Program informatic Test MMSE2</t>
  </si>
  <si>
    <t>Documentatie tehnica pentru obtinerea certificatului de urbanism, studii de teren, alte studii de specialitate, documentatii pentru obtinere avize/acorduri solicitate prin certificatul de urbanism, Documentatie de avizare a lucrarilor interventii si Verificare tehnica de calitate - Modernizare, Reabilitare, Dotare Spitalul de Boli Cronice Calinesti"</t>
  </si>
  <si>
    <t>Spitalul Orasenesc "Regele Carol I" Costesti</t>
  </si>
  <si>
    <t xml:space="preserve">Achiziție de Echipamente și materiale destinate reducerii riscului de infecții nosocomiale </t>
  </si>
  <si>
    <t>Consolidarea investitiilor in sisteme informatice si in frastructura digitala a Spitalului Orasenesc Regele Carol I Costesti</t>
  </si>
  <si>
    <t>Sistem de radiologie interventionala mobil tip Brat C</t>
  </si>
  <si>
    <t>Rezervor de apa 20Mc (20000L)</t>
  </si>
  <si>
    <t>Elaborare documentații in vederea obtinere documentatie la incendiu medicina interna</t>
  </si>
  <si>
    <t>Elaborare documentație tehnică (Tema de proiectare + D.A.L.I ) pentru obiectivul de investiții  - Construire grupuri sanitare Parter anexate corpuri existente și modificări de compartimentare interioară, str. Industriei, nr.19, Costești, jud.Argeș</t>
  </si>
  <si>
    <t>DALI extindere CPU</t>
  </si>
  <si>
    <t xml:space="preserve">Expertiza tehnica  la rezistenta mecanica si stabilitate a cladirilor existente (pavilion central , pavilion I si pavilion II) </t>
  </si>
  <si>
    <t>Expertiza tehnica instalatie de incalzire</t>
  </si>
  <si>
    <t>Expertiza tehnica retea canalizare spital</t>
  </si>
  <si>
    <t>Audit energetic pavilion central, pavilion I si pavilion II</t>
  </si>
  <si>
    <t>Cap. 67.02 - CULTURA, RECREERE SI RELIGIE</t>
  </si>
  <si>
    <t>BIBLIOTECA JUDETEANA " DINICU GOLESCU" PITESTI</t>
  </si>
  <si>
    <t>Proiect "Centrul Europe Direct Arges"</t>
  </si>
  <si>
    <t>Documentatie de avizare a lucrarilor de interventie (D.A.L.I.) pentru proiectul ”Reabilitarea si eficientizarea energetica a Bibilotecii Judetene ”Dinicu Golescu” Arges”</t>
  </si>
  <si>
    <t>Servicii de intocmire a documentatiei in vederea obtinerii autorizatiei ISU pentru cladirea publica  Biblioteca Judeteana Arges</t>
  </si>
  <si>
    <t>Server</t>
  </si>
  <si>
    <t>Climatizare Sectia beletristica situata pe partea de est</t>
  </si>
  <si>
    <t>FILM PLANETARIU CU LICENTA</t>
  </si>
  <si>
    <t>Sistem Desktop PC</t>
  </si>
  <si>
    <t>DEZUMIDIFICATOR</t>
  </si>
  <si>
    <t>LICENTA MICROSOFT WINDOWS 11</t>
  </si>
  <si>
    <t xml:space="preserve">LICENTA MICROSOFT WINDOWS 10 PROFESSIONAL </t>
  </si>
  <si>
    <t xml:space="preserve">LICENTA MICROSOFT OFFICE PROFESSIONAL PLUS </t>
  </si>
  <si>
    <t xml:space="preserve">LICENTA COREL DRAW </t>
  </si>
  <si>
    <t>HARTA TACTILA</t>
  </si>
  <si>
    <t>DRUJBA</t>
  </si>
  <si>
    <t>MICROSABLATOR</t>
  </si>
  <si>
    <t>CURATATOR CU VAPORI</t>
  </si>
  <si>
    <t>MOTOCOASA</t>
  </si>
  <si>
    <t>OBIECTIV APARAT FOTO</t>
  </si>
  <si>
    <t>LICENTA ADOBE</t>
  </si>
  <si>
    <t>Documentație de avizare a lucrărilor de intervenție ( D.A.L.I) pentru proiectul „Reabilitarea și eficientizarea energetică a Muzeului Județean Argeș</t>
  </si>
  <si>
    <t>SISTEM PROIECTARE, AVIZARE  SI MONTAJ CAMERE VIDEO CASA MEMORIALA DINU LIPATTI</t>
  </si>
  <si>
    <t>Bazin chimic laborator</t>
  </si>
  <si>
    <t>INSTALATIE PROPAN</t>
  </si>
  <si>
    <t>Reamenajare spatii destinate expozitiilor permanente din cadrul Muzeul Judetean Arges</t>
  </si>
  <si>
    <t xml:space="preserve">Consolidarea si modernizarea imobilului situat in str.Domnita Balasa, nr.19, apartinand  Teatrului Davila Pitesti, denumita Sala Aschiuță, judetul Arges </t>
  </si>
  <si>
    <t xml:space="preserve"> Consolidare și reabilitare ClădireTeatrul Al. Davila Pitesti</t>
  </si>
  <si>
    <t>Mașină de surfilat industrială</t>
  </si>
  <si>
    <t>Sistem iluminat scenă Sala Așchiuță</t>
  </si>
  <si>
    <t>Sistem sonorizare scenă Sala Așchiuță</t>
  </si>
  <si>
    <t>Sistem mecanică scenă Sala Așchiuță</t>
  </si>
  <si>
    <t>Sistem intercom Sala Așchiuță</t>
  </si>
  <si>
    <t>Sistem iluminat scenă Grădina de Vară</t>
  </si>
  <si>
    <t>Sistem sonorizare scenă Grădina de Vară</t>
  </si>
  <si>
    <t>Sistem schelă lumini scenă Grădina de Vară</t>
  </si>
  <si>
    <t>Cărucior pupitre pro</t>
  </si>
  <si>
    <t>Totem exterior două fețe</t>
  </si>
  <si>
    <t>Laptop grafică</t>
  </si>
  <si>
    <t>Pachet Corel DRAW</t>
  </si>
  <si>
    <t>Sistem înregistrare (monitoare de teren)</t>
  </si>
  <si>
    <t>Obiectiv wide</t>
  </si>
  <si>
    <t>Kit suport fundal Croma</t>
  </si>
  <si>
    <t>Dispozitiv Filmat Wide scenă</t>
  </si>
  <si>
    <t>Laptop business/Sistem PC</t>
  </si>
  <si>
    <t>Dispozitiv stocare imagini arhivă</t>
  </si>
  <si>
    <t>UPS</t>
  </si>
  <si>
    <t>Switch 24-48 porturi rack</t>
  </si>
  <si>
    <t>Mașină de fum tip ceață</t>
  </si>
  <si>
    <t>Sistem lumini pentru deplasare</t>
  </si>
  <si>
    <t>Sistem ecran Led -100 mp</t>
  </si>
  <si>
    <t>Proiector tip profile LED ColourSource Spot-Zoom 25-50</t>
  </si>
  <si>
    <t>Proiector tip profile LED ColourSource Spot-Zoom 15-30</t>
  </si>
  <si>
    <t>Licenta Adobe Premiere -ALL-</t>
  </si>
  <si>
    <t xml:space="preserve">Cheltulieli pentru proiectare si asistanta tehnica pentru obiectivul de investitii: Consolidarea si modernizarea imobilului situat in str.Domnita Balasa, nr.19, apartinand  Teatrului Davila Pitesti, denumita Sala Aschiuță, judetul Arges   </t>
  </si>
  <si>
    <t xml:space="preserve">Sistem sonorizare </t>
  </si>
  <si>
    <t>Rampa incarcare</t>
  </si>
  <si>
    <t>Sistem monitorizare scena</t>
  </si>
  <si>
    <t>Sistem lumini scena</t>
  </si>
  <si>
    <t>Monitor scena</t>
  </si>
  <si>
    <t>Sistem monitorizare scena in EAR</t>
  </si>
  <si>
    <t>Licenta Photoshop</t>
  </si>
  <si>
    <t>Reparatii capitale hidranti Parc Golesti si intocmire documentatie tehnica</t>
  </si>
  <si>
    <t>Schela pentru constructii</t>
  </si>
  <si>
    <t>Tocator lemne</t>
  </si>
  <si>
    <t>Generator electricitate</t>
  </si>
  <si>
    <t>Expertiza rezistenta structura Conacul Golestilor</t>
  </si>
  <si>
    <t>Proiect tehnic digitalizare</t>
  </si>
  <si>
    <t>Cap. 68.02 - ASIGURARI SI ASISTENTA SOCIALA</t>
  </si>
  <si>
    <t>UAMS- uri  capital</t>
  </si>
  <si>
    <t>Centre capital</t>
  </si>
  <si>
    <t>DIRECTIA GENERALA DE ASISTENTA SOCIALA SI PROTECTIA COPILULUI ARGES</t>
  </si>
  <si>
    <t xml:space="preserve"> 58. Proiecte cu finantare FEN</t>
  </si>
  <si>
    <t>Complex de 4 Locuinte protejate si Centru de zi, comuna Ciofrangeni, sat Ciofrangeni</t>
  </si>
  <si>
    <t>Complex de servicii sociale, Municipiul Campulung, Judetul Arges  -SMIS 130511</t>
  </si>
  <si>
    <t xml:space="preserve">Centrul de zi pentru persoane adulte cu dizabilitati Dragolesti </t>
  </si>
  <si>
    <t xml:space="preserve">Sistematizare verticala si iluminat exterior in incinta Complexului de Servicii Sociale Costesti, Judetul Arges </t>
  </si>
  <si>
    <t>Servicii de intocmire a documentatiei tehnice pentru ISU - emitere punct de vedere privind securitatea la incendiu pentru obiectivul Centru Respiro pentru Persoane Adulte cu Dizabilități</t>
  </si>
  <si>
    <t xml:space="preserve">Servicii de intocmire a documentatiei tehnice pentru ISU - emitere punct de vedere privind securitatea la incendiu pentru obiectivul Locuinte Protejate Siguranta si Ingrijire Arges </t>
  </si>
  <si>
    <t>Servicii de proiectare pentru obtinerea autorizatiei de securitate la incendiu pentru obiectivul Centrul de zi pentru Persoane Adulte cu Dizabilitati Dragolesti</t>
  </si>
  <si>
    <t>Servicii de proiectare sistem supraveghere video, antiefractie si control acces pentru obiectivul Centrul de zi pentru Persoane Adulte cu Dizabilitati Dragolesti</t>
  </si>
  <si>
    <t>Achizitie si montaj sistem supraveghere video, antiefractie si control acces pentru obiectivul Centrul de zi pentru Persoane Adulte cu Dizabilitati Dragolesti</t>
  </si>
  <si>
    <t>Expertiza tehnica pentru cerinta esentiala de calitate in constructii securitate la incendiu, CC si CI, in cadrul proiectului Complex de 4 Locuinte Protejate si Centru de Zi, Comuna Ciofrageni , Judetul Arges</t>
  </si>
  <si>
    <t>Servicii de expertiza tehnica pentru montarea unui hidrant exterior pentru cele 5 imobile din Orasul Stefanesti, strada Rachitei, nr.214-222</t>
  </si>
  <si>
    <t xml:space="preserve">Proiectare, achizitie si  montaj hidrant exterior pentru cele 5 imobile din Orasul Stefanesti, strada Rachitei, nr.214-222                                                                                                                                                                                                             </t>
  </si>
  <si>
    <t>Servicii de intocmire a documentatiei tehnice necesara obtinerii autorizatiei de securitate la incendiu pentru obiectivul "Complex de Servicii Sociale, mun.Campulung, Judet Arges</t>
  </si>
  <si>
    <t xml:space="preserve">Autorizatie ISU pentru proiectul Modernizarea si dotarea Centrului de Zi pentru Persoane Adulte cu Dizabilitati Pitesti                                                                                                                                                                                                                         </t>
  </si>
  <si>
    <t xml:space="preserve">Proiectare sistem supraveghere video si antiefractie                                                                   </t>
  </si>
  <si>
    <t xml:space="preserve">Extindere si montaj sistem supraveghere video si sistem antiefractie   </t>
  </si>
  <si>
    <t xml:space="preserve">Proiectare sistem complet de siguranta, detectie, semnalizare si alarmare a incendiilor, iluminat de siguranta  </t>
  </si>
  <si>
    <t xml:space="preserve">Achizitie si montaj sistem complet de siguranta, detectie, semnalizare si alarmare a incendiilor, iluminat de siguranta  </t>
  </si>
  <si>
    <t xml:space="preserve">Anvelopare apartament Orhideea                                                                                                                           </t>
  </si>
  <si>
    <t xml:space="preserve">Proiectare sistem supraveghere video si antiefractie                                                                                                              </t>
  </si>
  <si>
    <t>CENTRE ADULȚI   Asistenta sociala in caz de boli si invaliditati   (cod 68.08.05.02)</t>
  </si>
  <si>
    <t xml:space="preserve">Elaborare documentație faza DALI  - CIA Bascovele (întocmire și obținere documentații pentru obținerea Certificatului de Urbanism; întocmire Studiu topografic vizat de OCPI; elaborare Expertiză tehnică pentru cerința A1 – rezistență și stabilitate; întocmire Studiu geotehnic; elaborare Audit energetic)                             </t>
  </si>
  <si>
    <t xml:space="preserve">Intocmire documentație pentru obținerea  Autorizației de Securitate la Incendiu                      </t>
  </si>
  <si>
    <t xml:space="preserve">Achiziție și montaj sistem de detecție la  incendiu  </t>
  </si>
  <si>
    <t xml:space="preserve">Achiziție și montaj instalație iluminat de siguranță      </t>
  </si>
  <si>
    <t xml:space="preserve">Lucrări de instalație electrică – paratrăsnet            </t>
  </si>
  <si>
    <t xml:space="preserve">Achiziție și montaj generator electric                    </t>
  </si>
  <si>
    <t>Complexul de Servicii pentru Persoane Adulte cu Dizabilitati Pitesti</t>
  </si>
  <si>
    <t>Modernizarea si dotarea Centrului de Zi pentru Persoane Adulte cu Dizabilitati Pitesti</t>
  </si>
  <si>
    <t>UNITATEA DE ASISTENTA MEDICO SOCIALA SUICI</t>
  </si>
  <si>
    <t>Amenajare Parc si Alei UAMS Suici</t>
  </si>
  <si>
    <t>Reabilitare, Modernizare si Extindere Pavilion P+1</t>
  </si>
  <si>
    <t>Uscator industrial 60 kg pentru rufe spalatorie</t>
  </si>
  <si>
    <t>Licenta Microsoft Office</t>
  </si>
  <si>
    <t>Unitatea de Asistenta Medico-Sociala Dedulesti</t>
  </si>
  <si>
    <t>Reabilitare, supraetajare si extindere corp A</t>
  </si>
  <si>
    <t>Sistem Desktop PC cu monitor</t>
  </si>
  <si>
    <t>Unitatea de Asistenta Medico-Sociala Calinesti</t>
  </si>
  <si>
    <t>Lucrari pentru limitarea propagarii incendiilor la vecinatati si amenajari cai de acces, de evacuare si de interventie</t>
  </si>
  <si>
    <t xml:space="preserve">Masina de spalat, frecat, uscat pardoseli </t>
  </si>
  <si>
    <t>Cap. 70.02 LOCUINTE, SERVICII SI DEZVOLTARE ECONOMICA</t>
  </si>
  <si>
    <t xml:space="preserve"> Proiecte cu finantare FEN</t>
  </si>
  <si>
    <t>Locuinte  (cod 70.08.03.01+70.08.03.30)</t>
  </si>
  <si>
    <t>Locuinte de serviciu, localitatea Stefanesti, sat Stefanestii Noi, str. Calea Bucuresti, nr.339B, jud. Arges</t>
  </si>
  <si>
    <t>Proiectul regional de dezvoltare a infrastructurii de apa si apa uzata din judetul Arges, in perioada 2021-2027</t>
  </si>
  <si>
    <t>Cap. 80.02 ACTIUNI GENERALE ECONOMICE</t>
  </si>
  <si>
    <t>Cap. 84.02/84.07 TRANSPORTURI</t>
  </si>
  <si>
    <t>Cheltuieli de capital 70 (71+72)</t>
  </si>
  <si>
    <t>Proiecte din Programul National de Dezvoltare Locala</t>
  </si>
  <si>
    <t xml:space="preserve"> 56 - PROIECTE CU FINANTARE  FEN / TRANSFERURI </t>
  </si>
  <si>
    <t>Modernizare DJ 679: Păduroiu (DN67B) - Lipia – Popești - Lunca Corbului – Pădureți – Ciești - Fâlfani - Cotmeana - Malu - Bârla -  Lim. Jud. Olt, km 0+000-48.222; L=47,670km ( Cod proiect 319110)</t>
  </si>
  <si>
    <t>Modernizare DJ 659: Pitești - Bradu - Suseni - Gliganu de Sus - Bârlogu - Negrași - Mozăceni - Lim. Jud. Dâmboviţa, km 0+000 - 58+320, L = 58,320 km" cod SMIS 319143</t>
  </si>
  <si>
    <t>Pod pe DJ 738 Jugur-Drăghici-Mihăeşti peste râul Târgului, km 21+900, în comuna Mihăeşti</t>
  </si>
  <si>
    <t>Pod peste raul Neajlov, in satul Silistea, comuna Cateasca, judetul Arges</t>
  </si>
  <si>
    <t>Modernizare DJ 703G Șuici (DJ703H)-Ianculești-lim.jud. Vâlcea, km 14+000 - km 16+922, L=2,922 km, comuna Șuici</t>
  </si>
  <si>
    <t>Modernizare DJ 731 B, sate Sămara şi Metofu, Km 1+603 – Km 3+732, în comuna Poiana Lacului, L=2,129 km</t>
  </si>
  <si>
    <t xml:space="preserve">Modernizare DJ732 C Bughea de Jos - Malu - Godeni, Km 7+165 – Km 8+913, L= 1,748 Km </t>
  </si>
  <si>
    <t xml:space="preserve">Modernizare DJ 679 C lzvoru - Mozăceni Km 12+489 - Km 21+688 , L = 9,199 Km </t>
  </si>
  <si>
    <t>Modernizare DJ 703 B Morărești - Uda, Km 16+200 - Km 17+899, în Comuna Uda, L=1,699 km</t>
  </si>
  <si>
    <t xml:space="preserve">Modernizare DJ 703 H Sălătrucu-Vâlcea, Km 25+200 - Km 27+202,65 și km 28+520 - km 29+863, L = 3345,65 m </t>
  </si>
  <si>
    <t>Modernizare DJ 739 Bârzeşti (DN 73 D) – Negrești – Zgripcești – Beleți, km 0+582 - Km 2+408,  L=1,826 Km, în Comuna Vulturești</t>
  </si>
  <si>
    <t>Modernizare DJ 703 I  Merisani (DN 7 C - Km 12+450) – Musatesti – Bradulet - Bradet - Lac Vidraru (DN 7 C - Km 64+400), Km 53+580 – Km 61+055, L = 7,475 Km</t>
  </si>
  <si>
    <t>Cheltuieli de capital - Drumuri Judetene</t>
  </si>
  <si>
    <t>Active nefinanciare  (cod 71.01+71.03)</t>
  </si>
  <si>
    <t>Obiective de investitii in continuare</t>
  </si>
  <si>
    <t>Modernizare DJ 703B Moraresti (DN 7-km 148+980)-Salistea-Vedea- Lim Jud Olt (km 34+714)- Marghia- Padureti- Costesti- Serbanesti- Silistea- Cateasca- Leordeni (DN 7- km 91+230), km 77+826-km 73+126, L= 5,3km, comuna Cateasca, judetul Arges</t>
  </si>
  <si>
    <t>Modernizare DJ 731D, km 15+075-16+825, L= 1,75km, comuna Cosesti, jud. Arges</t>
  </si>
  <si>
    <t>Modernizare DJ 731D, comuna Darmanesti, judetul Arges, km 8+440-11+240, L= 2,8KM</t>
  </si>
  <si>
    <t>Pod pe DJ 679D, Malu (DJ 679 km 38+940)- Coltu- Ungheni, km 13+911, L= 12m, comuna Ungheni, judetul Arges</t>
  </si>
  <si>
    <t>Modernizare DJ 738 Poienari (DN 73- km 44+500)-Jugur-Draghici-Mihaesti(DC 11), km 10+200-13+600, L= 3,4 km, judetul Arges</t>
  </si>
  <si>
    <t>Modernizare DJ 679A  Barla (DJ 679) – Caldararu, Km 0+000 -  Km 12+835, L=12,835 km</t>
  </si>
  <si>
    <t>Modernizare DJ 704D Prislop (DN7) - Lupueni (DJ 703E), Km 0+000- Km 2+358, L= 2,358 Km  in comunele Bascov si Babana</t>
  </si>
  <si>
    <t xml:space="preserve">Modernizare DJ 703E Pitesti (DN 67) - Babana - Cocu, Km 1+800 - Km 19+765, L= 17,965 Km </t>
  </si>
  <si>
    <t>Modernizare DJ 704 G Cicanesti - Suici (DJ 703H ), Km 9+532 -  Km 13+435, L=3,903 Km</t>
  </si>
  <si>
    <t>Pod pe DJ 703 H Curtea de Argeş (DN 7 C)-Valea Danului-Cepari, km 0+597, L=152m, în comuna Valea Danului</t>
  </si>
  <si>
    <t xml:space="preserve">Pista pentru biciclete continua DJ 703E: Pitești (DN 67 B) – Lupueni – Popești – Lunguiești – Cocu (DJ 703B), pe sectorul Km 2+237 – 12+337, L=10,100 Km, în comunele Moșoaia si Băbana, judetul Arges; Pista  pentru biciclete continua pe DJ 678 A, pe sectorul km 42+496-49+095 și DJ 703 H, pe sectorul km 12+863 -14+550, L=8,286 km, în comunele Tigveni, Cepari și Șuici, județul Argeș si pista de biciclete continua pe DJ 703 H pe sectorul km 14+658-17+368, L=2,710 km in comuna Suici, judetul Arges </t>
  </si>
  <si>
    <t>Modernizare drum județean DJ 678 E Teodorești (DJ 703 –km 13+339) –Cotu – Lim. Jud. Valcea, km 1+200-km - 3+000, L = 1,8 km, comuna Cuca, jud. Argeș</t>
  </si>
  <si>
    <t>Obiective de investitii noi</t>
  </si>
  <si>
    <t>Modernizare drum judetean DJ 678B Lim Jud Valcea-Cuca, km 26+950-27+862, L= 0,912 km, comuna Cuca, judetul Arges</t>
  </si>
  <si>
    <t>Modernizare DJ 702F, limita judet Dambovita-Slobozia, km 14+000-17+355, L= 3,355km, judetul Arges</t>
  </si>
  <si>
    <t>Modernizare DJ 731C Vedea (Izvoru de Jos) -Cocu, km 7+314 - 11+914, L=4,6 km, comunele Vedea si Cocu, judetul Arges</t>
  </si>
  <si>
    <t>Relocare utilitati (conducte gaze) "Pod pe DJ 738 Jugur-Drăghici-Mihăeşti peste râul Târgului, km 21+900, în comuna Mihăeşti"</t>
  </si>
  <si>
    <t>Executie prag de fund si lucrari de stabilizare a malurilor aferente podului amplasat pe DJ 703B, km 85+328, in comuna Cateasca, judetul Arges"</t>
  </si>
  <si>
    <t xml:space="preserve">Cheltuieli de capital Drumuri Judetene -  dotari independente si cheltuieli de capital pentru elaborarea studiilor de prefezabilitate, a studiilor de fezabilitate, a proiectelor si a altor studii aferente obiectivelor de investitii </t>
  </si>
  <si>
    <t xml:space="preserve">Cilindru compactor tandem cu doua bandaje vibratoare </t>
  </si>
  <si>
    <t xml:space="preserve"> Elaborare Studiu de Fezabilitate pentru obiectivul de investitii "Drum expres A1 - Pitesti - Mioveni </t>
  </si>
  <si>
    <t>Elaborare documentatii tehnice pentru obtinere Autorizatie de gospodarire a apelor "Pod pe DJ 741 Piteşti-Valea Mare-Făgetu-Mioveni, km 2+060, peste pârâul Valea Mare (Ploscaru), la Ştefăneşti"</t>
  </si>
  <si>
    <t>Elaborare documentatii tehnice pentru obtinere Autorizatie de gospodarire a apelor "Pod pe DJ 738 Jugur-Drăghici-Mihăeşti peste râul Târgului, km 21+900, în comuna Mihăeşti'</t>
  </si>
  <si>
    <t>Elaborare documentatii:Tema de proiectare, Certificat de urbanism, Avize/Acorduri, Studii teren,  Documentatii suport/cheltuieli obtinere Avize, DALI + Verificare tehnica de calitate documentatii pentru obiectivul de investitii "Reabilitare pod amplasat pe DJ 703 B, la km 85+328, in comuna Cateasca, judetul Arges"</t>
  </si>
  <si>
    <t>Sume alocate din excedentul bugetului local existent la 31.12.2024</t>
  </si>
  <si>
    <t xml:space="preserve">Dotari  si documentatii </t>
  </si>
  <si>
    <t xml:space="preserve"> DIRECTIA GENERALA DE ASISTENTA SOCIALA SI PROTECTIA COPILULUI ARGES - Asistenta sociala pentru familie si copii</t>
  </si>
  <si>
    <t xml:space="preserve">DIRECTIA GENERALA DE ASISTENTA SOCIALA SI PROTECTIA COPILULUI ARGES - ASISTENTA ACORDATA PERSOANELOR IN VARSTA </t>
  </si>
  <si>
    <t xml:space="preserve">DIRECTIA GENERALA DE ASISTENTA SOCIALA SI PROTECTIA COPILULUI ARGES - ASISTENTA SOCIALA IN CAZ DE BOLI SI INVALIDITATE </t>
  </si>
  <si>
    <t>68.02.05</t>
  </si>
  <si>
    <t>Anexa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</si>
</sst>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x14ac:knownFonts="1">
    <font>
      <sz val="10"/>
      <name val="Arial"/>
      <family val="2"/>
      <charset val="238"/>
    </font>
    <font>
      <sz val="11"/>
      <color theme="1"/>
      <name val="Calibri"/>
      <family val="2"/>
      <charset val="238"/>
      <scheme val="minor"/>
    </font>
    <font>
      <sz val="11"/>
      <color theme="1"/>
      <name val="Calibri"/>
      <family val="2"/>
      <charset val="238"/>
      <scheme val="minor"/>
    </font>
    <font>
      <sz val="10"/>
      <name val="Arial"/>
      <family val="2"/>
      <charset val="238"/>
    </font>
    <font>
      <b/>
      <sz val="12"/>
      <name val="Times New Roman"/>
      <family val="1"/>
      <charset val="238"/>
    </font>
    <font>
      <b/>
      <sz val="10"/>
      <name val="Arial"/>
      <family val="2"/>
      <charset val="238"/>
    </font>
    <font>
      <sz val="8"/>
      <name val="Arial"/>
      <family val="2"/>
      <charset val="238"/>
    </font>
    <font>
      <b/>
      <sz val="14"/>
      <name val="Times New Roman"/>
      <family val="1"/>
      <charset val="238"/>
    </font>
    <font>
      <b/>
      <sz val="10"/>
      <name val="Times New Roman"/>
      <family val="1"/>
      <charset val="238"/>
    </font>
    <font>
      <sz val="10"/>
      <name val="Times New Roman"/>
      <family val="1"/>
      <charset val="238"/>
    </font>
    <font>
      <sz val="8"/>
      <name val="Times New Roman"/>
      <family val="1"/>
      <charset val="238"/>
    </font>
    <font>
      <b/>
      <sz val="11"/>
      <name val="Times New Roman"/>
      <family val="1"/>
      <charset val="238"/>
    </font>
    <font>
      <b/>
      <sz val="10"/>
      <color theme="1"/>
      <name val="Times New Roman"/>
      <family val="1"/>
      <charset val="238"/>
    </font>
    <font>
      <b/>
      <sz val="10"/>
      <color rgb="FFFF0000"/>
      <name val="Times New Roman"/>
      <family val="1"/>
      <charset val="238"/>
    </font>
    <font>
      <sz val="10"/>
      <color rgb="FFFF0000"/>
      <name val="Arial"/>
      <family val="2"/>
      <charset val="238"/>
    </font>
    <font>
      <b/>
      <u/>
      <sz val="10"/>
      <color rgb="FFFF0000"/>
      <name val="Times New Roman"/>
      <family val="1"/>
      <charset val="238"/>
    </font>
    <font>
      <sz val="11"/>
      <name val="Times New Roman"/>
      <family val="1"/>
      <charset val="238"/>
    </font>
    <font>
      <sz val="10"/>
      <color rgb="FFFF0000"/>
      <name val="Times New Roman"/>
      <family val="1"/>
      <charset val="238"/>
    </font>
    <font>
      <sz val="10"/>
      <color theme="1"/>
      <name val="Arial"/>
      <family val="2"/>
      <charset val="238"/>
    </font>
    <font>
      <i/>
      <sz val="10"/>
      <name val="Times New Roman"/>
      <family val="1"/>
      <charset val="238"/>
    </font>
    <font>
      <b/>
      <sz val="10"/>
      <color rgb="FFFF0000"/>
      <name val="Arial"/>
      <family val="2"/>
      <charset val="238"/>
    </font>
    <font>
      <sz val="10"/>
      <name val="Tahoma"/>
      <family val="2"/>
    </font>
    <font>
      <sz val="10"/>
      <color theme="1"/>
      <name val="Times New Roman"/>
      <family val="1"/>
      <charset val="238"/>
    </font>
    <font>
      <b/>
      <sz val="8"/>
      <name val="Arial"/>
      <family val="2"/>
      <charset val="238"/>
    </font>
    <font>
      <sz val="11"/>
      <name val="Arial"/>
      <family val="2"/>
      <charset val="238"/>
    </font>
    <font>
      <b/>
      <u/>
      <sz val="11"/>
      <name val="Times New Roman"/>
      <family val="1"/>
      <charset val="238"/>
    </font>
    <font>
      <b/>
      <u/>
      <sz val="10"/>
      <name val="Times New Roman"/>
      <family val="1"/>
      <charset val="238"/>
    </font>
    <font>
      <b/>
      <sz val="11"/>
      <color rgb="FFFF0000"/>
      <name val="Times New Roman"/>
      <family val="1"/>
      <charset val="238"/>
    </font>
    <font>
      <b/>
      <sz val="11"/>
      <color rgb="FF00B0F0"/>
      <name val="Times New Roman"/>
      <family val="1"/>
      <charset val="238"/>
    </font>
    <font>
      <sz val="10"/>
      <color rgb="FF00B0F0"/>
      <name val="Times New Roman"/>
      <family val="1"/>
      <charset val="238"/>
    </font>
    <font>
      <sz val="10"/>
      <color rgb="FF00B0F0"/>
      <name val="Arial"/>
      <family val="2"/>
      <charset val="238"/>
    </font>
    <font>
      <b/>
      <sz val="11"/>
      <color theme="1"/>
      <name val="Times New Roman"/>
      <family val="1"/>
      <charset val="238"/>
    </font>
    <font>
      <b/>
      <sz val="10"/>
      <color theme="1"/>
      <name val="Arial"/>
      <family val="2"/>
      <charset val="238"/>
    </font>
    <font>
      <sz val="10"/>
      <color rgb="FF0070C0"/>
      <name val="Times New Roman"/>
      <family val="1"/>
      <charset val="238"/>
    </font>
    <font>
      <b/>
      <sz val="11"/>
      <color rgb="FF0070C0"/>
      <name val="Times New Roman"/>
      <family val="1"/>
      <charset val="238"/>
    </font>
    <font>
      <sz val="10"/>
      <color rgb="FF0070C0"/>
      <name val="Arial"/>
      <family val="2"/>
      <charset val="238"/>
    </font>
    <font>
      <u/>
      <sz val="10"/>
      <name val="Times New Roman"/>
      <family val="1"/>
      <charset val="238"/>
    </font>
    <font>
      <b/>
      <sz val="8"/>
      <name val="Times New Roman"/>
      <family val="1"/>
      <charset val="238"/>
    </font>
    <font>
      <b/>
      <sz val="9"/>
      <color indexed="81"/>
      <name val="Tahoma"/>
      <family val="2"/>
      <charset val="238"/>
    </font>
    <font>
      <sz val="9"/>
      <color indexed="81"/>
      <name val="Tahoma"/>
      <family val="2"/>
      <charset val="238"/>
    </font>
    <font>
      <sz val="10"/>
      <name val="Arial"/>
      <family val="2"/>
    </font>
    <font>
      <sz val="11"/>
      <color theme="1"/>
      <name val="Calibri"/>
      <family val="2"/>
      <scheme val="minor"/>
    </font>
    <font>
      <b/>
      <sz val="14"/>
      <color theme="1"/>
      <name val="Times New Roman"/>
      <family val="1"/>
      <charset val="238"/>
    </font>
    <font>
      <b/>
      <u/>
      <sz val="10"/>
      <color theme="1"/>
      <name val="Times New Roman"/>
      <family val="1"/>
      <charset val="238"/>
    </font>
    <font>
      <b/>
      <sz val="12"/>
      <color theme="1"/>
      <name val="Times New Roman"/>
      <family val="1"/>
      <charset val="238"/>
    </font>
    <font>
      <b/>
      <i/>
      <sz val="12"/>
      <color theme="1"/>
      <name val="Times New Roman"/>
      <family val="1"/>
      <charset val="238"/>
    </font>
    <font>
      <sz val="12"/>
      <name val="Times New Roman"/>
      <family val="1"/>
      <charset val="238"/>
    </font>
    <font>
      <sz val="12"/>
      <color theme="1"/>
      <name val="Times New Roman"/>
      <family val="1"/>
      <charset val="238"/>
    </font>
    <font>
      <sz val="12"/>
      <name val="Arial"/>
      <family val="2"/>
      <charset val="238"/>
    </font>
    <font>
      <b/>
      <sz val="12"/>
      <color theme="1"/>
      <name val="Times New Roman"/>
      <family val="1"/>
    </font>
    <font>
      <sz val="12"/>
      <color theme="1"/>
      <name val="Times New Roman"/>
      <family val="1"/>
    </font>
    <font>
      <sz val="11"/>
      <color theme="1"/>
      <name val="Times New Roman"/>
      <family val="1"/>
      <charset val="238"/>
    </font>
    <font>
      <sz val="12"/>
      <color theme="1"/>
      <name val="Arial"/>
      <family val="2"/>
      <charset val="238"/>
    </font>
    <font>
      <i/>
      <sz val="12"/>
      <color theme="1"/>
      <name val="Times New Roman"/>
      <family val="1"/>
      <charset val="238"/>
    </font>
    <font>
      <sz val="12"/>
      <color theme="1"/>
      <name val="Calibri"/>
      <family val="2"/>
      <charset val="238"/>
      <scheme val="minor"/>
    </font>
    <font>
      <sz val="10"/>
      <color theme="1"/>
      <name val="Arial"/>
      <family val="2"/>
    </font>
    <font>
      <sz val="12"/>
      <color theme="1"/>
      <name val="Calibri"/>
      <family val="2"/>
      <scheme val="minor"/>
    </font>
    <font>
      <sz val="10"/>
      <name val="Times New Roman"/>
      <family val="1"/>
    </font>
  </fonts>
  <fills count="30">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99CCFF"/>
        <bgColor indexed="64"/>
      </patternFill>
    </fill>
    <fill>
      <patternFill patternType="solid">
        <fgColor rgb="FFFFFF00"/>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rgb="FF92D050"/>
        <bgColor indexed="64"/>
      </patternFill>
    </fill>
    <fill>
      <patternFill patternType="solid">
        <fgColor theme="3" tint="0.7999816888943144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6" tint="0.39997558519241921"/>
        <bgColor indexed="64"/>
      </patternFill>
    </fill>
    <fill>
      <patternFill patternType="solid">
        <fgColor indexed="9"/>
        <bgColor indexed="64"/>
      </patternFill>
    </fill>
    <fill>
      <patternFill patternType="solid">
        <fgColor rgb="FF00B0F0"/>
        <bgColor indexed="64"/>
      </patternFill>
    </fill>
    <fill>
      <patternFill patternType="solid">
        <fgColor theme="8"/>
        <bgColor indexed="64"/>
      </patternFill>
    </fill>
    <fill>
      <patternFill patternType="solid">
        <fgColor rgb="FF00FF00"/>
        <bgColor indexed="64"/>
      </patternFill>
    </fill>
    <fill>
      <patternFill patternType="solid">
        <fgColor rgb="FF00CC00"/>
        <bgColor indexed="64"/>
      </patternFill>
    </fill>
    <fill>
      <patternFill patternType="solid">
        <fgColor theme="7" tint="0.39997558519241921"/>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rgb="FFFFC000"/>
        <bgColor indexed="64"/>
      </patternFill>
    </fill>
    <fill>
      <patternFill patternType="solid">
        <fgColor theme="7" tint="0.79998168889431442"/>
        <bgColor indexed="64"/>
      </patternFill>
    </fill>
    <fill>
      <patternFill patternType="solid">
        <fgColor rgb="FFFFFFFF"/>
        <bgColor indexed="64"/>
      </patternFill>
    </fill>
    <fill>
      <patternFill patternType="solid">
        <fgColor theme="6" tint="0.59999389629810485"/>
        <bgColor indexed="64"/>
      </patternFill>
    </fill>
    <fill>
      <patternFill patternType="solid">
        <fgColor theme="9"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8"/>
      </top>
      <bottom style="hair">
        <color indexed="8"/>
      </bottom>
      <diagonal/>
    </border>
    <border>
      <left style="hair">
        <color indexed="8"/>
      </left>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s>
  <cellStyleXfs count="14">
    <xf numFmtId="0" fontId="0" fillId="0" borderId="0"/>
    <xf numFmtId="0" fontId="21" fillId="0" borderId="0"/>
    <xf numFmtId="0" fontId="3" fillId="0" borderId="0"/>
    <xf numFmtId="0" fontId="40" fillId="0" borderId="0"/>
    <xf numFmtId="0" fontId="41"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1" fillId="0" borderId="0"/>
  </cellStyleXfs>
  <cellXfs count="509">
    <xf numFmtId="0" fontId="0" fillId="0" borderId="0" xfId="0"/>
    <xf numFmtId="4" fontId="4" fillId="2" borderId="0" xfId="0" applyNumberFormat="1" applyFont="1" applyFill="1" applyAlignment="1">
      <alignment horizontal="left"/>
    </xf>
    <xf numFmtId="4" fontId="4" fillId="2" borderId="0" xfId="0" applyNumberFormat="1" applyFont="1" applyFill="1"/>
    <xf numFmtId="0" fontId="4" fillId="0" borderId="0" xfId="0" applyFont="1"/>
    <xf numFmtId="0" fontId="5" fillId="0" borderId="0" xfId="0" applyFont="1"/>
    <xf numFmtId="0" fontId="4" fillId="0" borderId="0" xfId="0" applyFont="1" applyAlignment="1">
      <alignment horizontal="left"/>
    </xf>
    <xf numFmtId="0" fontId="6" fillId="0" borderId="0" xfId="0" applyFont="1"/>
    <xf numFmtId="0" fontId="3" fillId="0" borderId="0" xfId="0" applyFont="1"/>
    <xf numFmtId="0" fontId="7" fillId="0" borderId="0" xfId="0" applyFont="1" applyAlignment="1">
      <alignment horizontal="center"/>
    </xf>
    <xf numFmtId="0" fontId="4" fillId="0" borderId="0" xfId="0" applyFont="1" applyAlignment="1">
      <alignment horizontal="right"/>
    </xf>
    <xf numFmtId="4" fontId="7" fillId="2" borderId="0" xfId="0" applyNumberFormat="1" applyFont="1" applyFill="1"/>
    <xf numFmtId="0" fontId="7" fillId="0" borderId="0" xfId="0" applyFont="1" applyAlignment="1">
      <alignment horizontal="right"/>
    </xf>
    <xf numFmtId="0" fontId="7" fillId="0" borderId="0" xfId="0" applyFont="1"/>
    <xf numFmtId="0" fontId="8" fillId="0" borderId="0" xfId="0" applyFont="1"/>
    <xf numFmtId="0" fontId="9" fillId="0" borderId="0" xfId="0" applyFont="1"/>
    <xf numFmtId="0" fontId="10" fillId="0" borderId="0" xfId="0" applyFont="1" applyAlignment="1">
      <alignment horizontal="right"/>
    </xf>
    <xf numFmtId="0" fontId="9" fillId="0" borderId="1" xfId="0" applyFont="1" applyBorder="1" applyAlignment="1">
      <alignment wrapText="1"/>
    </xf>
    <xf numFmtId="0" fontId="8" fillId="0" borderId="1" xfId="0" applyFont="1" applyBorder="1" applyAlignment="1">
      <alignment horizontal="center" vertical="center"/>
    </xf>
    <xf numFmtId="0" fontId="8" fillId="0" borderId="1" xfId="0" applyFont="1" applyBorder="1" applyAlignment="1">
      <alignment vertical="center" wrapText="1"/>
    </xf>
    <xf numFmtId="0" fontId="5" fillId="0" borderId="1" xfId="0" applyFont="1" applyBorder="1" applyAlignment="1">
      <alignment horizontal="center" wrapText="1"/>
    </xf>
    <xf numFmtId="0" fontId="11" fillId="3" borderId="2" xfId="0" applyFont="1" applyFill="1" applyBorder="1"/>
    <xf numFmtId="0" fontId="8" fillId="3" borderId="1" xfId="0" applyFont="1" applyFill="1" applyBorder="1"/>
    <xf numFmtId="0" fontId="8" fillId="3" borderId="1" xfId="0" applyFont="1" applyFill="1" applyBorder="1" applyAlignment="1">
      <alignment horizontal="center"/>
    </xf>
    <xf numFmtId="4" fontId="12" fillId="4" borderId="1" xfId="0" applyNumberFormat="1" applyFont="1" applyFill="1" applyBorder="1"/>
    <xf numFmtId="0" fontId="11" fillId="0" borderId="3" xfId="0" applyFont="1" applyBorder="1" applyAlignment="1">
      <alignment horizontal="center"/>
    </xf>
    <xf numFmtId="0" fontId="8" fillId="0" borderId="1" xfId="0" applyFont="1" applyBorder="1"/>
    <xf numFmtId="0" fontId="8" fillId="0" borderId="1" xfId="0" applyFont="1" applyBorder="1" applyAlignment="1">
      <alignment horizontal="center"/>
    </xf>
    <xf numFmtId="4" fontId="13" fillId="4" borderId="1" xfId="0" applyNumberFormat="1" applyFont="1" applyFill="1" applyBorder="1"/>
    <xf numFmtId="0" fontId="9" fillId="0" borderId="1" xfId="0" applyFont="1" applyBorder="1"/>
    <xf numFmtId="0" fontId="9" fillId="0" borderId="1" xfId="0" applyFont="1" applyBorder="1" applyAlignment="1">
      <alignment horizontal="center"/>
    </xf>
    <xf numFmtId="4" fontId="14" fillId="0" borderId="1" xfId="0" applyNumberFormat="1" applyFont="1" applyBorder="1"/>
    <xf numFmtId="0" fontId="8" fillId="0" borderId="1" xfId="0" applyFont="1" applyBorder="1" applyAlignment="1">
      <alignment wrapText="1"/>
    </xf>
    <xf numFmtId="4" fontId="15" fillId="4" borderId="1" xfId="0" applyNumberFormat="1" applyFont="1" applyFill="1" applyBorder="1"/>
    <xf numFmtId="2" fontId="9" fillId="0" borderId="1" xfId="0" applyNumberFormat="1" applyFont="1" applyBorder="1"/>
    <xf numFmtId="2" fontId="9" fillId="0" borderId="1" xfId="0" applyNumberFormat="1" applyFont="1" applyBorder="1" applyAlignment="1">
      <alignment wrapText="1"/>
    </xf>
    <xf numFmtId="0" fontId="11" fillId="0" borderId="3" xfId="0" applyFont="1" applyBorder="1" applyAlignment="1">
      <alignment horizontal="right"/>
    </xf>
    <xf numFmtId="0" fontId="16" fillId="0" borderId="1" xfId="0" applyFont="1" applyBorder="1" applyAlignment="1">
      <alignment wrapText="1"/>
    </xf>
    <xf numFmtId="14" fontId="9" fillId="0" borderId="1" xfId="0" applyNumberFormat="1" applyFont="1" applyBorder="1" applyAlignment="1">
      <alignment horizontal="center"/>
    </xf>
    <xf numFmtId="4" fontId="17" fillId="5" borderId="1" xfId="0" applyNumberFormat="1" applyFont="1" applyFill="1" applyBorder="1"/>
    <xf numFmtId="4" fontId="13" fillId="2" borderId="1" xfId="0" applyNumberFormat="1" applyFont="1" applyFill="1" applyBorder="1"/>
    <xf numFmtId="4" fontId="18" fillId="5" borderId="1" xfId="0" applyNumberFormat="1" applyFont="1" applyFill="1" applyBorder="1"/>
    <xf numFmtId="4" fontId="14" fillId="5" borderId="1" xfId="0" applyNumberFormat="1" applyFont="1" applyFill="1" applyBorder="1"/>
    <xf numFmtId="0" fontId="16" fillId="0" borderId="4" xfId="0" applyFont="1" applyBorder="1" applyAlignment="1">
      <alignment horizontal="left" vertical="center"/>
    </xf>
    <xf numFmtId="0" fontId="11" fillId="0" borderId="3" xfId="0" applyFont="1" applyBorder="1"/>
    <xf numFmtId="4" fontId="17" fillId="4" borderId="1" xfId="0" applyNumberFormat="1" applyFont="1" applyFill="1" applyBorder="1"/>
    <xf numFmtId="4" fontId="17" fillId="2" borderId="1" xfId="0" applyNumberFormat="1" applyFont="1" applyFill="1" applyBorder="1"/>
    <xf numFmtId="4" fontId="17" fillId="6" borderId="1" xfId="0" applyNumberFormat="1" applyFont="1" applyFill="1" applyBorder="1"/>
    <xf numFmtId="4" fontId="17" fillId="0" borderId="1" xfId="0" applyNumberFormat="1" applyFont="1" applyBorder="1"/>
    <xf numFmtId="4" fontId="8" fillId="4" borderId="1" xfId="0" applyNumberFormat="1" applyFont="1" applyFill="1" applyBorder="1"/>
    <xf numFmtId="0" fontId="19" fillId="0" borderId="1" xfId="0" applyFont="1" applyBorder="1" applyAlignment="1">
      <alignment horizontal="left" wrapText="1"/>
    </xf>
    <xf numFmtId="0" fontId="19" fillId="0" borderId="1" xfId="0" applyFont="1" applyBorder="1" applyAlignment="1">
      <alignment horizontal="center" wrapText="1"/>
    </xf>
    <xf numFmtId="0" fontId="9" fillId="0" borderId="1" xfId="0" applyFont="1" applyBorder="1" applyAlignment="1">
      <alignment horizontal="left" wrapText="1"/>
    </xf>
    <xf numFmtId="0" fontId="9" fillId="0" borderId="1" xfId="0" applyFont="1" applyBorder="1" applyAlignment="1">
      <alignment horizontal="center" wrapText="1"/>
    </xf>
    <xf numFmtId="4" fontId="20" fillId="5" borderId="1" xfId="0" applyNumberFormat="1" applyFont="1" applyFill="1" applyBorder="1"/>
    <xf numFmtId="0" fontId="9" fillId="0" borderId="3" xfId="0" applyFont="1" applyBorder="1" applyAlignment="1">
      <alignment horizontal="center" wrapText="1"/>
    </xf>
    <xf numFmtId="0" fontId="3" fillId="0" borderId="5" xfId="0" applyFont="1" applyBorder="1" applyAlignment="1">
      <alignment vertical="center" wrapText="1"/>
    </xf>
    <xf numFmtId="0" fontId="6" fillId="0" borderId="6" xfId="1" applyFont="1" applyBorder="1" applyAlignment="1">
      <alignment horizontal="left" vertical="center"/>
    </xf>
    <xf numFmtId="0" fontId="5" fillId="5" borderId="1" xfId="0" applyFont="1" applyFill="1" applyBorder="1"/>
    <xf numFmtId="0" fontId="3" fillId="0" borderId="7" xfId="0" applyFont="1" applyBorder="1" applyAlignment="1">
      <alignment vertical="center" wrapText="1"/>
    </xf>
    <xf numFmtId="0" fontId="6" fillId="0" borderId="8" xfId="1" applyFont="1" applyBorder="1" applyAlignment="1">
      <alignment horizontal="left" vertical="center"/>
    </xf>
    <xf numFmtId="4" fontId="14" fillId="0" borderId="9" xfId="0" applyNumberFormat="1" applyFont="1" applyBorder="1"/>
    <xf numFmtId="0" fontId="0" fillId="0" borderId="7" xfId="0" applyBorder="1" applyAlignment="1">
      <alignment vertical="center" wrapText="1"/>
    </xf>
    <xf numFmtId="0" fontId="22" fillId="7" borderId="1" xfId="0" applyFont="1" applyFill="1" applyBorder="1" applyAlignment="1">
      <alignment wrapText="1"/>
    </xf>
    <xf numFmtId="0" fontId="22" fillId="7" borderId="1" xfId="0" applyFont="1" applyFill="1" applyBorder="1" applyAlignment="1">
      <alignment horizontal="center" wrapText="1"/>
    </xf>
    <xf numFmtId="4" fontId="18" fillId="7" borderId="1" xfId="0" applyNumberFormat="1" applyFont="1" applyFill="1" applyBorder="1"/>
    <xf numFmtId="0" fontId="6" fillId="0" borderId="5" xfId="0" applyFont="1" applyBorder="1" applyAlignment="1">
      <alignment horizontal="left" vertical="center" wrapText="1"/>
    </xf>
    <xf numFmtId="0" fontId="6" fillId="0" borderId="1" xfId="1" applyFont="1" applyBorder="1" applyAlignment="1">
      <alignment horizontal="center" vertical="center"/>
    </xf>
    <xf numFmtId="0" fontId="22" fillId="0" borderId="1" xfId="0" applyFont="1" applyBorder="1" applyAlignment="1">
      <alignment wrapText="1"/>
    </xf>
    <xf numFmtId="0" fontId="22" fillId="0" borderId="1" xfId="0" applyFont="1" applyBorder="1" applyAlignment="1">
      <alignment horizontal="center" wrapText="1"/>
    </xf>
    <xf numFmtId="0" fontId="12" fillId="8" borderId="1" xfId="0" applyFont="1" applyFill="1" applyBorder="1" applyAlignment="1">
      <alignment wrapText="1"/>
    </xf>
    <xf numFmtId="0" fontId="23" fillId="8" borderId="1" xfId="1" applyFont="1" applyFill="1" applyBorder="1" applyAlignment="1">
      <alignment horizontal="left" vertical="center"/>
    </xf>
    <xf numFmtId="4" fontId="5" fillId="8" borderId="1" xfId="0" applyNumberFormat="1" applyFont="1" applyFill="1" applyBorder="1"/>
    <xf numFmtId="0" fontId="10" fillId="2" borderId="1" xfId="0" applyFont="1" applyFill="1" applyBorder="1" applyAlignment="1">
      <alignment vertical="center"/>
    </xf>
    <xf numFmtId="0" fontId="6" fillId="2" borderId="1" xfId="1" applyFont="1" applyFill="1" applyBorder="1" applyAlignment="1">
      <alignment horizontal="left" vertical="center"/>
    </xf>
    <xf numFmtId="0" fontId="8" fillId="0" borderId="1" xfId="0" applyFont="1" applyBorder="1" applyAlignment="1">
      <alignment horizontal="center" wrapText="1"/>
    </xf>
    <xf numFmtId="4" fontId="13" fillId="0" borderId="1" xfId="0" applyNumberFormat="1" applyFont="1" applyBorder="1"/>
    <xf numFmtId="0" fontId="11" fillId="6" borderId="3" xfId="0" applyFont="1" applyFill="1" applyBorder="1" applyAlignment="1">
      <alignment horizontal="center"/>
    </xf>
    <xf numFmtId="0" fontId="8" fillId="6" borderId="1" xfId="0" applyFont="1" applyFill="1" applyBorder="1" applyAlignment="1">
      <alignment wrapText="1"/>
    </xf>
    <xf numFmtId="0" fontId="8" fillId="6" borderId="1" xfId="0" applyFont="1" applyFill="1" applyBorder="1" applyAlignment="1">
      <alignment horizontal="center"/>
    </xf>
    <xf numFmtId="0" fontId="11" fillId="6" borderId="3" xfId="0" applyFont="1" applyFill="1" applyBorder="1"/>
    <xf numFmtId="0" fontId="8" fillId="6" borderId="1" xfId="0" applyFont="1" applyFill="1" applyBorder="1" applyAlignment="1">
      <alignment vertical="justify"/>
    </xf>
    <xf numFmtId="0" fontId="5" fillId="6" borderId="1" xfId="0" applyFont="1" applyFill="1" applyBorder="1" applyAlignment="1">
      <alignment horizontal="left" vertical="center" wrapText="1"/>
    </xf>
    <xf numFmtId="0" fontId="5" fillId="6" borderId="1" xfId="0" applyFont="1" applyFill="1" applyBorder="1" applyAlignment="1">
      <alignment horizontal="center" vertical="center" wrapText="1"/>
    </xf>
    <xf numFmtId="49" fontId="5" fillId="6" borderId="1" xfId="0" applyNumberFormat="1" applyFont="1" applyFill="1" applyBorder="1" applyAlignment="1">
      <alignment horizontal="left" vertical="center" wrapText="1"/>
    </xf>
    <xf numFmtId="0" fontId="17" fillId="0" borderId="1" xfId="0" applyFont="1" applyBorder="1" applyAlignment="1">
      <alignment horizontal="center"/>
    </xf>
    <xf numFmtId="0" fontId="11" fillId="9" borderId="3" xfId="0" applyFont="1" applyFill="1" applyBorder="1"/>
    <xf numFmtId="0" fontId="8" fillId="9" borderId="1" xfId="0" applyFont="1" applyFill="1" applyBorder="1"/>
    <xf numFmtId="0" fontId="8" fillId="9" borderId="1" xfId="0" applyFont="1" applyFill="1" applyBorder="1" applyAlignment="1">
      <alignment horizontal="center"/>
    </xf>
    <xf numFmtId="4" fontId="13" fillId="9" borderId="1" xfId="0" applyNumberFormat="1" applyFont="1" applyFill="1" applyBorder="1"/>
    <xf numFmtId="0" fontId="11" fillId="0" borderId="2" xfId="0" applyFont="1" applyBorder="1"/>
    <xf numFmtId="0" fontId="11" fillId="9" borderId="2" xfId="0" applyFont="1" applyFill="1" applyBorder="1"/>
    <xf numFmtId="0" fontId="9" fillId="9" borderId="1" xfId="0" applyFont="1" applyFill="1" applyBorder="1" applyAlignment="1">
      <alignment horizontal="center"/>
    </xf>
    <xf numFmtId="4" fontId="8" fillId="9" borderId="1" xfId="0" applyNumberFormat="1" applyFont="1" applyFill="1" applyBorder="1"/>
    <xf numFmtId="4" fontId="17" fillId="10" borderId="1" xfId="0" applyNumberFormat="1" applyFont="1" applyFill="1" applyBorder="1"/>
    <xf numFmtId="4" fontId="9" fillId="4" borderId="1" xfId="0" applyNumberFormat="1" applyFont="1" applyFill="1" applyBorder="1"/>
    <xf numFmtId="0" fontId="3" fillId="0" borderId="1" xfId="0" applyFont="1" applyBorder="1" applyAlignment="1">
      <alignment vertical="center" wrapText="1"/>
    </xf>
    <xf numFmtId="0" fontId="6" fillId="0" borderId="1" xfId="1" applyFont="1" applyBorder="1" applyAlignment="1">
      <alignment horizontal="left" vertical="center"/>
    </xf>
    <xf numFmtId="4" fontId="0" fillId="0" borderId="1" xfId="0" applyNumberFormat="1" applyBorder="1"/>
    <xf numFmtId="0" fontId="0" fillId="0" borderId="1" xfId="0" applyBorder="1" applyAlignment="1">
      <alignment vertical="center" wrapText="1"/>
    </xf>
    <xf numFmtId="0" fontId="13" fillId="0" borderId="1" xfId="0" applyFont="1" applyBorder="1" applyAlignment="1">
      <alignment wrapText="1"/>
    </xf>
    <xf numFmtId="0" fontId="13" fillId="0" borderId="1" xfId="0" applyFont="1" applyBorder="1" applyAlignment="1">
      <alignment horizontal="center" wrapText="1"/>
    </xf>
    <xf numFmtId="4" fontId="20" fillId="0" borderId="1" xfId="0" applyNumberFormat="1" applyFont="1" applyBorder="1"/>
    <xf numFmtId="4" fontId="5" fillId="0" borderId="1" xfId="0" applyNumberFormat="1" applyFont="1" applyBorder="1"/>
    <xf numFmtId="0" fontId="17" fillId="0" borderId="1" xfId="0" applyFont="1" applyBorder="1" applyAlignment="1">
      <alignment wrapText="1"/>
    </xf>
    <xf numFmtId="0" fontId="17" fillId="0" borderId="1" xfId="0" applyFont="1" applyBorder="1" applyAlignment="1">
      <alignment horizontal="center" wrapText="1"/>
    </xf>
    <xf numFmtId="0" fontId="12" fillId="11" borderId="1" xfId="0" applyFont="1" applyFill="1" applyBorder="1" applyAlignment="1">
      <alignment wrapText="1"/>
    </xf>
    <xf numFmtId="0" fontId="23" fillId="11" borderId="1" xfId="1" applyFont="1" applyFill="1" applyBorder="1" applyAlignment="1">
      <alignment horizontal="left" vertical="center"/>
    </xf>
    <xf numFmtId="0" fontId="16" fillId="2" borderId="1" xfId="0" applyFont="1" applyFill="1" applyBorder="1" applyAlignment="1">
      <alignment vertical="center"/>
    </xf>
    <xf numFmtId="0" fontId="24" fillId="2" borderId="1" xfId="1" applyFont="1" applyFill="1" applyBorder="1" applyAlignment="1">
      <alignment horizontal="left" vertical="center"/>
    </xf>
    <xf numFmtId="0" fontId="8" fillId="0" borderId="1" xfId="0" applyFont="1" applyBorder="1" applyAlignment="1">
      <alignment vertical="justify"/>
    </xf>
    <xf numFmtId="0" fontId="9" fillId="0" borderId="1" xfId="0" applyFont="1" applyBorder="1" applyAlignment="1">
      <alignment horizontal="center" vertical="justify"/>
    </xf>
    <xf numFmtId="0" fontId="5" fillId="0" borderId="1" xfId="0" applyFont="1" applyBorder="1" applyAlignment="1">
      <alignment horizontal="left" vertical="center" wrapText="1"/>
    </xf>
    <xf numFmtId="49" fontId="8" fillId="0" borderId="1" xfId="0" applyNumberFormat="1" applyFont="1" applyBorder="1" applyAlignment="1">
      <alignment horizontal="left" vertical="center" wrapText="1"/>
    </xf>
    <xf numFmtId="0" fontId="11" fillId="0" borderId="0" xfId="0" applyFont="1"/>
    <xf numFmtId="0" fontId="11" fillId="3" borderId="3" xfId="0" applyFont="1" applyFill="1" applyBorder="1"/>
    <xf numFmtId="4" fontId="13" fillId="5" borderId="1" xfId="0" applyNumberFormat="1" applyFont="1" applyFill="1" applyBorder="1"/>
    <xf numFmtId="0" fontId="8" fillId="0" borderId="1" xfId="0" applyFont="1" applyBorder="1" applyAlignment="1">
      <alignment horizontal="left" wrapText="1"/>
    </xf>
    <xf numFmtId="0" fontId="25" fillId="3" borderId="3" xfId="0" applyFont="1" applyFill="1" applyBorder="1"/>
    <xf numFmtId="0" fontId="8" fillId="3" borderId="1" xfId="0" applyFont="1" applyFill="1" applyBorder="1" applyAlignment="1">
      <alignment wrapText="1"/>
    </xf>
    <xf numFmtId="0" fontId="26" fillId="3" borderId="1" xfId="0" applyFont="1" applyFill="1" applyBorder="1" applyAlignment="1">
      <alignment horizontal="center"/>
    </xf>
    <xf numFmtId="4" fontId="15" fillId="2" borderId="1" xfId="0" applyNumberFormat="1" applyFont="1" applyFill="1" applyBorder="1"/>
    <xf numFmtId="0" fontId="25" fillId="0" borderId="3" xfId="0" applyFont="1" applyBorder="1"/>
    <xf numFmtId="0" fontId="26" fillId="0" borderId="1" xfId="0" applyFont="1" applyBorder="1" applyAlignment="1">
      <alignment horizontal="center"/>
    </xf>
    <xf numFmtId="0" fontId="27" fillId="0" borderId="3" xfId="0" applyFont="1" applyBorder="1"/>
    <xf numFmtId="0" fontId="14" fillId="0" borderId="0" xfId="0" applyFont="1"/>
    <xf numFmtId="0" fontId="8" fillId="12" borderId="1" xfId="0" applyFont="1" applyFill="1" applyBorder="1"/>
    <xf numFmtId="0" fontId="8" fillId="12" borderId="1" xfId="0" applyFont="1" applyFill="1" applyBorder="1" applyAlignment="1">
      <alignment horizontal="center"/>
    </xf>
    <xf numFmtId="4" fontId="13" fillId="12" borderId="1" xfId="0" applyNumberFormat="1" applyFont="1" applyFill="1" applyBorder="1"/>
    <xf numFmtId="4" fontId="22" fillId="9" borderId="1" xfId="0" applyNumberFormat="1" applyFont="1" applyFill="1" applyBorder="1"/>
    <xf numFmtId="0" fontId="16" fillId="0" borderId="3" xfId="0" applyFont="1" applyBorder="1"/>
    <xf numFmtId="0" fontId="9" fillId="13" borderId="1" xfId="0" applyFont="1" applyFill="1" applyBorder="1"/>
    <xf numFmtId="0" fontId="9" fillId="13" borderId="1" xfId="0" applyFont="1" applyFill="1" applyBorder="1" applyAlignment="1">
      <alignment horizontal="center"/>
    </xf>
    <xf numFmtId="0" fontId="9" fillId="7" borderId="1" xfId="0" applyFont="1" applyFill="1" applyBorder="1" applyAlignment="1">
      <alignment wrapText="1"/>
    </xf>
    <xf numFmtId="0" fontId="9" fillId="7" borderId="1" xfId="0" applyFont="1" applyFill="1" applyBorder="1" applyAlignment="1">
      <alignment horizontal="center"/>
    </xf>
    <xf numFmtId="4" fontId="17" fillId="7" borderId="1" xfId="0" applyNumberFormat="1" applyFont="1" applyFill="1" applyBorder="1"/>
    <xf numFmtId="0" fontId="9" fillId="2" borderId="1" xfId="0" applyFont="1" applyFill="1" applyBorder="1" applyAlignment="1">
      <alignment wrapText="1"/>
    </xf>
    <xf numFmtId="0" fontId="9" fillId="2" borderId="1" xfId="0" applyFont="1" applyFill="1" applyBorder="1" applyAlignment="1">
      <alignment horizontal="center"/>
    </xf>
    <xf numFmtId="0" fontId="28" fillId="0" borderId="3" xfId="0" applyFont="1" applyBorder="1"/>
    <xf numFmtId="0" fontId="29" fillId="0" borderId="1" xfId="0" applyFont="1" applyBorder="1"/>
    <xf numFmtId="0" fontId="29" fillId="0" borderId="1" xfId="0" applyFont="1" applyBorder="1" applyAlignment="1">
      <alignment horizontal="center"/>
    </xf>
    <xf numFmtId="0" fontId="30" fillId="0" borderId="0" xfId="0" applyFont="1"/>
    <xf numFmtId="0" fontId="31" fillId="0" borderId="3" xfId="0" applyFont="1" applyBorder="1"/>
    <xf numFmtId="0" fontId="22" fillId="0" borderId="1" xfId="0" applyFont="1" applyBorder="1"/>
    <xf numFmtId="0" fontId="22" fillId="0" borderId="1" xfId="0" applyFont="1" applyBorder="1" applyAlignment="1">
      <alignment horizontal="center"/>
    </xf>
    <xf numFmtId="0" fontId="18" fillId="0" borderId="0" xfId="0" applyFont="1"/>
    <xf numFmtId="0" fontId="8" fillId="14" borderId="1" xfId="0" applyFont="1" applyFill="1" applyBorder="1"/>
    <xf numFmtId="0" fontId="8" fillId="14" borderId="1" xfId="0" applyFont="1" applyFill="1" applyBorder="1" applyAlignment="1">
      <alignment horizontal="center"/>
    </xf>
    <xf numFmtId="4" fontId="32" fillId="14" borderId="1" xfId="0" applyNumberFormat="1" applyFont="1" applyFill="1" applyBorder="1"/>
    <xf numFmtId="0" fontId="9" fillId="15" borderId="1" xfId="0" applyFont="1" applyFill="1" applyBorder="1"/>
    <xf numFmtId="0" fontId="9" fillId="15" borderId="1" xfId="0" applyFont="1" applyFill="1" applyBorder="1" applyAlignment="1">
      <alignment horizontal="center"/>
    </xf>
    <xf numFmtId="4" fontId="14" fillId="15" borderId="1" xfId="0" applyNumberFormat="1" applyFont="1" applyFill="1" applyBorder="1"/>
    <xf numFmtId="4" fontId="18" fillId="15" borderId="1" xfId="0" applyNumberFormat="1" applyFont="1" applyFill="1" applyBorder="1"/>
    <xf numFmtId="0" fontId="9" fillId="7" borderId="1" xfId="0" applyFont="1" applyFill="1" applyBorder="1"/>
    <xf numFmtId="4" fontId="14" fillId="7" borderId="1" xfId="0" applyNumberFormat="1" applyFont="1" applyFill="1" applyBorder="1"/>
    <xf numFmtId="0" fontId="9" fillId="7" borderId="1" xfId="0" applyFont="1" applyFill="1" applyBorder="1" applyAlignment="1">
      <alignment horizontal="left" wrapText="1"/>
    </xf>
    <xf numFmtId="0" fontId="8" fillId="7" borderId="1" xfId="0" applyFont="1" applyFill="1" applyBorder="1" applyAlignment="1">
      <alignment horizontal="left" wrapText="1"/>
    </xf>
    <xf numFmtId="0" fontId="9" fillId="2" borderId="1" xfId="0" applyFont="1" applyFill="1" applyBorder="1"/>
    <xf numFmtId="4" fontId="14" fillId="2" borderId="1" xfId="0" applyNumberFormat="1" applyFont="1" applyFill="1" applyBorder="1"/>
    <xf numFmtId="0" fontId="8" fillId="7" borderId="1" xfId="0" applyFont="1" applyFill="1" applyBorder="1" applyAlignment="1">
      <alignment wrapText="1"/>
    </xf>
    <xf numFmtId="0" fontId="8" fillId="7" borderId="1" xfId="0" applyFont="1" applyFill="1" applyBorder="1" applyAlignment="1">
      <alignment horizontal="center"/>
    </xf>
    <xf numFmtId="4" fontId="13" fillId="7" borderId="1" xfId="0" applyNumberFormat="1" applyFont="1" applyFill="1" applyBorder="1"/>
    <xf numFmtId="0" fontId="11" fillId="2" borderId="3" xfId="0" applyFont="1" applyFill="1" applyBorder="1"/>
    <xf numFmtId="4" fontId="9" fillId="7" borderId="1" xfId="0" applyNumberFormat="1" applyFont="1" applyFill="1" applyBorder="1"/>
    <xf numFmtId="4" fontId="20" fillId="7" borderId="1" xfId="0" applyNumberFormat="1" applyFont="1" applyFill="1" applyBorder="1"/>
    <xf numFmtId="0" fontId="8" fillId="16" borderId="1" xfId="0" applyFont="1" applyFill="1" applyBorder="1" applyAlignment="1">
      <alignment horizontal="left" wrapText="1"/>
    </xf>
    <xf numFmtId="0" fontId="9" fillId="16" borderId="1" xfId="0" applyFont="1" applyFill="1" applyBorder="1" applyAlignment="1">
      <alignment horizontal="center"/>
    </xf>
    <xf numFmtId="4" fontId="14" fillId="16" borderId="1" xfId="0" applyNumberFormat="1" applyFont="1" applyFill="1" applyBorder="1"/>
    <xf numFmtId="0" fontId="8" fillId="15" borderId="1" xfId="0" applyFont="1" applyFill="1" applyBorder="1" applyAlignment="1">
      <alignment horizontal="left" wrapText="1"/>
    </xf>
    <xf numFmtId="0" fontId="33" fillId="16" borderId="1" xfId="0" applyFont="1" applyFill="1" applyBorder="1" applyAlignment="1">
      <alignment horizontal="center"/>
    </xf>
    <xf numFmtId="0" fontId="34" fillId="2" borderId="3" xfId="0" applyFont="1" applyFill="1" applyBorder="1"/>
    <xf numFmtId="0" fontId="33" fillId="2" borderId="1" xfId="0" applyFont="1" applyFill="1" applyBorder="1" applyAlignment="1">
      <alignment horizontal="center"/>
    </xf>
    <xf numFmtId="0" fontId="35" fillId="2" borderId="0" xfId="0" applyFont="1" applyFill="1"/>
    <xf numFmtId="0" fontId="33" fillId="0" borderId="1" xfId="0" applyFont="1" applyBorder="1"/>
    <xf numFmtId="0" fontId="3" fillId="2" borderId="0" xfId="0" applyFont="1" applyFill="1"/>
    <xf numFmtId="0" fontId="33" fillId="15" borderId="1" xfId="0" applyFont="1" applyFill="1" applyBorder="1" applyAlignment="1">
      <alignment horizontal="center"/>
    </xf>
    <xf numFmtId="0" fontId="33" fillId="0" borderId="1" xfId="0" applyFont="1" applyBorder="1" applyAlignment="1">
      <alignment horizontal="center"/>
    </xf>
    <xf numFmtId="0" fontId="12" fillId="16" borderId="1" xfId="0" applyFont="1" applyFill="1" applyBorder="1" applyAlignment="1">
      <alignment horizontal="left" wrapText="1"/>
    </xf>
    <xf numFmtId="0" fontId="12" fillId="16" borderId="1" xfId="0" applyFont="1" applyFill="1" applyBorder="1" applyAlignment="1">
      <alignment horizontal="center"/>
    </xf>
    <xf numFmtId="0" fontId="12" fillId="0" borderId="1" xfId="0" applyFont="1" applyBorder="1"/>
    <xf numFmtId="0" fontId="12" fillId="0" borderId="1" xfId="0" applyFont="1" applyBorder="1" applyAlignment="1">
      <alignment wrapText="1"/>
    </xf>
    <xf numFmtId="0" fontId="12" fillId="0" borderId="3" xfId="0" applyFont="1" applyBorder="1" applyAlignment="1">
      <alignment horizontal="center"/>
    </xf>
    <xf numFmtId="4" fontId="13" fillId="0" borderId="4" xfId="0" applyNumberFormat="1" applyFont="1" applyBorder="1"/>
    <xf numFmtId="4" fontId="14" fillId="0" borderId="4" xfId="0" applyNumberFormat="1" applyFont="1" applyBorder="1"/>
    <xf numFmtId="0" fontId="12" fillId="16" borderId="3" xfId="0" applyFont="1" applyFill="1" applyBorder="1" applyAlignment="1">
      <alignment wrapText="1"/>
    </xf>
    <xf numFmtId="4" fontId="17" fillId="16" borderId="4" xfId="0" applyNumberFormat="1" applyFont="1" applyFill="1" applyBorder="1"/>
    <xf numFmtId="0" fontId="9" fillId="15" borderId="1" xfId="0" applyFont="1" applyFill="1" applyBorder="1" applyAlignment="1">
      <alignment horizontal="left" wrapText="1"/>
    </xf>
    <xf numFmtId="0" fontId="12" fillId="16" borderId="1" xfId="0" applyFont="1" applyFill="1" applyBorder="1" applyAlignment="1">
      <alignment wrapText="1"/>
    </xf>
    <xf numFmtId="0" fontId="12" fillId="7" borderId="1" xfId="0" applyFont="1" applyFill="1" applyBorder="1" applyAlignment="1">
      <alignment horizontal="center"/>
    </xf>
    <xf numFmtId="0" fontId="8" fillId="9" borderId="1" xfId="0" applyFont="1" applyFill="1" applyBorder="1" applyAlignment="1">
      <alignment horizontal="left" wrapText="1"/>
    </xf>
    <xf numFmtId="4" fontId="18" fillId="9" borderId="1" xfId="0" applyNumberFormat="1" applyFont="1" applyFill="1" applyBorder="1"/>
    <xf numFmtId="4" fontId="18" fillId="0" borderId="1" xfId="0" applyNumberFormat="1" applyFont="1" applyBorder="1"/>
    <xf numFmtId="0" fontId="8" fillId="12" borderId="1" xfId="0" applyFont="1" applyFill="1" applyBorder="1" applyAlignment="1">
      <alignment wrapText="1"/>
    </xf>
    <xf numFmtId="0" fontId="8" fillId="7" borderId="1" xfId="0" applyFont="1" applyFill="1" applyBorder="1"/>
    <xf numFmtId="0" fontId="9" fillId="0" borderId="1" xfId="2" applyFont="1" applyBorder="1" applyAlignment="1">
      <alignment wrapText="1"/>
    </xf>
    <xf numFmtId="4" fontId="15" fillId="5" borderId="1" xfId="0" applyNumberFormat="1" applyFont="1" applyFill="1" applyBorder="1"/>
    <xf numFmtId="4" fontId="12" fillId="5" borderId="1" xfId="0" applyNumberFormat="1" applyFont="1" applyFill="1" applyBorder="1"/>
    <xf numFmtId="0" fontId="36" fillId="3" borderId="1" xfId="0" applyFont="1" applyFill="1" applyBorder="1" applyAlignment="1">
      <alignment horizontal="center"/>
    </xf>
    <xf numFmtId="0" fontId="36" fillId="0" borderId="1" xfId="0" applyFont="1" applyBorder="1" applyAlignment="1">
      <alignment horizontal="center"/>
    </xf>
    <xf numFmtId="0" fontId="11" fillId="0" borderId="10" xfId="0" applyFont="1" applyBorder="1"/>
    <xf numFmtId="16" fontId="11" fillId="0" borderId="3" xfId="0" applyNumberFormat="1" applyFont="1" applyBorder="1"/>
    <xf numFmtId="16" fontId="16" fillId="0" borderId="3" xfId="0" applyNumberFormat="1" applyFont="1" applyBorder="1"/>
    <xf numFmtId="0" fontId="8" fillId="5" borderId="1" xfId="0" applyFont="1" applyFill="1" applyBorder="1"/>
    <xf numFmtId="0" fontId="9" fillId="5" borderId="1" xfId="0" applyFont="1" applyFill="1" applyBorder="1" applyAlignment="1">
      <alignment horizontal="center"/>
    </xf>
    <xf numFmtId="0" fontId="9" fillId="5" borderId="1" xfId="0" applyFont="1" applyFill="1" applyBorder="1"/>
    <xf numFmtId="0" fontId="8" fillId="2" borderId="1" xfId="0" applyFont="1" applyFill="1" applyBorder="1" applyAlignment="1">
      <alignment wrapText="1"/>
    </xf>
    <xf numFmtId="0" fontId="8" fillId="13" borderId="1" xfId="0" applyFont="1" applyFill="1" applyBorder="1"/>
    <xf numFmtId="0" fontId="8" fillId="13" borderId="1" xfId="0" applyFont="1" applyFill="1" applyBorder="1" applyAlignment="1">
      <alignment horizontal="center"/>
    </xf>
    <xf numFmtId="4" fontId="20" fillId="13" borderId="1" xfId="0" applyNumberFormat="1" applyFont="1" applyFill="1" applyBorder="1"/>
    <xf numFmtId="2" fontId="11" fillId="0" borderId="3" xfId="0" applyNumberFormat="1" applyFont="1" applyBorder="1"/>
    <xf numFmtId="14" fontId="37" fillId="0" borderId="3" xfId="0" applyNumberFormat="1" applyFont="1" applyBorder="1"/>
    <xf numFmtId="0" fontId="37" fillId="0" borderId="3" xfId="0" applyFont="1" applyBorder="1"/>
    <xf numFmtId="0" fontId="5" fillId="7" borderId="1" xfId="0" applyFont="1" applyFill="1" applyBorder="1" applyAlignment="1">
      <alignment horizontal="left" wrapText="1"/>
    </xf>
    <xf numFmtId="0" fontId="8" fillId="2" borderId="1" xfId="0" applyFont="1" applyFill="1" applyBorder="1" applyAlignment="1">
      <alignment horizontal="center"/>
    </xf>
    <xf numFmtId="0" fontId="5" fillId="7" borderId="1" xfId="0" applyFont="1" applyFill="1" applyBorder="1" applyAlignment="1">
      <alignment wrapText="1"/>
    </xf>
    <xf numFmtId="0" fontId="11" fillId="5" borderId="3" xfId="0" applyFont="1" applyFill="1" applyBorder="1"/>
    <xf numFmtId="0" fontId="8" fillId="13" borderId="1" xfId="0" applyFont="1" applyFill="1" applyBorder="1" applyAlignment="1">
      <alignment wrapText="1"/>
    </xf>
    <xf numFmtId="4" fontId="13" fillId="13" borderId="1" xfId="0" applyNumberFormat="1" applyFont="1" applyFill="1" applyBorder="1"/>
    <xf numFmtId="0" fontId="8" fillId="5" borderId="1" xfId="0" applyFont="1" applyFill="1" applyBorder="1" applyAlignment="1">
      <alignment horizontal="center"/>
    </xf>
    <xf numFmtId="0" fontId="9" fillId="5" borderId="1" xfId="0" applyFont="1" applyFill="1" applyBorder="1" applyAlignment="1">
      <alignment wrapText="1"/>
    </xf>
    <xf numFmtId="0" fontId="13" fillId="7" borderId="1" xfId="0" applyFont="1" applyFill="1" applyBorder="1" applyAlignment="1">
      <alignment wrapText="1"/>
    </xf>
    <xf numFmtId="0" fontId="13" fillId="7" borderId="1" xfId="0" applyFont="1" applyFill="1" applyBorder="1" applyAlignment="1">
      <alignment horizontal="center"/>
    </xf>
    <xf numFmtId="0" fontId="13" fillId="7" borderId="1" xfId="0" applyFont="1" applyFill="1" applyBorder="1" applyAlignment="1">
      <alignment horizontal="left" wrapText="1"/>
    </xf>
    <xf numFmtId="0" fontId="17" fillId="7" borderId="1" xfId="0" applyFont="1" applyFill="1" applyBorder="1" applyAlignment="1">
      <alignment horizontal="center"/>
    </xf>
    <xf numFmtId="0" fontId="3" fillId="0" borderId="1" xfId="0" applyFont="1" applyBorder="1" applyAlignment="1">
      <alignment wrapText="1"/>
    </xf>
    <xf numFmtId="0" fontId="3" fillId="0" borderId="1" xfId="0" applyFont="1" applyBorder="1" applyAlignment="1">
      <alignment horizontal="center" wrapText="1"/>
    </xf>
    <xf numFmtId="0" fontId="8" fillId="3" borderId="1" xfId="0" applyFont="1" applyFill="1" applyBorder="1" applyAlignment="1">
      <alignment horizontal="left" wrapText="1"/>
    </xf>
    <xf numFmtId="4" fontId="17" fillId="13" borderId="1" xfId="0" applyNumberFormat="1" applyFont="1" applyFill="1" applyBorder="1"/>
    <xf numFmtId="0" fontId="9" fillId="17" borderId="1" xfId="2" applyFont="1" applyFill="1" applyBorder="1" applyAlignment="1">
      <alignment wrapText="1"/>
    </xf>
    <xf numFmtId="49" fontId="9" fillId="17" borderId="1" xfId="2" applyNumberFormat="1" applyFont="1" applyFill="1" applyBorder="1" applyAlignment="1">
      <alignment horizontal="center"/>
    </xf>
    <xf numFmtId="4" fontId="8" fillId="12" borderId="1" xfId="0" applyNumberFormat="1" applyFont="1" applyFill="1" applyBorder="1"/>
    <xf numFmtId="0" fontId="8" fillId="18" borderId="1" xfId="0" applyFont="1" applyFill="1" applyBorder="1"/>
    <xf numFmtId="0" fontId="8" fillId="18" borderId="1" xfId="0" applyFont="1" applyFill="1" applyBorder="1" applyAlignment="1">
      <alignment horizontal="center"/>
    </xf>
    <xf numFmtId="4" fontId="13" fillId="18" borderId="1" xfId="0" applyNumberFormat="1" applyFont="1" applyFill="1" applyBorder="1"/>
    <xf numFmtId="4" fontId="14" fillId="9" borderId="1" xfId="0" applyNumberFormat="1" applyFont="1" applyFill="1" applyBorder="1"/>
    <xf numFmtId="0" fontId="8" fillId="9" borderId="1" xfId="0" applyFont="1" applyFill="1" applyBorder="1" applyAlignment="1">
      <alignment horizontal="center" wrapText="1"/>
    </xf>
    <xf numFmtId="4" fontId="13" fillId="7" borderId="1" xfId="0" applyNumberFormat="1" applyFont="1" applyFill="1" applyBorder="1" applyAlignment="1">
      <alignment horizontal="right"/>
    </xf>
    <xf numFmtId="4" fontId="13" fillId="0" borderId="1" xfId="0" applyNumberFormat="1" applyFont="1" applyBorder="1" applyAlignment="1">
      <alignment horizontal="right"/>
    </xf>
    <xf numFmtId="0" fontId="4" fillId="13" borderId="1" xfId="0" applyFont="1" applyFill="1" applyBorder="1" applyAlignment="1">
      <alignment wrapText="1"/>
    </xf>
    <xf numFmtId="4" fontId="0" fillId="13" borderId="1" xfId="0" applyNumberFormat="1" applyFill="1" applyBorder="1"/>
    <xf numFmtId="4" fontId="0" fillId="2" borderId="1" xfId="0" applyNumberFormat="1" applyFill="1" applyBorder="1"/>
    <xf numFmtId="4" fontId="0" fillId="7" borderId="1" xfId="0" applyNumberFormat="1" applyFill="1" applyBorder="1"/>
    <xf numFmtId="0" fontId="8" fillId="19" borderId="1" xfId="0" applyFont="1" applyFill="1" applyBorder="1" applyAlignment="1">
      <alignment horizontal="left"/>
    </xf>
    <xf numFmtId="0" fontId="8" fillId="19" borderId="1" xfId="0" applyFont="1" applyFill="1" applyBorder="1" applyAlignment="1">
      <alignment horizontal="center"/>
    </xf>
    <xf numFmtId="4" fontId="13" fillId="19" borderId="1" xfId="0" applyNumberFormat="1" applyFont="1" applyFill="1" applyBorder="1"/>
    <xf numFmtId="0" fontId="9" fillId="17" borderId="1" xfId="2" applyFont="1" applyFill="1" applyBorder="1"/>
    <xf numFmtId="0" fontId="11" fillId="20" borderId="3" xfId="0" applyFont="1" applyFill="1" applyBorder="1"/>
    <xf numFmtId="0" fontId="26" fillId="20" borderId="1" xfId="0" applyFont="1" applyFill="1" applyBorder="1"/>
    <xf numFmtId="0" fontId="26" fillId="20" borderId="1" xfId="0" applyFont="1" applyFill="1" applyBorder="1" applyAlignment="1">
      <alignment horizontal="center"/>
    </xf>
    <xf numFmtId="4" fontId="15" fillId="20" borderId="1" xfId="0" applyNumberFormat="1" applyFont="1" applyFill="1" applyBorder="1"/>
    <xf numFmtId="0" fontId="32" fillId="0" borderId="0" xfId="0" applyFont="1"/>
    <xf numFmtId="0" fontId="42" fillId="0" borderId="0" xfId="0" applyFont="1"/>
    <xf numFmtId="0" fontId="32" fillId="0" borderId="1" xfId="0" applyFont="1" applyBorder="1" applyAlignment="1">
      <alignment horizontal="center" wrapText="1"/>
    </xf>
    <xf numFmtId="4" fontId="43" fillId="4" borderId="1" xfId="0" applyNumberFormat="1" applyFont="1" applyFill="1" applyBorder="1"/>
    <xf numFmtId="4" fontId="22" fillId="5" borderId="1" xfId="0" applyNumberFormat="1" applyFont="1" applyFill="1" applyBorder="1"/>
    <xf numFmtId="4" fontId="12" fillId="2" borderId="1" xfId="0" applyNumberFormat="1" applyFont="1" applyFill="1" applyBorder="1"/>
    <xf numFmtId="4" fontId="22" fillId="4" borderId="1" xfId="0" applyNumberFormat="1" applyFont="1" applyFill="1" applyBorder="1"/>
    <xf numFmtId="4" fontId="22" fillId="6" borderId="1" xfId="0" applyNumberFormat="1" applyFont="1" applyFill="1" applyBorder="1"/>
    <xf numFmtId="4" fontId="22" fillId="0" borderId="1" xfId="0" applyNumberFormat="1" applyFont="1" applyBorder="1"/>
    <xf numFmtId="4" fontId="22" fillId="2" borderId="1" xfId="0" applyNumberFormat="1" applyFont="1" applyFill="1" applyBorder="1"/>
    <xf numFmtId="0" fontId="3" fillId="0" borderId="1" xfId="0" applyFont="1" applyBorder="1"/>
    <xf numFmtId="4" fontId="18" fillId="0" borderId="9" xfId="0" applyNumberFormat="1" applyFont="1" applyBorder="1"/>
    <xf numFmtId="4" fontId="12" fillId="0" borderId="1" xfId="0" applyNumberFormat="1" applyFont="1" applyBorder="1"/>
    <xf numFmtId="4" fontId="12" fillId="9" borderId="1" xfId="0" applyNumberFormat="1" applyFont="1" applyFill="1" applyBorder="1"/>
    <xf numFmtId="4" fontId="22" fillId="10" borderId="1" xfId="0" applyNumberFormat="1" applyFont="1" applyFill="1" applyBorder="1"/>
    <xf numFmtId="4" fontId="32" fillId="0" borderId="1" xfId="0" applyNumberFormat="1" applyFont="1" applyBorder="1"/>
    <xf numFmtId="4" fontId="43" fillId="2" borderId="1" xfId="0" applyNumberFormat="1" applyFont="1" applyFill="1" applyBorder="1"/>
    <xf numFmtId="4" fontId="12" fillId="12" borderId="1" xfId="0" applyNumberFormat="1" applyFont="1" applyFill="1" applyBorder="1"/>
    <xf numFmtId="4" fontId="22" fillId="7" borderId="1" xfId="0" applyNumberFormat="1" applyFont="1" applyFill="1" applyBorder="1"/>
    <xf numFmtId="4" fontId="18" fillId="2" borderId="1" xfId="0" applyNumberFormat="1" applyFont="1" applyFill="1" applyBorder="1"/>
    <xf numFmtId="4" fontId="12" fillId="7" borderId="1" xfId="0" applyNumberFormat="1" applyFont="1" applyFill="1" applyBorder="1"/>
    <xf numFmtId="4" fontId="32" fillId="7" borderId="1" xfId="0" applyNumberFormat="1" applyFont="1" applyFill="1" applyBorder="1"/>
    <xf numFmtId="4" fontId="18" fillId="16" borderId="1" xfId="0" applyNumberFormat="1" applyFont="1" applyFill="1" applyBorder="1"/>
    <xf numFmtId="4" fontId="12" fillId="0" borderId="4" xfId="0" applyNumberFormat="1" applyFont="1" applyBorder="1"/>
    <xf numFmtId="4" fontId="18" fillId="0" borderId="4" xfId="0" applyNumberFormat="1" applyFont="1" applyBorder="1"/>
    <xf numFmtId="4" fontId="22" fillId="16" borderId="4" xfId="0" applyNumberFormat="1" applyFont="1" applyFill="1" applyBorder="1"/>
    <xf numFmtId="4" fontId="43" fillId="5" borderId="1" xfId="0" applyNumberFormat="1" applyFont="1" applyFill="1" applyBorder="1"/>
    <xf numFmtId="4" fontId="32" fillId="13" borderId="1" xfId="0" applyNumberFormat="1" applyFont="1" applyFill="1" applyBorder="1"/>
    <xf numFmtId="4" fontId="12" fillId="13" borderId="1" xfId="0" applyNumberFormat="1" applyFont="1" applyFill="1" applyBorder="1"/>
    <xf numFmtId="4" fontId="22" fillId="13" borderId="1" xfId="0" applyNumberFormat="1" applyFont="1" applyFill="1" applyBorder="1"/>
    <xf numFmtId="4" fontId="12" fillId="18" borderId="1" xfId="0" applyNumberFormat="1" applyFont="1" applyFill="1" applyBorder="1"/>
    <xf numFmtId="4" fontId="12" fillId="7" borderId="1" xfId="0" applyNumberFormat="1" applyFont="1" applyFill="1" applyBorder="1" applyAlignment="1">
      <alignment horizontal="right"/>
    </xf>
    <xf numFmtId="4" fontId="12" fillId="0" borderId="1" xfId="0" applyNumberFormat="1" applyFont="1" applyBorder="1" applyAlignment="1">
      <alignment horizontal="right"/>
    </xf>
    <xf numFmtId="4" fontId="12" fillId="19" borderId="1" xfId="0" applyNumberFormat="1" applyFont="1" applyFill="1" applyBorder="1"/>
    <xf numFmtId="4" fontId="43" fillId="20" borderId="1" xfId="0" applyNumberFormat="1" applyFont="1" applyFill="1" applyBorder="1"/>
    <xf numFmtId="0" fontId="8" fillId="12" borderId="1" xfId="0" applyFont="1" applyFill="1" applyBorder="1" applyAlignment="1">
      <alignment horizontal="center" wrapText="1"/>
    </xf>
    <xf numFmtId="4" fontId="32" fillId="12" borderId="1" xfId="0" applyNumberFormat="1" applyFont="1" applyFill="1" applyBorder="1"/>
    <xf numFmtId="4" fontId="20" fillId="12" borderId="1" xfId="0" applyNumberFormat="1" applyFont="1" applyFill="1" applyBorder="1"/>
    <xf numFmtId="0" fontId="12" fillId="12" borderId="1" xfId="0" applyFont="1" applyFill="1" applyBorder="1" applyAlignment="1">
      <alignment wrapText="1"/>
    </xf>
    <xf numFmtId="0" fontId="12" fillId="12" borderId="1" xfId="0" applyFont="1" applyFill="1" applyBorder="1" applyAlignment="1">
      <alignment horizontal="center" wrapText="1"/>
    </xf>
    <xf numFmtId="0" fontId="9" fillId="15" borderId="1" xfId="0" applyFont="1" applyFill="1" applyBorder="1" applyAlignment="1">
      <alignment wrapText="1"/>
    </xf>
    <xf numFmtId="0" fontId="44" fillId="0" borderId="1" xfId="9" applyFont="1" applyBorder="1"/>
    <xf numFmtId="0" fontId="44" fillId="0" borderId="1" xfId="9" applyFont="1" applyBorder="1" applyAlignment="1">
      <alignment horizontal="center"/>
    </xf>
    <xf numFmtId="0" fontId="44" fillId="0" borderId="1" xfId="9" applyFont="1" applyBorder="1" applyAlignment="1">
      <alignment horizontal="center" wrapText="1"/>
    </xf>
    <xf numFmtId="4" fontId="44" fillId="0" borderId="1" xfId="9" applyNumberFormat="1" applyFont="1" applyBorder="1"/>
    <xf numFmtId="4" fontId="44" fillId="2" borderId="1" xfId="9" applyNumberFormat="1" applyFont="1" applyFill="1" applyBorder="1"/>
    <xf numFmtId="0" fontId="45" fillId="0" borderId="1" xfId="9" applyFont="1" applyBorder="1"/>
    <xf numFmtId="0" fontId="45" fillId="2" borderId="1" xfId="9" applyFont="1" applyFill="1" applyBorder="1"/>
    <xf numFmtId="4" fontId="45" fillId="2" borderId="1" xfId="6" applyNumberFormat="1" applyFont="1" applyFill="1" applyBorder="1"/>
    <xf numFmtId="0" fontId="4" fillId="23" borderId="1" xfId="9" applyFont="1" applyFill="1" applyBorder="1"/>
    <xf numFmtId="4" fontId="4" fillId="23" borderId="1" xfId="9" applyNumberFormat="1" applyFont="1" applyFill="1" applyBorder="1"/>
    <xf numFmtId="4" fontId="4" fillId="18" borderId="1" xfId="9" applyNumberFormat="1" applyFont="1" applyFill="1" applyBorder="1"/>
    <xf numFmtId="2" fontId="4" fillId="23" borderId="1" xfId="9" applyNumberFormat="1" applyFont="1" applyFill="1" applyBorder="1" applyAlignment="1">
      <alignment horizontal="left"/>
    </xf>
    <xf numFmtId="0" fontId="46" fillId="2" borderId="1" xfId="6" applyFont="1" applyFill="1" applyBorder="1" applyAlignment="1">
      <alignment wrapText="1"/>
    </xf>
    <xf numFmtId="4" fontId="46" fillId="2" borderId="1" xfId="6" applyNumberFormat="1" applyFont="1" applyFill="1" applyBorder="1" applyAlignment="1">
      <alignment horizontal="right"/>
    </xf>
    <xf numFmtId="0" fontId="46" fillId="0" borderId="1" xfId="6" applyFont="1" applyBorder="1" applyAlignment="1">
      <alignment wrapText="1"/>
    </xf>
    <xf numFmtId="0" fontId="46" fillId="0" borderId="1" xfId="2" applyFont="1" applyBorder="1" applyAlignment="1">
      <alignment horizontal="left" vertical="center" wrapText="1"/>
    </xf>
    <xf numFmtId="0" fontId="46" fillId="2" borderId="1" xfId="9" applyFont="1" applyFill="1" applyBorder="1" applyAlignment="1">
      <alignment horizontal="left" vertical="center" wrapText="1"/>
    </xf>
    <xf numFmtId="2" fontId="46" fillId="0" borderId="0" xfId="9" applyNumberFormat="1" applyFont="1"/>
    <xf numFmtId="0" fontId="4" fillId="0" borderId="1" xfId="9" applyFont="1" applyBorder="1"/>
    <xf numFmtId="4" fontId="4" fillId="2" borderId="1" xfId="9" applyNumberFormat="1" applyFont="1" applyFill="1" applyBorder="1"/>
    <xf numFmtId="4" fontId="46" fillId="2" borderId="1" xfId="9" applyNumberFormat="1" applyFont="1" applyFill="1" applyBorder="1"/>
    <xf numFmtId="0" fontId="46" fillId="2" borderId="11" xfId="0" applyFont="1" applyFill="1" applyBorder="1" applyAlignment="1">
      <alignment wrapText="1"/>
    </xf>
    <xf numFmtId="0" fontId="46" fillId="2" borderId="11" xfId="11" applyFont="1" applyFill="1" applyBorder="1" applyAlignment="1">
      <alignment wrapText="1"/>
    </xf>
    <xf numFmtId="4" fontId="4" fillId="2" borderId="1" xfId="6" applyNumberFormat="1" applyFont="1" applyFill="1" applyBorder="1" applyAlignment="1">
      <alignment horizontal="right"/>
    </xf>
    <xf numFmtId="0" fontId="46" fillId="2" borderId="9" xfId="6" applyFont="1" applyFill="1" applyBorder="1" applyAlignment="1">
      <alignment wrapText="1"/>
    </xf>
    <xf numFmtId="0" fontId="4" fillId="0" borderId="1" xfId="2" applyFont="1" applyBorder="1" applyAlignment="1">
      <alignment horizontal="left" vertical="center" wrapText="1"/>
    </xf>
    <xf numFmtId="4" fontId="4" fillId="0" borderId="1" xfId="9" applyNumberFormat="1" applyFont="1" applyBorder="1"/>
    <xf numFmtId="0" fontId="46" fillId="2" borderId="9" xfId="2" applyFont="1" applyFill="1" applyBorder="1" applyAlignment="1">
      <alignment horizontal="left" vertical="center" wrapText="1"/>
    </xf>
    <xf numFmtId="0" fontId="46" fillId="2" borderId="1" xfId="2" applyFont="1" applyFill="1" applyBorder="1" applyAlignment="1">
      <alignment horizontal="left" vertical="center" wrapText="1"/>
    </xf>
    <xf numFmtId="0" fontId="46" fillId="0" borderId="2" xfId="0" applyFont="1" applyBorder="1" applyAlignment="1">
      <alignment wrapText="1"/>
    </xf>
    <xf numFmtId="2" fontId="46" fillId="0" borderId="1" xfId="0" applyNumberFormat="1" applyFont="1" applyBorder="1" applyAlignment="1">
      <alignment wrapText="1"/>
    </xf>
    <xf numFmtId="4" fontId="46" fillId="2" borderId="1" xfId="6" applyNumberFormat="1" applyFont="1" applyFill="1" applyBorder="1"/>
    <xf numFmtId="0" fontId="46" fillId="0" borderId="1" xfId="0" applyFont="1" applyBorder="1" applyAlignment="1">
      <alignment horizontal="left" vertical="top" wrapText="1"/>
    </xf>
    <xf numFmtId="4" fontId="46" fillId="2" borderId="12" xfId="3" applyNumberFormat="1" applyFont="1" applyFill="1" applyBorder="1" applyAlignment="1">
      <alignment wrapText="1"/>
    </xf>
    <xf numFmtId="4" fontId="46" fillId="2" borderId="9" xfId="6" applyNumberFormat="1" applyFont="1" applyFill="1" applyBorder="1"/>
    <xf numFmtId="0" fontId="46" fillId="0" borderId="1" xfId="2" applyFont="1" applyBorder="1" applyAlignment="1">
      <alignment horizontal="left" vertical="top" wrapText="1"/>
    </xf>
    <xf numFmtId="0" fontId="46" fillId="0" borderId="1" xfId="9" applyFont="1" applyBorder="1" applyAlignment="1">
      <alignment horizontal="left" vertical="center" wrapText="1"/>
    </xf>
    <xf numFmtId="4" fontId="46" fillId="0" borderId="1" xfId="9" applyNumberFormat="1" applyFont="1" applyBorder="1"/>
    <xf numFmtId="0" fontId="46" fillId="2" borderId="1" xfId="6" applyFont="1" applyFill="1" applyBorder="1" applyAlignment="1">
      <alignment vertical="center" wrapText="1"/>
    </xf>
    <xf numFmtId="0" fontId="46" fillId="2" borderId="1" xfId="6" applyFont="1" applyFill="1" applyBorder="1" applyAlignment="1">
      <alignment horizontal="left" vertical="center" wrapText="1"/>
    </xf>
    <xf numFmtId="4" fontId="46" fillId="2" borderId="11" xfId="9" applyNumberFormat="1" applyFont="1" applyFill="1" applyBorder="1"/>
    <xf numFmtId="0" fontId="46" fillId="2" borderId="3" xfId="3" applyFont="1" applyFill="1" applyBorder="1" applyAlignment="1">
      <alignment vertical="center" wrapText="1"/>
    </xf>
    <xf numFmtId="4" fontId="46" fillId="2" borderId="4" xfId="3" applyNumberFormat="1" applyFont="1" applyFill="1" applyBorder="1" applyAlignment="1">
      <alignment horizontal="center" vertical="center" wrapText="1"/>
    </xf>
    <xf numFmtId="49" fontId="46" fillId="2" borderId="3" xfId="3" applyNumberFormat="1" applyFont="1" applyFill="1" applyBorder="1" applyAlignment="1">
      <alignment vertical="top" wrapText="1"/>
    </xf>
    <xf numFmtId="4" fontId="46" fillId="2" borderId="4" xfId="3" applyNumberFormat="1" applyFont="1" applyFill="1" applyBorder="1" applyAlignment="1">
      <alignment horizontal="center" vertical="top" wrapText="1"/>
    </xf>
    <xf numFmtId="0" fontId="4" fillId="2" borderId="1" xfId="9" applyFont="1" applyFill="1" applyBorder="1"/>
    <xf numFmtId="0" fontId="46" fillId="2" borderId="1" xfId="6" applyFont="1" applyFill="1" applyBorder="1" applyAlignment="1">
      <alignment horizontal="left" wrapText="1"/>
    </xf>
    <xf numFmtId="4" fontId="46" fillId="2" borderId="1" xfId="6" applyNumberFormat="1" applyFont="1" applyFill="1" applyBorder="1" applyAlignment="1">
      <alignment wrapText="1"/>
    </xf>
    <xf numFmtId="0" fontId="46" fillId="2" borderId="3" xfId="0" applyFont="1" applyFill="1" applyBorder="1" applyAlignment="1">
      <alignment vertical="top" wrapText="1"/>
    </xf>
    <xf numFmtId="0" fontId="46" fillId="0" borderId="3" xfId="0" applyFont="1" applyBorder="1" applyAlignment="1">
      <alignment vertical="top" wrapText="1"/>
    </xf>
    <xf numFmtId="0" fontId="44" fillId="23" borderId="1" xfId="9" applyFont="1" applyFill="1" applyBorder="1"/>
    <xf numFmtId="4" fontId="44" fillId="23" borderId="1" xfId="9" applyNumberFormat="1" applyFont="1" applyFill="1" applyBorder="1"/>
    <xf numFmtId="2" fontId="44" fillId="23" borderId="1" xfId="9" applyNumberFormat="1" applyFont="1" applyFill="1" applyBorder="1" applyAlignment="1">
      <alignment horizontal="left"/>
    </xf>
    <xf numFmtId="0" fontId="44" fillId="2" borderId="1" xfId="9" applyFont="1" applyFill="1" applyBorder="1"/>
    <xf numFmtId="0" fontId="47" fillId="0" borderId="3" xfId="0" applyFont="1" applyBorder="1" applyAlignment="1">
      <alignment vertical="top" wrapText="1"/>
    </xf>
    <xf numFmtId="4" fontId="47" fillId="2" borderId="1" xfId="9" applyNumberFormat="1" applyFont="1" applyFill="1" applyBorder="1"/>
    <xf numFmtId="2" fontId="44" fillId="2" borderId="1" xfId="11" applyNumberFormat="1" applyFont="1" applyFill="1" applyBorder="1"/>
    <xf numFmtId="0" fontId="47" fillId="2" borderId="11" xfId="11" applyFont="1" applyFill="1" applyBorder="1" applyAlignment="1">
      <alignment wrapText="1"/>
    </xf>
    <xf numFmtId="2" fontId="47" fillId="0" borderId="1" xfId="11" applyNumberFormat="1" applyFont="1" applyBorder="1"/>
    <xf numFmtId="2" fontId="47" fillId="2" borderId="1" xfId="9" applyNumberFormat="1" applyFont="1" applyFill="1" applyBorder="1"/>
    <xf numFmtId="2" fontId="4" fillId="2" borderId="1" xfId="9" applyNumberFormat="1" applyFont="1" applyFill="1" applyBorder="1" applyAlignment="1">
      <alignment horizontal="left"/>
    </xf>
    <xf numFmtId="0" fontId="4" fillId="2" borderId="9" xfId="9" applyFont="1" applyFill="1" applyBorder="1"/>
    <xf numFmtId="2" fontId="4" fillId="24" borderId="1" xfId="9" applyNumberFormat="1" applyFont="1" applyFill="1" applyBorder="1" applyAlignment="1">
      <alignment horizontal="left"/>
    </xf>
    <xf numFmtId="4" fontId="4" fillId="24" borderId="1" xfId="9" applyNumberFormat="1" applyFont="1" applyFill="1" applyBorder="1"/>
    <xf numFmtId="2" fontId="48" fillId="0" borderId="1" xfId="0" applyNumberFormat="1" applyFont="1" applyBorder="1" applyAlignment="1">
      <alignment horizontal="right"/>
    </xf>
    <xf numFmtId="0" fontId="46" fillId="2" borderId="0" xfId="12" applyFont="1" applyFill="1"/>
    <xf numFmtId="2" fontId="48" fillId="0" borderId="13" xfId="0" applyNumberFormat="1" applyFont="1" applyBorder="1" applyAlignment="1">
      <alignment horizontal="right"/>
    </xf>
    <xf numFmtId="0" fontId="46" fillId="25" borderId="11" xfId="11" applyFont="1" applyFill="1" applyBorder="1" applyAlignment="1">
      <alignment wrapText="1"/>
    </xf>
    <xf numFmtId="4" fontId="46" fillId="2" borderId="3" xfId="6" applyNumberFormat="1" applyFont="1" applyFill="1" applyBorder="1" applyAlignment="1">
      <alignment wrapText="1"/>
    </xf>
    <xf numFmtId="0" fontId="47" fillId="2" borderId="3" xfId="13" applyFont="1" applyFill="1" applyBorder="1" applyAlignment="1">
      <alignment vertical="top" wrapText="1"/>
    </xf>
    <xf numFmtId="4" fontId="47" fillId="2" borderId="1" xfId="6" applyNumberFormat="1" applyFont="1" applyFill="1" applyBorder="1"/>
    <xf numFmtId="4" fontId="47" fillId="2" borderId="1" xfId="6" applyNumberFormat="1" applyFont="1" applyFill="1" applyBorder="1" applyAlignment="1">
      <alignment wrapText="1"/>
    </xf>
    <xf numFmtId="0" fontId="47" fillId="0" borderId="1" xfId="0" applyFont="1" applyBorder="1"/>
    <xf numFmtId="4" fontId="47" fillId="0" borderId="3" xfId="9" applyNumberFormat="1" applyFont="1" applyBorder="1"/>
    <xf numFmtId="0" fontId="47" fillId="0" borderId="0" xfId="0" applyFont="1"/>
    <xf numFmtId="0" fontId="47" fillId="0" borderId="1" xfId="0" applyFont="1" applyBorder="1" applyAlignment="1">
      <alignment horizontal="left"/>
    </xf>
    <xf numFmtId="2" fontId="44" fillId="23" borderId="1" xfId="9" applyNumberFormat="1" applyFont="1" applyFill="1" applyBorder="1"/>
    <xf numFmtId="4" fontId="44" fillId="2" borderId="1" xfId="6" applyNumberFormat="1" applyFont="1" applyFill="1" applyBorder="1"/>
    <xf numFmtId="0" fontId="47" fillId="2" borderId="11" xfId="0" applyFont="1" applyFill="1" applyBorder="1" applyAlignment="1">
      <alignment wrapText="1"/>
    </xf>
    <xf numFmtId="4" fontId="47" fillId="2" borderId="1" xfId="6" applyNumberFormat="1" applyFont="1" applyFill="1" applyBorder="1" applyAlignment="1">
      <alignment horizontal="right" wrapText="1"/>
    </xf>
    <xf numFmtId="0" fontId="47" fillId="2" borderId="1" xfId="6" applyFont="1" applyFill="1" applyBorder="1" applyAlignment="1">
      <alignment wrapText="1"/>
    </xf>
    <xf numFmtId="0" fontId="49" fillId="2" borderId="1" xfId="9" applyFont="1" applyFill="1" applyBorder="1"/>
    <xf numFmtId="4" fontId="49" fillId="2" borderId="1" xfId="6" applyNumberFormat="1" applyFont="1" applyFill="1" applyBorder="1"/>
    <xf numFmtId="4" fontId="50" fillId="2" borderId="1" xfId="6" applyNumberFormat="1" applyFont="1" applyFill="1" applyBorder="1"/>
    <xf numFmtId="4" fontId="44" fillId="26" borderId="1" xfId="6" applyNumberFormat="1" applyFont="1" applyFill="1" applyBorder="1" applyAlignment="1">
      <alignment wrapText="1"/>
    </xf>
    <xf numFmtId="0" fontId="51" fillId="2" borderId="11" xfId="0" applyFont="1" applyFill="1" applyBorder="1" applyAlignment="1">
      <alignment wrapText="1"/>
    </xf>
    <xf numFmtId="2" fontId="47" fillId="2" borderId="11" xfId="0" applyNumberFormat="1" applyFont="1" applyFill="1" applyBorder="1" applyAlignment="1">
      <alignment wrapText="1"/>
    </xf>
    <xf numFmtId="4" fontId="44" fillId="2" borderId="1" xfId="6" applyNumberFormat="1" applyFont="1" applyFill="1" applyBorder="1" applyAlignment="1">
      <alignment wrapText="1"/>
    </xf>
    <xf numFmtId="0" fontId="47" fillId="2" borderId="1" xfId="13" applyFont="1" applyFill="1" applyBorder="1" applyAlignment="1">
      <alignment vertical="top" wrapText="1"/>
    </xf>
    <xf numFmtId="4" fontId="47" fillId="2" borderId="4" xfId="6" applyNumberFormat="1" applyFont="1" applyFill="1" applyBorder="1"/>
    <xf numFmtId="0" fontId="47" fillId="0" borderId="1" xfId="0" applyFont="1" applyBorder="1" applyAlignment="1">
      <alignment wrapText="1"/>
    </xf>
    <xf numFmtId="0" fontId="47" fillId="27" borderId="1" xfId="0" applyFont="1" applyFill="1" applyBorder="1"/>
    <xf numFmtId="0" fontId="47" fillId="2" borderId="11" xfId="6" applyFont="1" applyFill="1" applyBorder="1" applyAlignment="1">
      <alignment wrapText="1"/>
    </xf>
    <xf numFmtId="0" fontId="47" fillId="2" borderId="11" xfId="10" applyFont="1" applyFill="1" applyBorder="1" applyAlignment="1">
      <alignment wrapText="1"/>
    </xf>
    <xf numFmtId="0" fontId="49" fillId="23" borderId="1" xfId="9" applyFont="1" applyFill="1" applyBorder="1"/>
    <xf numFmtId="4" fontId="49" fillId="23" borderId="1" xfId="9" applyNumberFormat="1" applyFont="1" applyFill="1" applyBorder="1" applyAlignment="1">
      <alignment horizontal="center"/>
    </xf>
    <xf numFmtId="2" fontId="44" fillId="28" borderId="1" xfId="9" applyNumberFormat="1" applyFont="1" applyFill="1" applyBorder="1" applyAlignment="1">
      <alignment horizontal="left"/>
    </xf>
    <xf numFmtId="4" fontId="44" fillId="28" borderId="1" xfId="9" applyNumberFormat="1" applyFont="1" applyFill="1" applyBorder="1" applyAlignment="1">
      <alignment horizontal="center"/>
    </xf>
    <xf numFmtId="0" fontId="46" fillId="2" borderId="11" xfId="10" applyFont="1" applyFill="1" applyBorder="1" applyAlignment="1">
      <alignment wrapText="1"/>
    </xf>
    <xf numFmtId="2" fontId="52" fillId="0" borderId="1" xfId="0" applyNumberFormat="1" applyFont="1" applyBorder="1" applyAlignment="1">
      <alignment horizontal="right"/>
    </xf>
    <xf numFmtId="2" fontId="52" fillId="0" borderId="13" xfId="0" applyNumberFormat="1" applyFont="1" applyBorder="1" applyAlignment="1">
      <alignment horizontal="right"/>
    </xf>
    <xf numFmtId="0" fontId="47" fillId="2" borderId="1" xfId="0" applyFont="1" applyFill="1" applyBorder="1" applyAlignment="1">
      <alignment vertical="top" wrapText="1"/>
    </xf>
    <xf numFmtId="0" fontId="47" fillId="2" borderId="10" xfId="0" applyFont="1" applyFill="1" applyBorder="1" applyAlignment="1">
      <alignment horizontal="left" vertical="top" wrapText="1"/>
    </xf>
    <xf numFmtId="0" fontId="47" fillId="2" borderId="10" xfId="6" applyFont="1" applyFill="1" applyBorder="1" applyAlignment="1">
      <alignment wrapText="1"/>
    </xf>
    <xf numFmtId="0" fontId="44" fillId="2" borderId="3" xfId="7" applyFont="1" applyFill="1" applyBorder="1" applyAlignment="1">
      <alignment wrapText="1"/>
    </xf>
    <xf numFmtId="0" fontId="47" fillId="2" borderId="1" xfId="0" applyFont="1" applyFill="1" applyBorder="1" applyAlignment="1">
      <alignment horizontal="left" vertical="top" wrapText="1"/>
    </xf>
    <xf numFmtId="4" fontId="47" fillId="2" borderId="1" xfId="6" applyNumberFormat="1" applyFont="1" applyFill="1" applyBorder="1" applyAlignment="1">
      <alignment horizontal="right"/>
    </xf>
    <xf numFmtId="2" fontId="47" fillId="2" borderId="1" xfId="0" applyNumberFormat="1" applyFont="1" applyFill="1" applyBorder="1" applyAlignment="1">
      <alignment horizontal="right" vertical="top" shrinkToFit="1"/>
    </xf>
    <xf numFmtId="4" fontId="44" fillId="18" borderId="1" xfId="9" applyNumberFormat="1" applyFont="1" applyFill="1" applyBorder="1"/>
    <xf numFmtId="0" fontId="44" fillId="23" borderId="1" xfId="9" applyFont="1" applyFill="1" applyBorder="1" applyAlignment="1">
      <alignment horizontal="left"/>
    </xf>
    <xf numFmtId="0" fontId="44" fillId="2" borderId="1" xfId="9" applyFont="1" applyFill="1" applyBorder="1" applyAlignment="1">
      <alignment wrapText="1"/>
    </xf>
    <xf numFmtId="0" fontId="47" fillId="2" borderId="1" xfId="9" applyFont="1" applyFill="1" applyBorder="1"/>
    <xf numFmtId="0" fontId="53" fillId="2" borderId="1" xfId="9" applyFont="1" applyFill="1" applyBorder="1" applyAlignment="1">
      <alignment horizontal="right"/>
    </xf>
    <xf numFmtId="4" fontId="53" fillId="18" borderId="1" xfId="9" applyNumberFormat="1" applyFont="1" applyFill="1" applyBorder="1"/>
    <xf numFmtId="0" fontId="47" fillId="2" borderId="11" xfId="11" applyFont="1" applyFill="1" applyBorder="1" applyAlignment="1">
      <alignment horizontal="left" wrapText="1"/>
    </xf>
    <xf numFmtId="4" fontId="49" fillId="23" borderId="1" xfId="9" applyNumberFormat="1" applyFont="1" applyFill="1" applyBorder="1"/>
    <xf numFmtId="0" fontId="49" fillId="0" borderId="1" xfId="9" applyFont="1" applyBorder="1"/>
    <xf numFmtId="4" fontId="49" fillId="0" borderId="1" xfId="9" applyNumberFormat="1" applyFont="1" applyBorder="1"/>
    <xf numFmtId="0" fontId="47" fillId="2" borderId="3" xfId="0" applyFont="1" applyFill="1" applyBorder="1"/>
    <xf numFmtId="2" fontId="47" fillId="2" borderId="1" xfId="0" applyNumberFormat="1" applyFont="1" applyFill="1" applyBorder="1"/>
    <xf numFmtId="0" fontId="54" fillId="0" borderId="0" xfId="0" applyFont="1"/>
    <xf numFmtId="0" fontId="47" fillId="2" borderId="3" xfId="0" applyFont="1" applyFill="1" applyBorder="1" applyAlignment="1">
      <alignment wrapText="1"/>
    </xf>
    <xf numFmtId="2" fontId="47" fillId="2" borderId="1" xfId="0" applyNumberFormat="1" applyFont="1" applyFill="1" applyBorder="1" applyAlignment="1">
      <alignment wrapText="1"/>
    </xf>
    <xf numFmtId="4" fontId="47" fillId="2" borderId="1" xfId="0" applyNumberFormat="1" applyFont="1" applyFill="1" applyBorder="1" applyAlignment="1">
      <alignment wrapText="1"/>
    </xf>
    <xf numFmtId="0" fontId="44" fillId="29" borderId="1" xfId="10" applyFont="1" applyFill="1" applyBorder="1"/>
    <xf numFmtId="4" fontId="55" fillId="0" borderId="1" xfId="0" applyNumberFormat="1" applyFont="1" applyBorder="1" applyAlignment="1">
      <alignment wrapText="1"/>
    </xf>
    <xf numFmtId="4" fontId="1" fillId="0" borderId="1" xfId="0" applyNumberFormat="1" applyFont="1" applyBorder="1"/>
    <xf numFmtId="4" fontId="47" fillId="2" borderId="3" xfId="0" applyNumberFormat="1" applyFont="1" applyFill="1" applyBorder="1" applyAlignment="1">
      <alignment wrapText="1"/>
    </xf>
    <xf numFmtId="0" fontId="47" fillId="0" borderId="4" xfId="9" applyFont="1" applyBorder="1"/>
    <xf numFmtId="0" fontId="46" fillId="24" borderId="4" xfId="9" applyFont="1" applyFill="1" applyBorder="1"/>
    <xf numFmtId="4" fontId="46" fillId="24" borderId="1" xfId="6" applyNumberFormat="1" applyFont="1" applyFill="1" applyBorder="1" applyAlignment="1">
      <alignment wrapText="1"/>
    </xf>
    <xf numFmtId="4" fontId="44" fillId="9" borderId="1" xfId="9" applyNumberFormat="1" applyFont="1" applyFill="1" applyBorder="1"/>
    <xf numFmtId="0" fontId="44" fillId="23" borderId="1" xfId="9" applyFont="1" applyFill="1" applyBorder="1" applyAlignment="1">
      <alignment wrapText="1"/>
    </xf>
    <xf numFmtId="4" fontId="49" fillId="2" borderId="1" xfId="9" applyNumberFormat="1" applyFont="1" applyFill="1" applyBorder="1"/>
    <xf numFmtId="4" fontId="56" fillId="2" borderId="1" xfId="0" applyNumberFormat="1" applyFont="1" applyFill="1" applyBorder="1"/>
    <xf numFmtId="4" fontId="50" fillId="2" borderId="1" xfId="6" applyNumberFormat="1" applyFont="1" applyFill="1" applyBorder="1" applyAlignment="1">
      <alignment horizontal="right"/>
    </xf>
    <xf numFmtId="4" fontId="44" fillId="23" borderId="1" xfId="0" applyNumberFormat="1" applyFont="1" applyFill="1" applyBorder="1" applyAlignment="1">
      <alignment horizontal="right"/>
    </xf>
    <xf numFmtId="4" fontId="44" fillId="2" borderId="1" xfId="6" applyNumberFormat="1" applyFont="1" applyFill="1" applyBorder="1" applyAlignment="1">
      <alignment horizontal="right"/>
    </xf>
    <xf numFmtId="0" fontId="47" fillId="2" borderId="1" xfId="0" applyFont="1" applyFill="1" applyBorder="1" applyAlignment="1">
      <alignment wrapText="1"/>
    </xf>
    <xf numFmtId="0" fontId="47" fillId="2" borderId="1" xfId="0" applyFont="1" applyFill="1" applyBorder="1"/>
    <xf numFmtId="0" fontId="47" fillId="0" borderId="0" xfId="0" applyFont="1" applyAlignment="1">
      <alignment vertical="top" wrapText="1"/>
    </xf>
    <xf numFmtId="0" fontId="44" fillId="2" borderId="11" xfId="6" applyFont="1" applyFill="1" applyBorder="1" applyAlignment="1">
      <alignment wrapText="1"/>
    </xf>
    <xf numFmtId="0" fontId="53" fillId="2" borderId="1" xfId="9" applyFont="1" applyFill="1" applyBorder="1"/>
    <xf numFmtId="0" fontId="4" fillId="23" borderId="1" xfId="6" applyFont="1" applyFill="1" applyBorder="1"/>
    <xf numFmtId="4" fontId="4" fillId="23" borderId="1" xfId="6" applyNumberFormat="1" applyFont="1" applyFill="1" applyBorder="1"/>
    <xf numFmtId="4" fontId="4" fillId="2" borderId="3" xfId="6" applyNumberFormat="1" applyFont="1" applyFill="1" applyBorder="1"/>
    <xf numFmtId="0" fontId="46" fillId="2" borderId="3" xfId="6" applyFont="1" applyFill="1" applyBorder="1" applyAlignment="1">
      <alignment wrapText="1"/>
    </xf>
    <xf numFmtId="0" fontId="46" fillId="2" borderId="14" xfId="6" applyFont="1" applyFill="1" applyBorder="1" applyAlignment="1">
      <alignment wrapText="1"/>
    </xf>
    <xf numFmtId="4" fontId="4" fillId="2" borderId="3" xfId="6" applyNumberFormat="1" applyFont="1" applyFill="1" applyBorder="1" applyAlignment="1">
      <alignment wrapText="1"/>
    </xf>
    <xf numFmtId="4" fontId="46" fillId="2" borderId="3" xfId="6" applyNumberFormat="1" applyFont="1" applyFill="1" applyBorder="1" applyAlignment="1">
      <alignment horizontal="right" wrapText="1"/>
    </xf>
    <xf numFmtId="0" fontId="16" fillId="2" borderId="11" xfId="0" applyFont="1" applyFill="1" applyBorder="1" applyAlignment="1">
      <alignment wrapText="1"/>
    </xf>
    <xf numFmtId="0" fontId="4" fillId="29" borderId="1" xfId="9" applyFont="1" applyFill="1" applyBorder="1"/>
    <xf numFmtId="4" fontId="4" fillId="29" borderId="1" xfId="9" applyNumberFormat="1" applyFont="1" applyFill="1" applyBorder="1"/>
    <xf numFmtId="2" fontId="4" fillId="2" borderId="1" xfId="9" applyNumberFormat="1" applyFont="1" applyFill="1" applyBorder="1"/>
    <xf numFmtId="0" fontId="46" fillId="2" borderId="1" xfId="6" applyFont="1" applyFill="1" applyBorder="1"/>
    <xf numFmtId="4" fontId="4" fillId="23" borderId="3" xfId="6" applyNumberFormat="1" applyFont="1" applyFill="1" applyBorder="1" applyAlignment="1">
      <alignment horizontal="right" vertical="center" wrapText="1"/>
    </xf>
    <xf numFmtId="4" fontId="4" fillId="18" borderId="3" xfId="6" applyNumberFormat="1" applyFont="1" applyFill="1" applyBorder="1" applyAlignment="1">
      <alignment horizontal="right" vertical="center" wrapText="1"/>
    </xf>
    <xf numFmtId="4" fontId="4" fillId="18" borderId="1" xfId="9" applyNumberFormat="1" applyFont="1" applyFill="1" applyBorder="1" applyAlignment="1">
      <alignment horizontal="right"/>
    </xf>
    <xf numFmtId="4" fontId="4" fillId="23" borderId="1" xfId="9" applyNumberFormat="1" applyFont="1" applyFill="1" applyBorder="1" applyAlignment="1">
      <alignment horizontal="left"/>
    </xf>
    <xf numFmtId="4" fontId="4" fillId="23" borderId="1" xfId="9" applyNumberFormat="1" applyFont="1" applyFill="1" applyBorder="1" applyAlignment="1">
      <alignment horizontal="center"/>
    </xf>
    <xf numFmtId="2" fontId="46" fillId="2" borderId="1" xfId="0" applyNumberFormat="1" applyFont="1" applyFill="1" applyBorder="1" applyAlignment="1">
      <alignment wrapText="1"/>
    </xf>
    <xf numFmtId="0" fontId="46" fillId="2" borderId="11" xfId="6" applyFont="1" applyFill="1" applyBorder="1" applyAlignment="1">
      <alignment wrapText="1"/>
    </xf>
    <xf numFmtId="0" fontId="46" fillId="0" borderId="1" xfId="0" applyFont="1" applyBorder="1" applyAlignment="1">
      <alignment wrapText="1"/>
    </xf>
    <xf numFmtId="0" fontId="44" fillId="29" borderId="1" xfId="9" applyFont="1" applyFill="1" applyBorder="1"/>
    <xf numFmtId="4" fontId="44" fillId="29" borderId="1" xfId="9" applyNumberFormat="1" applyFont="1" applyFill="1" applyBorder="1"/>
    <xf numFmtId="2" fontId="47" fillId="0" borderId="1" xfId="0" applyNumberFormat="1" applyFont="1" applyBorder="1" applyAlignment="1">
      <alignment wrapText="1"/>
    </xf>
    <xf numFmtId="0" fontId="4" fillId="28" borderId="3" xfId="6" applyFont="1" applyFill="1" applyBorder="1" applyAlignment="1">
      <alignment vertical="center" wrapText="1"/>
    </xf>
    <xf numFmtId="4" fontId="4" fillId="28" borderId="1" xfId="9" applyNumberFormat="1" applyFont="1" applyFill="1" applyBorder="1"/>
    <xf numFmtId="0" fontId="4" fillId="23" borderId="1" xfId="6" applyFont="1" applyFill="1" applyBorder="1" applyAlignment="1">
      <alignment horizontal="left" vertical="center" wrapText="1"/>
    </xf>
    <xf numFmtId="0" fontId="46" fillId="0" borderId="1" xfId="0" applyFont="1" applyBorder="1" applyAlignment="1">
      <alignment horizontal="justify" vertical="top" wrapText="1"/>
    </xf>
    <xf numFmtId="4" fontId="46" fillId="2" borderId="4" xfId="6" applyNumberFormat="1" applyFont="1" applyFill="1" applyBorder="1" applyAlignment="1">
      <alignment horizontal="right"/>
    </xf>
    <xf numFmtId="0" fontId="4" fillId="21" borderId="1" xfId="9" applyFont="1" applyFill="1" applyBorder="1"/>
    <xf numFmtId="4" fontId="4" fillId="21" borderId="1" xfId="9" applyNumberFormat="1" applyFont="1" applyFill="1" applyBorder="1"/>
    <xf numFmtId="0" fontId="44" fillId="21" borderId="1" xfId="9" applyFont="1" applyFill="1" applyBorder="1"/>
    <xf numFmtId="4" fontId="44" fillId="21" borderId="1" xfId="9" applyNumberFormat="1" applyFont="1" applyFill="1" applyBorder="1"/>
    <xf numFmtId="2" fontId="44" fillId="29" borderId="1" xfId="9" applyNumberFormat="1" applyFont="1" applyFill="1" applyBorder="1"/>
    <xf numFmtId="4" fontId="4" fillId="23" borderId="1" xfId="9" applyNumberFormat="1" applyFont="1" applyFill="1" applyBorder="1" applyAlignment="1">
      <alignment horizontal="right"/>
    </xf>
    <xf numFmtId="0" fontId="5" fillId="6" borderId="1" xfId="0" applyFont="1" applyFill="1" applyBorder="1" applyAlignment="1">
      <alignment horizontal="center" vertical="center"/>
    </xf>
    <xf numFmtId="4" fontId="26" fillId="4" borderId="1" xfId="0" applyNumberFormat="1" applyFont="1" applyFill="1" applyBorder="1"/>
    <xf numFmtId="4" fontId="9" fillId="5" borderId="1" xfId="0" applyNumberFormat="1" applyFont="1" applyFill="1" applyBorder="1"/>
    <xf numFmtId="4" fontId="8" fillId="2" borderId="1" xfId="0" applyNumberFormat="1" applyFont="1" applyFill="1" applyBorder="1"/>
    <xf numFmtId="4" fontId="0" fillId="5" borderId="1" xfId="0" applyNumberFormat="1" applyFill="1" applyBorder="1"/>
    <xf numFmtId="4" fontId="9" fillId="2" borderId="1" xfId="0" applyNumberFormat="1" applyFont="1" applyFill="1" applyBorder="1"/>
    <xf numFmtId="4" fontId="9" fillId="6" borderId="1" xfId="0" applyNumberFormat="1" applyFont="1" applyFill="1" applyBorder="1"/>
    <xf numFmtId="4" fontId="9" fillId="0" borderId="1" xfId="0" applyNumberFormat="1" applyFont="1" applyBorder="1"/>
    <xf numFmtId="4" fontId="5" fillId="5" borderId="1" xfId="0" applyNumberFormat="1" applyFont="1" applyFill="1" applyBorder="1"/>
    <xf numFmtId="4" fontId="5" fillId="12" borderId="1" xfId="0" applyNumberFormat="1" applyFont="1" applyFill="1" applyBorder="1"/>
    <xf numFmtId="4" fontId="0" fillId="0" borderId="9" xfId="0" applyNumberFormat="1" applyBorder="1"/>
    <xf numFmtId="4" fontId="8" fillId="0" borderId="1" xfId="0" applyNumberFormat="1" applyFont="1" applyBorder="1"/>
    <xf numFmtId="4" fontId="9" fillId="10" borderId="1" xfId="0" applyNumberFormat="1" applyFont="1" applyFill="1" applyBorder="1"/>
    <xf numFmtId="4" fontId="8" fillId="5" borderId="1" xfId="0" applyNumberFormat="1" applyFont="1" applyFill="1" applyBorder="1"/>
    <xf numFmtId="4" fontId="26" fillId="2" borderId="1" xfId="0" applyNumberFormat="1" applyFont="1" applyFill="1" applyBorder="1"/>
    <xf numFmtId="4" fontId="5" fillId="14" borderId="1" xfId="0" applyNumberFormat="1" applyFont="1" applyFill="1" applyBorder="1"/>
    <xf numFmtId="4" fontId="0" fillId="15" borderId="1" xfId="0" applyNumberFormat="1" applyFill="1" applyBorder="1"/>
    <xf numFmtId="4" fontId="8" fillId="7" borderId="1" xfId="0" applyNumberFormat="1" applyFont="1" applyFill="1" applyBorder="1"/>
    <xf numFmtId="4" fontId="5" fillId="7" borderId="1" xfId="0" applyNumberFormat="1" applyFont="1" applyFill="1" applyBorder="1"/>
    <xf numFmtId="4" fontId="0" fillId="16" borderId="1" xfId="0" applyNumberFormat="1" applyFill="1" applyBorder="1"/>
    <xf numFmtId="4" fontId="8" fillId="0" borderId="4" xfId="0" applyNumberFormat="1" applyFont="1" applyBorder="1"/>
    <xf numFmtId="4" fontId="0" fillId="0" borderId="4" xfId="0" applyNumberFormat="1" applyBorder="1"/>
    <xf numFmtId="4" fontId="9" fillId="16" borderId="4" xfId="0" applyNumberFormat="1" applyFont="1" applyFill="1" applyBorder="1"/>
    <xf numFmtId="4" fontId="0" fillId="9" borderId="1" xfId="0" applyNumberFormat="1" applyFill="1" applyBorder="1"/>
    <xf numFmtId="4" fontId="26" fillId="5" borderId="1" xfId="0" applyNumberFormat="1" applyFont="1" applyFill="1" applyBorder="1"/>
    <xf numFmtId="4" fontId="5" fillId="13" borderId="1" xfId="0" applyNumberFormat="1" applyFont="1" applyFill="1" applyBorder="1"/>
    <xf numFmtId="4" fontId="0" fillId="22" borderId="1" xfId="0" applyNumberFormat="1" applyFill="1" applyBorder="1"/>
    <xf numFmtId="4" fontId="9" fillId="22" borderId="1" xfId="0" applyNumberFormat="1" applyFont="1" applyFill="1" applyBorder="1"/>
    <xf numFmtId="4" fontId="8" fillId="13" borderId="1" xfId="0" applyNumberFormat="1" applyFont="1" applyFill="1" applyBorder="1"/>
    <xf numFmtId="4" fontId="9" fillId="13" borderId="1" xfId="0" applyNumberFormat="1" applyFont="1" applyFill="1" applyBorder="1"/>
    <xf numFmtId="4" fontId="8" fillId="18" borderId="1" xfId="0" applyNumberFormat="1" applyFont="1" applyFill="1" applyBorder="1"/>
    <xf numFmtId="4" fontId="8" fillId="7" borderId="1" xfId="0" applyNumberFormat="1" applyFont="1" applyFill="1" applyBorder="1" applyAlignment="1">
      <alignment horizontal="right"/>
    </xf>
    <xf numFmtId="4" fontId="8" fillId="0" borderId="1" xfId="0" applyNumberFormat="1" applyFont="1" applyBorder="1" applyAlignment="1">
      <alignment horizontal="right"/>
    </xf>
    <xf numFmtId="4" fontId="8" fillId="19" borderId="1" xfId="0" applyNumberFormat="1" applyFont="1" applyFill="1" applyBorder="1"/>
    <xf numFmtId="4" fontId="26" fillId="20" borderId="1" xfId="0" applyNumberFormat="1" applyFont="1" applyFill="1" applyBorder="1"/>
    <xf numFmtId="4" fontId="0" fillId="0" borderId="0" xfId="0" applyNumberFormat="1"/>
    <xf numFmtId="0" fontId="0" fillId="21" borderId="0" xfId="0" applyFill="1"/>
    <xf numFmtId="0" fontId="8" fillId="5" borderId="1" xfId="0" applyFont="1" applyFill="1" applyBorder="1" applyAlignment="1">
      <alignment horizontal="left" wrapText="1"/>
    </xf>
    <xf numFmtId="0" fontId="0" fillId="0" borderId="0" xfId="0" applyAlignment="1">
      <alignment horizontal="center"/>
    </xf>
    <xf numFmtId="0" fontId="5" fillId="0" borderId="0" xfId="0" applyFont="1" applyAlignment="1">
      <alignment horizontal="center"/>
    </xf>
    <xf numFmtId="0" fontId="7" fillId="0" borderId="0" xfId="0" applyFont="1" applyAlignment="1">
      <alignment horizontal="center"/>
    </xf>
    <xf numFmtId="0" fontId="57" fillId="7" borderId="1" xfId="0" applyFont="1" applyFill="1" applyBorder="1" applyAlignment="1">
      <alignment horizontal="center"/>
    </xf>
  </cellXfs>
  <cellStyles count="14">
    <cellStyle name="Normal" xfId="0" builtinId="0"/>
    <cellStyle name="Normal 2" xfId="3" xr:uid="{00000000-0005-0000-0000-000001000000}"/>
    <cellStyle name="Normal 3" xfId="4" xr:uid="{00000000-0005-0000-0000-000002000000}"/>
    <cellStyle name="Normal 3 2 2" xfId="5" xr:uid="{00000000-0005-0000-0000-000003000000}"/>
    <cellStyle name="Normal 3 2 2 2" xfId="6" xr:uid="{00000000-0005-0000-0000-000004000000}"/>
    <cellStyle name="Normal 4" xfId="7" xr:uid="{00000000-0005-0000-0000-000005000000}"/>
    <cellStyle name="Normal 5" xfId="8" xr:uid="{00000000-0005-0000-0000-000006000000}"/>
    <cellStyle name="Normal 5 4" xfId="9" xr:uid="{00000000-0005-0000-0000-000007000000}"/>
    <cellStyle name="Normal 5 4 4 2 2" xfId="10" xr:uid="{00000000-0005-0000-0000-000008000000}"/>
    <cellStyle name="Normal 5 4 7 2" xfId="13" xr:uid="{00000000-0005-0000-0000-000009000000}"/>
    <cellStyle name="Normal 7 2 2" xfId="11" xr:uid="{00000000-0005-0000-0000-00000A000000}"/>
    <cellStyle name="Normal 9" xfId="12" xr:uid="{00000000-0005-0000-0000-00000B000000}"/>
    <cellStyle name="Normal_Anexa F 140 146 10.07" xfId="2" xr:uid="{00000000-0005-0000-0000-00000C000000}"/>
    <cellStyle name="Normal_Machete buget 99" xfId="1" xr:uid="{00000000-0005-0000-0000-00000D000000}"/>
  </cellStyles>
  <dxfs count="0"/>
  <tableStyles count="0" defaultTableStyle="TableStyleMedium9" defaultPivotStyle="PivotStyleLight16"/>
  <colors>
    <mruColors>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779"/>
  <sheetViews>
    <sheetView tabSelected="1" topLeftCell="B1" zoomScale="115" zoomScaleNormal="115" workbookViewId="0">
      <selection activeCell="O1114" sqref="O1114"/>
    </sheetView>
  </sheetViews>
  <sheetFormatPr defaultColWidth="9.15234375" defaultRowHeight="12.45" x14ac:dyDescent="0.3"/>
  <cols>
    <col min="1" max="1" width="4.69140625" style="7" hidden="1" customWidth="1"/>
    <col min="2" max="2" width="65.15234375" style="7" customWidth="1"/>
    <col min="3" max="3" width="18.53515625" style="6" customWidth="1"/>
    <col min="4" max="4" width="0.15234375" style="144" customWidth="1"/>
    <col min="5" max="5" width="11.3046875" style="7" hidden="1" customWidth="1"/>
    <col min="6" max="6" width="18.3046875" customWidth="1"/>
    <col min="7" max="10" width="16.3046875" style="7" hidden="1" customWidth="1"/>
    <col min="11" max="16384" width="9.15234375" style="7"/>
  </cols>
  <sheetData>
    <row r="1" spans="1:10" s="4" customFormat="1" ht="15" x14ac:dyDescent="0.35">
      <c r="A1" s="1" t="s">
        <v>0</v>
      </c>
      <c r="B1" s="2" t="s">
        <v>0</v>
      </c>
      <c r="C1" s="3"/>
      <c r="D1" s="249"/>
    </row>
    <row r="2" spans="1:10" ht="15" x14ac:dyDescent="0.35">
      <c r="A2" s="5" t="s">
        <v>1</v>
      </c>
      <c r="B2" s="3" t="s">
        <v>1</v>
      </c>
      <c r="F2" s="506" t="s">
        <v>1089</v>
      </c>
    </row>
    <row r="3" spans="1:10" ht="18" customHeight="1" x14ac:dyDescent="0.4">
      <c r="A3" s="8"/>
      <c r="B3" s="2" t="s">
        <v>2</v>
      </c>
      <c r="C3" s="9"/>
    </row>
    <row r="4" spans="1:10" ht="18" customHeight="1" x14ac:dyDescent="0.4">
      <c r="A4" s="8"/>
      <c r="B4" s="507" t="s">
        <v>3</v>
      </c>
      <c r="C4" s="507"/>
      <c r="D4" s="7"/>
    </row>
    <row r="5" spans="1:10" ht="18" customHeight="1" x14ac:dyDescent="0.4">
      <c r="A5" s="8"/>
      <c r="B5" s="507" t="s">
        <v>760</v>
      </c>
      <c r="C5" s="507"/>
      <c r="D5" s="7"/>
    </row>
    <row r="6" spans="1:10" ht="18" customHeight="1" x14ac:dyDescent="0.4">
      <c r="A6" s="8"/>
      <c r="B6" s="10"/>
      <c r="C6" s="11"/>
      <c r="D6" s="250"/>
      <c r="E6" s="12"/>
      <c r="F6" s="12"/>
      <c r="G6" s="12"/>
      <c r="H6" s="12"/>
      <c r="I6" s="12"/>
      <c r="J6" s="12"/>
    </row>
    <row r="7" spans="1:10" ht="11.25" customHeight="1" x14ac:dyDescent="0.35">
      <c r="A7" s="13"/>
      <c r="B7" s="14"/>
      <c r="C7" s="15"/>
      <c r="F7" s="505" t="s">
        <v>762</v>
      </c>
    </row>
    <row r="8" spans="1:10" ht="63.75" customHeight="1" x14ac:dyDescent="0.35">
      <c r="A8" s="16"/>
      <c r="B8" s="17" t="s">
        <v>4</v>
      </c>
      <c r="C8" s="18" t="s">
        <v>5</v>
      </c>
      <c r="D8" s="251" t="s">
        <v>749</v>
      </c>
      <c r="E8" s="19" t="s">
        <v>6</v>
      </c>
      <c r="F8" s="19" t="s">
        <v>6</v>
      </c>
      <c r="G8" s="19" t="s">
        <v>755</v>
      </c>
      <c r="H8" s="19" t="s">
        <v>756</v>
      </c>
      <c r="I8" s="19" t="s">
        <v>757</v>
      </c>
      <c r="J8" s="19"/>
    </row>
    <row r="9" spans="1:10" ht="21.75" customHeight="1" x14ac:dyDescent="0.35">
      <c r="A9" s="20"/>
      <c r="B9" s="21" t="s">
        <v>7</v>
      </c>
      <c r="C9" s="22"/>
      <c r="D9" s="23">
        <f t="shared" ref="D9:E9" si="0">D12+D16+D39+D78+D131+D129+D125+D66+D74</f>
        <v>718572.21</v>
      </c>
      <c r="E9" s="23">
        <f t="shared" si="0"/>
        <v>781317</v>
      </c>
      <c r="F9" s="48">
        <f t="shared" ref="F9" si="1">F12+F16+F39+F78+F131+F129+F125+F66+F74</f>
        <v>737866</v>
      </c>
      <c r="G9" s="23">
        <f t="shared" ref="G9:I9" si="2">G12+G16+G39+G78+G131+G129+G125+G66+G74</f>
        <v>124237</v>
      </c>
      <c r="H9" s="23">
        <f t="shared" si="2"/>
        <v>124918</v>
      </c>
      <c r="I9" s="23">
        <f t="shared" si="2"/>
        <v>126343</v>
      </c>
      <c r="J9" s="23">
        <f t="shared" ref="J9" si="3">J12+J16+J39+J78+J131+J129+J125+J66+J74</f>
        <v>0</v>
      </c>
    </row>
    <row r="10" spans="1:10" ht="14.15" hidden="1" x14ac:dyDescent="0.35">
      <c r="A10" s="24" t="s">
        <v>8</v>
      </c>
      <c r="B10" s="25" t="s">
        <v>9</v>
      </c>
      <c r="C10" s="26">
        <v>1.02</v>
      </c>
      <c r="D10" s="23">
        <f t="shared" ref="D10:E10" si="4">D11</f>
        <v>2</v>
      </c>
      <c r="E10" s="27">
        <f t="shared" si="4"/>
        <v>0</v>
      </c>
      <c r="F10" s="48">
        <f t="shared" ref="F10:J10" si="5">F11</f>
        <v>0</v>
      </c>
      <c r="G10" s="27">
        <f t="shared" si="5"/>
        <v>0</v>
      </c>
      <c r="H10" s="27">
        <f t="shared" si="5"/>
        <v>0</v>
      </c>
      <c r="I10" s="27">
        <f t="shared" si="5"/>
        <v>0</v>
      </c>
      <c r="J10" s="27">
        <f t="shared" si="5"/>
        <v>0</v>
      </c>
    </row>
    <row r="11" spans="1:10" ht="17.25" hidden="1" customHeight="1" x14ac:dyDescent="0.35">
      <c r="A11" s="24"/>
      <c r="B11" s="28" t="s">
        <v>10</v>
      </c>
      <c r="C11" s="29" t="s">
        <v>11</v>
      </c>
      <c r="D11" s="190">
        <v>2</v>
      </c>
      <c r="E11" s="30"/>
      <c r="F11" s="97">
        <v>0</v>
      </c>
      <c r="G11" s="30"/>
      <c r="H11" s="30"/>
      <c r="I11" s="30"/>
      <c r="J11" s="30"/>
    </row>
    <row r="12" spans="1:10" ht="21.75" customHeight="1" x14ac:dyDescent="0.35">
      <c r="A12" s="24" t="s">
        <v>12</v>
      </c>
      <c r="B12" s="31" t="s">
        <v>13</v>
      </c>
      <c r="C12" s="26">
        <v>4.0199999999999996</v>
      </c>
      <c r="D12" s="252">
        <f t="shared" ref="D12:E12" si="6">D13+D14+D15</f>
        <v>180806.03</v>
      </c>
      <c r="E12" s="32">
        <f t="shared" si="6"/>
        <v>189591</v>
      </c>
      <c r="F12" s="468">
        <f t="shared" ref="F12" si="7">F13+F14+F15</f>
        <v>205194</v>
      </c>
      <c r="G12" s="32">
        <f t="shared" ref="G12:I12" si="8">G13+G14+G15</f>
        <v>0</v>
      </c>
      <c r="H12" s="32">
        <f t="shared" si="8"/>
        <v>0</v>
      </c>
      <c r="I12" s="32">
        <f t="shared" si="8"/>
        <v>0</v>
      </c>
      <c r="J12" s="32">
        <f t="shared" ref="J12" si="9">J13+J14+J15</f>
        <v>0</v>
      </c>
    </row>
    <row r="13" spans="1:10" ht="19.5" customHeight="1" x14ac:dyDescent="0.35">
      <c r="A13" s="24"/>
      <c r="B13" s="33" t="s">
        <v>14</v>
      </c>
      <c r="C13" s="29" t="s">
        <v>15</v>
      </c>
      <c r="D13" s="190">
        <v>147742.84</v>
      </c>
      <c r="E13" s="30">
        <v>151437</v>
      </c>
      <c r="F13" s="97">
        <v>168445</v>
      </c>
      <c r="G13" s="30"/>
      <c r="H13" s="30"/>
      <c r="I13" s="30"/>
      <c r="J13" s="30"/>
    </row>
    <row r="14" spans="1:10" ht="23.25" customHeight="1" x14ac:dyDescent="0.35">
      <c r="A14" s="24"/>
      <c r="B14" s="34" t="s">
        <v>16</v>
      </c>
      <c r="C14" s="29" t="s">
        <v>17</v>
      </c>
      <c r="D14" s="190">
        <v>20684</v>
      </c>
      <c r="E14" s="30">
        <v>38154</v>
      </c>
      <c r="F14" s="97">
        <v>36749</v>
      </c>
      <c r="G14" s="30"/>
      <c r="H14" s="30"/>
      <c r="I14" s="30"/>
      <c r="J14" s="30"/>
    </row>
    <row r="15" spans="1:10" ht="24.75" customHeight="1" x14ac:dyDescent="0.35">
      <c r="A15" s="24"/>
      <c r="B15" s="34" t="s">
        <v>18</v>
      </c>
      <c r="C15" s="29" t="s">
        <v>19</v>
      </c>
      <c r="D15" s="190">
        <v>12379.19</v>
      </c>
      <c r="E15" s="30">
        <v>0</v>
      </c>
      <c r="F15" s="97">
        <v>0</v>
      </c>
      <c r="G15" s="30">
        <v>0</v>
      </c>
      <c r="H15" s="30">
        <v>0</v>
      </c>
      <c r="I15" s="30">
        <v>0</v>
      </c>
      <c r="J15" s="30">
        <v>0</v>
      </c>
    </row>
    <row r="16" spans="1:10" ht="21.75" customHeight="1" x14ac:dyDescent="0.35">
      <c r="A16" s="24" t="s">
        <v>20</v>
      </c>
      <c r="B16" s="25" t="s">
        <v>21</v>
      </c>
      <c r="C16" s="29" t="s">
        <v>22</v>
      </c>
      <c r="D16" s="252">
        <f t="shared" ref="D16:E16" si="10">D17+D36+D37</f>
        <v>244022</v>
      </c>
      <c r="E16" s="32">
        <f t="shared" si="10"/>
        <v>220979</v>
      </c>
      <c r="F16" s="468">
        <f t="shared" ref="F16" si="11">F17+F36+F37</f>
        <v>159133</v>
      </c>
      <c r="G16" s="32">
        <f t="shared" ref="G16:I16" si="12">G17+G36+G37</f>
        <v>124237</v>
      </c>
      <c r="H16" s="32">
        <f t="shared" si="12"/>
        <v>124918</v>
      </c>
      <c r="I16" s="32">
        <f t="shared" si="12"/>
        <v>126343</v>
      </c>
      <c r="J16" s="32">
        <f t="shared" ref="J16" si="13">J17+J36+J37</f>
        <v>0</v>
      </c>
    </row>
    <row r="17" spans="1:10" ht="26.25" customHeight="1" x14ac:dyDescent="0.35">
      <c r="A17" s="35">
        <v>1</v>
      </c>
      <c r="B17" s="31" t="s">
        <v>23</v>
      </c>
      <c r="C17" s="29" t="s">
        <v>24</v>
      </c>
      <c r="D17" s="23">
        <f t="shared" ref="D17:E17" si="14">D18+D19+D22+D23+D24+D31+D34+D35+D20+D21</f>
        <v>122583</v>
      </c>
      <c r="E17" s="27">
        <f t="shared" si="14"/>
        <v>161737</v>
      </c>
      <c r="F17" s="48">
        <f t="shared" ref="F17" si="15">F18+F19+F22+F23+F24+F31+F34+F35+F20+F21</f>
        <v>102341</v>
      </c>
      <c r="G17" s="27">
        <f t="shared" ref="G17:I17" si="16">G18+G19+G22+G23+G24+G31+G34+G35+G20+G21</f>
        <v>102541</v>
      </c>
      <c r="H17" s="27">
        <f t="shared" si="16"/>
        <v>102729</v>
      </c>
      <c r="I17" s="27">
        <f t="shared" si="16"/>
        <v>102922</v>
      </c>
      <c r="J17" s="27">
        <f t="shared" ref="J17" si="17">J18+J19+J22+J23+J24+J31+J34+J35+J20+J21</f>
        <v>0</v>
      </c>
    </row>
    <row r="18" spans="1:10" ht="15" customHeight="1" x14ac:dyDescent="0.35">
      <c r="A18" s="35"/>
      <c r="B18" s="16" t="s">
        <v>25</v>
      </c>
      <c r="C18" s="29" t="s">
        <v>24</v>
      </c>
      <c r="D18" s="190">
        <v>37698</v>
      </c>
      <c r="E18" s="30">
        <v>70000</v>
      </c>
      <c r="F18" s="97">
        <v>36686</v>
      </c>
      <c r="G18" s="30">
        <v>36686</v>
      </c>
      <c r="H18" s="30">
        <v>36686</v>
      </c>
      <c r="I18" s="30">
        <v>36686</v>
      </c>
      <c r="J18" s="30"/>
    </row>
    <row r="19" spans="1:10" ht="21" customHeight="1" x14ac:dyDescent="0.35">
      <c r="A19" s="35"/>
      <c r="B19" s="28" t="s">
        <v>26</v>
      </c>
      <c r="C19" s="29" t="s">
        <v>24</v>
      </c>
      <c r="D19" s="190">
        <v>44248</v>
      </c>
      <c r="E19" s="30">
        <v>65000</v>
      </c>
      <c r="F19" s="97">
        <v>44402</v>
      </c>
      <c r="G19" s="30">
        <v>44402</v>
      </c>
      <c r="H19" s="30">
        <v>44402</v>
      </c>
      <c r="I19" s="30">
        <v>44402</v>
      </c>
      <c r="J19" s="30"/>
    </row>
    <row r="20" spans="1:10" ht="19.5" customHeight="1" x14ac:dyDescent="0.35">
      <c r="A20" s="35"/>
      <c r="B20" s="28" t="s">
        <v>27</v>
      </c>
      <c r="C20" s="29" t="s">
        <v>24</v>
      </c>
      <c r="D20" s="190">
        <v>606</v>
      </c>
      <c r="E20" s="30">
        <v>2000</v>
      </c>
      <c r="F20" s="97">
        <v>606</v>
      </c>
      <c r="G20" s="30">
        <v>606</v>
      </c>
      <c r="H20" s="30">
        <v>606</v>
      </c>
      <c r="I20" s="30">
        <v>606</v>
      </c>
      <c r="J20" s="30"/>
    </row>
    <row r="21" spans="1:10" ht="21.75" customHeight="1" x14ac:dyDescent="0.35">
      <c r="A21" s="35"/>
      <c r="B21" s="36" t="s">
        <v>758</v>
      </c>
      <c r="C21" s="37">
        <v>36933</v>
      </c>
      <c r="D21" s="190">
        <v>42</v>
      </c>
      <c r="E21" s="30">
        <v>500</v>
      </c>
      <c r="F21" s="97">
        <v>42</v>
      </c>
      <c r="G21" s="30">
        <v>42</v>
      </c>
      <c r="H21" s="30">
        <v>42</v>
      </c>
      <c r="I21" s="30">
        <v>42</v>
      </c>
      <c r="J21" s="30"/>
    </row>
    <row r="22" spans="1:10" ht="17.25" customHeight="1" x14ac:dyDescent="0.35">
      <c r="A22" s="35"/>
      <c r="B22" s="28" t="s">
        <v>28</v>
      </c>
      <c r="C22" s="29" t="s">
        <v>24</v>
      </c>
      <c r="D22" s="253">
        <f>D687</f>
        <v>9480</v>
      </c>
      <c r="E22" s="38">
        <f>E687</f>
        <v>18000</v>
      </c>
      <c r="F22" s="469">
        <v>14546</v>
      </c>
      <c r="G22" s="38">
        <v>14546</v>
      </c>
      <c r="H22" s="38">
        <v>14546</v>
      </c>
      <c r="I22" s="38">
        <v>14546</v>
      </c>
      <c r="J22" s="38">
        <f t="shared" ref="J22" si="18">J687</f>
        <v>0</v>
      </c>
    </row>
    <row r="23" spans="1:10" ht="17.25" hidden="1" customHeight="1" x14ac:dyDescent="0.35">
      <c r="A23" s="35"/>
      <c r="B23" s="28" t="s">
        <v>29</v>
      </c>
      <c r="C23" s="29"/>
      <c r="D23" s="190"/>
      <c r="E23" s="30"/>
      <c r="F23" s="97"/>
      <c r="G23" s="30"/>
      <c r="H23" s="30"/>
      <c r="I23" s="30"/>
      <c r="J23" s="30"/>
    </row>
    <row r="24" spans="1:10" ht="17.25" customHeight="1" x14ac:dyDescent="0.35">
      <c r="A24" s="35"/>
      <c r="B24" s="28" t="s">
        <v>30</v>
      </c>
      <c r="C24" s="29" t="s">
        <v>24</v>
      </c>
      <c r="D24" s="254">
        <f t="shared" ref="D24:E24" si="19">D25+D26+D27+D28+D29+D30</f>
        <v>5538</v>
      </c>
      <c r="E24" s="39">
        <f t="shared" si="19"/>
        <v>6237</v>
      </c>
      <c r="F24" s="470">
        <f t="shared" ref="F24" si="20">F25+F26+F27+F28+F29+F30</f>
        <v>6059</v>
      </c>
      <c r="G24" s="39">
        <f t="shared" ref="G24:I24" si="21">G25+G26+G27+G28+G29+G30</f>
        <v>6259</v>
      </c>
      <c r="H24" s="39">
        <f t="shared" si="21"/>
        <v>6447</v>
      </c>
      <c r="I24" s="39">
        <f t="shared" si="21"/>
        <v>6640</v>
      </c>
      <c r="J24" s="39">
        <f t="shared" ref="J24" si="22">J25+J26+J27+J28+J29+J30</f>
        <v>0</v>
      </c>
    </row>
    <row r="25" spans="1:10" ht="17.25" hidden="1" customHeight="1" x14ac:dyDescent="0.35">
      <c r="A25" s="35"/>
      <c r="B25" s="28" t="s">
        <v>31</v>
      </c>
      <c r="C25" s="29"/>
      <c r="D25" s="190"/>
      <c r="E25" s="30"/>
      <c r="F25" s="97"/>
      <c r="G25" s="30"/>
      <c r="H25" s="30"/>
      <c r="I25" s="30"/>
      <c r="J25" s="30"/>
    </row>
    <row r="26" spans="1:10" ht="14.25" customHeight="1" x14ac:dyDescent="0.35">
      <c r="A26" s="35"/>
      <c r="B26" s="28" t="s">
        <v>32</v>
      </c>
      <c r="C26" s="29" t="s">
        <v>24</v>
      </c>
      <c r="D26" s="190">
        <v>2589</v>
      </c>
      <c r="E26" s="30">
        <v>3000</v>
      </c>
      <c r="F26" s="97">
        <v>2823</v>
      </c>
      <c r="G26" s="30">
        <v>2916</v>
      </c>
      <c r="H26" s="30">
        <v>3004</v>
      </c>
      <c r="I26" s="30">
        <v>3094</v>
      </c>
      <c r="J26" s="30"/>
    </row>
    <row r="27" spans="1:10" ht="2.25" hidden="1" customHeight="1" x14ac:dyDescent="0.35">
      <c r="A27" s="35"/>
      <c r="B27" s="28" t="s">
        <v>33</v>
      </c>
      <c r="C27" s="29"/>
      <c r="D27" s="190"/>
      <c r="E27" s="30"/>
      <c r="F27" s="97"/>
      <c r="G27" s="30"/>
      <c r="H27" s="30"/>
      <c r="I27" s="30"/>
      <c r="J27" s="30"/>
    </row>
    <row r="28" spans="1:10" ht="28.5" customHeight="1" x14ac:dyDescent="0.35">
      <c r="A28" s="35"/>
      <c r="B28" s="16" t="s">
        <v>34</v>
      </c>
      <c r="C28" s="29" t="s">
        <v>24</v>
      </c>
      <c r="D28" s="40">
        <f>D621-D673-D30</f>
        <v>2940</v>
      </c>
      <c r="E28" s="40">
        <f>E621-E673-E30</f>
        <v>3237</v>
      </c>
      <c r="F28" s="471">
        <v>3236</v>
      </c>
      <c r="G28" s="40">
        <v>3343</v>
      </c>
      <c r="H28" s="40">
        <v>3443</v>
      </c>
      <c r="I28" s="40">
        <v>3546</v>
      </c>
      <c r="J28" s="40">
        <f t="shared" ref="J28" si="23">J621-J673-J30</f>
        <v>0</v>
      </c>
    </row>
    <row r="29" spans="1:10" ht="15" hidden="1" customHeight="1" x14ac:dyDescent="0.35">
      <c r="A29" s="35"/>
      <c r="B29" s="16" t="s">
        <v>35</v>
      </c>
      <c r="C29" s="29" t="s">
        <v>24</v>
      </c>
      <c r="D29" s="40">
        <f>D622</f>
        <v>0</v>
      </c>
      <c r="E29" s="41">
        <f t="shared" ref="E29" si="24">E622</f>
        <v>0</v>
      </c>
      <c r="F29" s="471">
        <f>F622</f>
        <v>0</v>
      </c>
      <c r="G29" s="41">
        <f t="shared" ref="G29:I29" si="25">G622</f>
        <v>0</v>
      </c>
      <c r="H29" s="41">
        <f t="shared" si="25"/>
        <v>0</v>
      </c>
      <c r="I29" s="41">
        <f t="shared" si="25"/>
        <v>0</v>
      </c>
      <c r="J29" s="41">
        <f t="shared" ref="J29" si="26">J622</f>
        <v>0</v>
      </c>
    </row>
    <row r="30" spans="1:10" ht="15" hidden="1" customHeight="1" x14ac:dyDescent="0.35">
      <c r="A30" s="35"/>
      <c r="B30" s="42" t="s">
        <v>36</v>
      </c>
      <c r="C30" s="37">
        <v>36933</v>
      </c>
      <c r="D30" s="40">
        <v>9</v>
      </c>
      <c r="E30" s="41">
        <v>0</v>
      </c>
      <c r="F30" s="471">
        <v>0</v>
      </c>
      <c r="G30" s="41">
        <v>0</v>
      </c>
      <c r="H30" s="41">
        <v>0</v>
      </c>
      <c r="I30" s="41">
        <v>0</v>
      </c>
      <c r="J30" s="41">
        <v>0</v>
      </c>
    </row>
    <row r="31" spans="1:10" ht="14.15" hidden="1" x14ac:dyDescent="0.35">
      <c r="A31" s="35"/>
      <c r="B31" s="28" t="s">
        <v>37</v>
      </c>
      <c r="C31" s="29" t="s">
        <v>24</v>
      </c>
      <c r="D31" s="254">
        <f t="shared" ref="D31:E31" si="27">D32+D33</f>
        <v>24971</v>
      </c>
      <c r="E31" s="39">
        <f t="shared" si="27"/>
        <v>0</v>
      </c>
      <c r="F31" s="470">
        <f t="shared" ref="F31" si="28">F32+F33</f>
        <v>0</v>
      </c>
      <c r="G31" s="39">
        <f t="shared" ref="G31:I31" si="29">G32+G33</f>
        <v>0</v>
      </c>
      <c r="H31" s="39">
        <f t="shared" si="29"/>
        <v>0</v>
      </c>
      <c r="I31" s="39">
        <f t="shared" si="29"/>
        <v>0</v>
      </c>
      <c r="J31" s="39">
        <f t="shared" ref="J31" si="30">J32+J33</f>
        <v>0</v>
      </c>
    </row>
    <row r="32" spans="1:10" ht="20.25" hidden="1" customHeight="1" x14ac:dyDescent="0.35">
      <c r="A32" s="35"/>
      <c r="B32" s="28" t="s">
        <v>38</v>
      </c>
      <c r="C32" s="29" t="s">
        <v>24</v>
      </c>
      <c r="D32" s="190">
        <v>24971</v>
      </c>
      <c r="E32" s="30">
        <v>0</v>
      </c>
      <c r="F32" s="97">
        <v>0</v>
      </c>
      <c r="G32" s="30">
        <v>0</v>
      </c>
      <c r="H32" s="30">
        <v>0</v>
      </c>
      <c r="I32" s="30">
        <v>0</v>
      </c>
      <c r="J32" s="30">
        <v>0</v>
      </c>
    </row>
    <row r="33" spans="1:10" ht="5.25" hidden="1" customHeight="1" x14ac:dyDescent="0.35">
      <c r="A33" s="35"/>
      <c r="B33" s="28" t="s">
        <v>39</v>
      </c>
      <c r="C33" s="29" t="s">
        <v>24</v>
      </c>
      <c r="D33" s="190"/>
      <c r="E33" s="30"/>
      <c r="F33" s="97"/>
      <c r="G33" s="30"/>
      <c r="H33" s="30"/>
      <c r="I33" s="30"/>
      <c r="J33" s="30"/>
    </row>
    <row r="34" spans="1:10" ht="26.25" hidden="1" customHeight="1" x14ac:dyDescent="0.35">
      <c r="A34" s="35"/>
      <c r="B34" s="28" t="s">
        <v>40</v>
      </c>
      <c r="C34" s="29" t="s">
        <v>24</v>
      </c>
      <c r="D34" s="190"/>
      <c r="E34" s="30"/>
      <c r="F34" s="97"/>
      <c r="G34" s="30"/>
      <c r="H34" s="30"/>
      <c r="I34" s="30"/>
      <c r="J34" s="30"/>
    </row>
    <row r="35" spans="1:10" ht="26.25" hidden="1" customHeight="1" x14ac:dyDescent="0.35">
      <c r="A35" s="35"/>
      <c r="B35" s="16" t="s">
        <v>41</v>
      </c>
      <c r="C35" s="29"/>
      <c r="D35" s="190"/>
      <c r="E35" s="30"/>
      <c r="F35" s="97"/>
      <c r="G35" s="30"/>
      <c r="H35" s="30"/>
      <c r="I35" s="30"/>
      <c r="J35" s="30"/>
    </row>
    <row r="36" spans="1:10" ht="18.75" customHeight="1" x14ac:dyDescent="0.35">
      <c r="A36" s="43">
        <v>2</v>
      </c>
      <c r="B36" s="25" t="s">
        <v>42</v>
      </c>
      <c r="C36" s="29" t="s">
        <v>43</v>
      </c>
      <c r="D36" s="190">
        <v>24226</v>
      </c>
      <c r="E36" s="30">
        <v>50000</v>
      </c>
      <c r="F36" s="97">
        <f>34313-2313-1730</f>
        <v>30270</v>
      </c>
      <c r="G36" s="30">
        <v>21696</v>
      </c>
      <c r="H36" s="30">
        <v>22189</v>
      </c>
      <c r="I36" s="30">
        <v>23421</v>
      </c>
      <c r="J36" s="30"/>
    </row>
    <row r="37" spans="1:10" ht="13.5" customHeight="1" x14ac:dyDescent="0.35">
      <c r="A37" s="43">
        <v>3</v>
      </c>
      <c r="B37" s="31" t="s">
        <v>44</v>
      </c>
      <c r="C37" s="29" t="s">
        <v>45</v>
      </c>
      <c r="D37" s="190">
        <v>97213</v>
      </c>
      <c r="E37" s="30">
        <v>9242</v>
      </c>
      <c r="F37" s="97">
        <f>14230+1500+1500+9292</f>
        <v>26522</v>
      </c>
      <c r="G37" s="30"/>
      <c r="H37" s="30"/>
      <c r="I37" s="30"/>
      <c r="J37" s="30"/>
    </row>
    <row r="38" spans="1:10" ht="0.75" customHeight="1" x14ac:dyDescent="0.35">
      <c r="A38" s="43"/>
      <c r="B38" s="28"/>
      <c r="C38" s="29"/>
      <c r="D38" s="190"/>
      <c r="E38" s="30"/>
      <c r="F38" s="97"/>
      <c r="G38" s="30"/>
      <c r="H38" s="30"/>
      <c r="I38" s="30"/>
      <c r="J38" s="30"/>
    </row>
    <row r="39" spans="1:10" ht="20.25" customHeight="1" x14ac:dyDescent="0.35">
      <c r="A39" s="24" t="s">
        <v>46</v>
      </c>
      <c r="B39" s="25" t="s">
        <v>47</v>
      </c>
      <c r="C39" s="26"/>
      <c r="D39" s="32">
        <f t="shared" ref="D39:E39" si="31">D40+D44+D53+D62+D71+D60+D75+D51+D11</f>
        <v>15000</v>
      </c>
      <c r="E39" s="32">
        <f t="shared" si="31"/>
        <v>12617</v>
      </c>
      <c r="F39" s="468">
        <f t="shared" ref="F39" si="32">F40+F44+F53+F62+F71+F60+F75+F51+F11</f>
        <v>13000</v>
      </c>
      <c r="G39" s="32">
        <f t="shared" ref="G39:I39" si="33">G40+G44+G53+G62+G71+G60+G75+G51+G11</f>
        <v>0</v>
      </c>
      <c r="H39" s="32">
        <f t="shared" si="33"/>
        <v>0</v>
      </c>
      <c r="I39" s="32">
        <f t="shared" si="33"/>
        <v>0</v>
      </c>
      <c r="J39" s="32">
        <f t="shared" ref="J39" si="34">J40+J44+J53+J62+J71+J60+J75+J51+J11</f>
        <v>0</v>
      </c>
    </row>
    <row r="40" spans="1:10" ht="27.75" customHeight="1" x14ac:dyDescent="0.35">
      <c r="A40" s="43">
        <v>1</v>
      </c>
      <c r="B40" s="31" t="s">
        <v>48</v>
      </c>
      <c r="C40" s="29">
        <v>16.02</v>
      </c>
      <c r="D40" s="255">
        <f t="shared" ref="D40:E40" si="35">D41+D43+D42</f>
        <v>3268</v>
      </c>
      <c r="E40" s="44">
        <f t="shared" si="35"/>
        <v>3792</v>
      </c>
      <c r="F40" s="94">
        <f t="shared" ref="F40" si="36">F41+F43+F42</f>
        <v>3950</v>
      </c>
      <c r="G40" s="44">
        <f t="shared" ref="G40:I40" si="37">G41+G43+G42</f>
        <v>0</v>
      </c>
      <c r="H40" s="44">
        <f t="shared" si="37"/>
        <v>0</v>
      </c>
      <c r="I40" s="44">
        <f t="shared" si="37"/>
        <v>0</v>
      </c>
      <c r="J40" s="44">
        <f t="shared" ref="J40" si="38">J41+J43+J42</f>
        <v>0</v>
      </c>
    </row>
    <row r="41" spans="1:10" ht="14.25" customHeight="1" x14ac:dyDescent="0.35">
      <c r="A41" s="43"/>
      <c r="B41" s="28" t="s">
        <v>49</v>
      </c>
      <c r="C41" s="29" t="s">
        <v>50</v>
      </c>
      <c r="D41" s="190">
        <v>250</v>
      </c>
      <c r="E41" s="30">
        <v>365</v>
      </c>
      <c r="F41" s="97">
        <v>365</v>
      </c>
      <c r="G41" s="30"/>
      <c r="H41" s="30"/>
      <c r="I41" s="30"/>
      <c r="J41" s="30"/>
    </row>
    <row r="42" spans="1:10" ht="24.75" customHeight="1" x14ac:dyDescent="0.35">
      <c r="A42" s="43"/>
      <c r="B42" s="16" t="s">
        <v>51</v>
      </c>
      <c r="C42" s="29" t="s">
        <v>52</v>
      </c>
      <c r="D42" s="190">
        <v>2900</v>
      </c>
      <c r="E42" s="30">
        <v>3217</v>
      </c>
      <c r="F42" s="97">
        <f>3217+383-225</f>
        <v>3375</v>
      </c>
      <c r="G42" s="30"/>
      <c r="H42" s="30"/>
      <c r="I42" s="30"/>
      <c r="J42" s="30"/>
    </row>
    <row r="43" spans="1:10" ht="21" customHeight="1" x14ac:dyDescent="0.35">
      <c r="A43" s="43"/>
      <c r="B43" s="16" t="s">
        <v>53</v>
      </c>
      <c r="C43" s="29" t="s">
        <v>54</v>
      </c>
      <c r="D43" s="190">
        <v>118</v>
      </c>
      <c r="E43" s="30">
        <v>210</v>
      </c>
      <c r="F43" s="97">
        <v>210</v>
      </c>
      <c r="G43" s="30"/>
      <c r="H43" s="30"/>
      <c r="I43" s="30"/>
      <c r="J43" s="30"/>
    </row>
    <row r="44" spans="1:10" ht="12" customHeight="1" x14ac:dyDescent="0.35">
      <c r="A44" s="43">
        <v>2</v>
      </c>
      <c r="B44" s="25" t="s">
        <v>55</v>
      </c>
      <c r="C44" s="29" t="s">
        <v>56</v>
      </c>
      <c r="D44" s="44">
        <f t="shared" ref="D44:E44" si="39">D45+D46+D50+D47</f>
        <v>10194</v>
      </c>
      <c r="E44" s="44">
        <f t="shared" si="39"/>
        <v>6710</v>
      </c>
      <c r="F44" s="94">
        <f t="shared" ref="F44" si="40">F45+F46+F50+F47</f>
        <v>6935</v>
      </c>
      <c r="G44" s="44">
        <f t="shared" ref="G44:I44" si="41">G45+G46+G50+G47</f>
        <v>0</v>
      </c>
      <c r="H44" s="44">
        <f t="shared" si="41"/>
        <v>0</v>
      </c>
      <c r="I44" s="44">
        <f t="shared" si="41"/>
        <v>0</v>
      </c>
      <c r="J44" s="44">
        <f t="shared" ref="J44" si="42">J45+J46+J50+J47</f>
        <v>0</v>
      </c>
    </row>
    <row r="45" spans="1:10" ht="15" customHeight="1" x14ac:dyDescent="0.35">
      <c r="A45" s="43"/>
      <c r="B45" s="28" t="s">
        <v>57</v>
      </c>
      <c r="C45" s="29" t="s">
        <v>58</v>
      </c>
      <c r="D45" s="190"/>
      <c r="E45" s="30">
        <v>25</v>
      </c>
      <c r="F45" s="97">
        <v>250</v>
      </c>
      <c r="G45" s="30"/>
      <c r="H45" s="30"/>
      <c r="I45" s="30"/>
      <c r="J45" s="30"/>
    </row>
    <row r="46" spans="1:10" ht="19.5" customHeight="1" x14ac:dyDescent="0.35">
      <c r="A46" s="43"/>
      <c r="B46" s="28" t="s">
        <v>59</v>
      </c>
      <c r="C46" s="29" t="s">
        <v>60</v>
      </c>
      <c r="D46" s="190"/>
      <c r="E46" s="30"/>
      <c r="F46" s="97"/>
      <c r="G46" s="30"/>
      <c r="H46" s="30"/>
      <c r="I46" s="30"/>
      <c r="J46" s="30"/>
    </row>
    <row r="47" spans="1:10" ht="19.5" customHeight="1" x14ac:dyDescent="0.35">
      <c r="A47" s="43"/>
      <c r="B47" s="16" t="s">
        <v>61</v>
      </c>
      <c r="C47" s="29" t="s">
        <v>62</v>
      </c>
      <c r="D47" s="30">
        <f t="shared" ref="D47:E47" si="43">D48+D49</f>
        <v>10194</v>
      </c>
      <c r="E47" s="30">
        <f t="shared" si="43"/>
        <v>6685</v>
      </c>
      <c r="F47" s="471">
        <f t="shared" ref="F47" si="44">F48+F49</f>
        <v>6685</v>
      </c>
      <c r="G47" s="41">
        <f t="shared" ref="G47:I47" si="45">G48+G49</f>
        <v>0</v>
      </c>
      <c r="H47" s="41">
        <f t="shared" si="45"/>
        <v>0</v>
      </c>
      <c r="I47" s="41">
        <f t="shared" si="45"/>
        <v>0</v>
      </c>
      <c r="J47" s="41">
        <f t="shared" ref="J47" si="46">J48+J49</f>
        <v>0</v>
      </c>
    </row>
    <row r="48" spans="1:10" ht="21" customHeight="1" x14ac:dyDescent="0.35">
      <c r="A48" s="43"/>
      <c r="B48" s="16" t="s">
        <v>63</v>
      </c>
      <c r="C48" s="29" t="s">
        <v>64</v>
      </c>
      <c r="D48" s="190">
        <v>600</v>
      </c>
      <c r="E48" s="30">
        <v>385</v>
      </c>
      <c r="F48" s="97">
        <v>385</v>
      </c>
      <c r="G48" s="30"/>
      <c r="H48" s="30"/>
      <c r="I48" s="30"/>
      <c r="J48" s="30"/>
    </row>
    <row r="49" spans="1:10" ht="16.5" customHeight="1" x14ac:dyDescent="0.35">
      <c r="A49" s="43"/>
      <c r="B49" s="28" t="s">
        <v>65</v>
      </c>
      <c r="C49" s="29" t="s">
        <v>66</v>
      </c>
      <c r="D49" s="190">
        <f>9600-6</f>
        <v>9594</v>
      </c>
      <c r="E49" s="30">
        <v>6300</v>
      </c>
      <c r="F49" s="97">
        <v>6300</v>
      </c>
      <c r="G49" s="30"/>
      <c r="H49" s="30"/>
      <c r="I49" s="30"/>
      <c r="J49" s="30"/>
    </row>
    <row r="50" spans="1:10" ht="12.75" customHeight="1" x14ac:dyDescent="0.35">
      <c r="A50" s="43"/>
      <c r="B50" s="28" t="s">
        <v>67</v>
      </c>
      <c r="C50" s="29" t="s">
        <v>68</v>
      </c>
      <c r="D50" s="190"/>
      <c r="E50" s="30"/>
      <c r="F50" s="97"/>
      <c r="G50" s="30"/>
      <c r="H50" s="30"/>
      <c r="I50" s="30"/>
      <c r="J50" s="30"/>
    </row>
    <row r="51" spans="1:10" ht="15" customHeight="1" x14ac:dyDescent="0.35">
      <c r="A51" s="43"/>
      <c r="B51" s="28" t="s">
        <v>69</v>
      </c>
      <c r="C51" s="29" t="s">
        <v>70</v>
      </c>
      <c r="D51" s="255">
        <f t="shared" ref="D51:E51" si="47">D52</f>
        <v>130</v>
      </c>
      <c r="E51" s="44">
        <f t="shared" si="47"/>
        <v>75</v>
      </c>
      <c r="F51" s="94">
        <f t="shared" ref="F51:J51" si="48">F52</f>
        <v>75</v>
      </c>
      <c r="G51" s="44">
        <f t="shared" si="48"/>
        <v>0</v>
      </c>
      <c r="H51" s="44">
        <f t="shared" si="48"/>
        <v>0</v>
      </c>
      <c r="I51" s="44">
        <f t="shared" si="48"/>
        <v>0</v>
      </c>
      <c r="J51" s="44">
        <f t="shared" si="48"/>
        <v>0</v>
      </c>
    </row>
    <row r="52" spans="1:10" ht="12.75" customHeight="1" x14ac:dyDescent="0.35">
      <c r="A52" s="43"/>
      <c r="B52" s="28" t="s">
        <v>71</v>
      </c>
      <c r="C52" s="29" t="s">
        <v>72</v>
      </c>
      <c r="D52" s="190">
        <v>130</v>
      </c>
      <c r="E52" s="30">
        <v>75</v>
      </c>
      <c r="F52" s="97">
        <v>75</v>
      </c>
      <c r="G52" s="30"/>
      <c r="H52" s="30"/>
      <c r="I52" s="30"/>
      <c r="J52" s="30"/>
    </row>
    <row r="53" spans="1:10" ht="14.15" x14ac:dyDescent="0.35">
      <c r="A53" s="43">
        <v>3</v>
      </c>
      <c r="B53" s="25" t="s">
        <v>73</v>
      </c>
      <c r="C53" s="29">
        <v>33.020000000000003</v>
      </c>
      <c r="D53" s="44">
        <f t="shared" ref="D53:E53" si="49">D56+D57+D59+D55+D58+D54</f>
        <v>1327</v>
      </c>
      <c r="E53" s="44">
        <f t="shared" si="49"/>
        <v>1610</v>
      </c>
      <c r="F53" s="94">
        <f t="shared" ref="F53" si="50">F56+F57+F59+F55+F58+F54</f>
        <v>1610</v>
      </c>
      <c r="G53" s="44">
        <f t="shared" ref="G53:I53" si="51">G56+G57+G59+G55+G58+G54</f>
        <v>0</v>
      </c>
      <c r="H53" s="44">
        <f t="shared" si="51"/>
        <v>0</v>
      </c>
      <c r="I53" s="44">
        <f t="shared" si="51"/>
        <v>0</v>
      </c>
      <c r="J53" s="44">
        <f t="shared" ref="J53" si="52">J56+J57+J59+J55+J58+J54</f>
        <v>0</v>
      </c>
    </row>
    <row r="54" spans="1:10" ht="14.15" x14ac:dyDescent="0.35">
      <c r="A54" s="43"/>
      <c r="B54" s="25" t="s">
        <v>74</v>
      </c>
      <c r="C54" s="29" t="s">
        <v>75</v>
      </c>
      <c r="D54" s="45"/>
      <c r="E54" s="45">
        <v>250</v>
      </c>
      <c r="F54" s="472">
        <v>250</v>
      </c>
      <c r="G54" s="45"/>
      <c r="H54" s="45"/>
      <c r="I54" s="45"/>
      <c r="J54" s="45"/>
    </row>
    <row r="55" spans="1:10" ht="14.15" x14ac:dyDescent="0.35">
      <c r="A55" s="43"/>
      <c r="B55" s="28" t="s">
        <v>76</v>
      </c>
      <c r="C55" s="29" t="s">
        <v>77</v>
      </c>
      <c r="D55" s="190">
        <v>1300</v>
      </c>
      <c r="E55" s="30">
        <v>1300</v>
      </c>
      <c r="F55" s="97">
        <v>1300</v>
      </c>
      <c r="G55" s="30"/>
      <c r="H55" s="30"/>
      <c r="I55" s="30"/>
      <c r="J55" s="30"/>
    </row>
    <row r="56" spans="1:10" ht="13.5" customHeight="1" x14ac:dyDescent="0.35">
      <c r="A56" s="43"/>
      <c r="B56" s="28" t="s">
        <v>78</v>
      </c>
      <c r="C56" s="29" t="s">
        <v>79</v>
      </c>
      <c r="D56" s="190">
        <v>20</v>
      </c>
      <c r="E56" s="30">
        <v>50</v>
      </c>
      <c r="F56" s="97">
        <v>50</v>
      </c>
      <c r="G56" s="30"/>
      <c r="H56" s="30"/>
      <c r="I56" s="30"/>
      <c r="J56" s="30"/>
    </row>
    <row r="57" spans="1:10" ht="15" hidden="1" customHeight="1" x14ac:dyDescent="0.35">
      <c r="A57" s="43"/>
      <c r="B57" s="28" t="s">
        <v>80</v>
      </c>
      <c r="C57" s="29" t="s">
        <v>81</v>
      </c>
      <c r="D57" s="190"/>
      <c r="E57" s="30"/>
      <c r="F57" s="97"/>
      <c r="G57" s="30"/>
      <c r="H57" s="30"/>
      <c r="I57" s="30"/>
      <c r="J57" s="30"/>
    </row>
    <row r="58" spans="1:10" ht="15" customHeight="1" x14ac:dyDescent="0.35">
      <c r="A58" s="43"/>
      <c r="B58" s="28" t="s">
        <v>82</v>
      </c>
      <c r="C58" s="29" t="s">
        <v>81</v>
      </c>
      <c r="D58" s="190"/>
      <c r="E58" s="30"/>
      <c r="F58" s="97"/>
      <c r="G58" s="30"/>
      <c r="H58" s="30"/>
      <c r="I58" s="30"/>
      <c r="J58" s="30"/>
    </row>
    <row r="59" spans="1:10" ht="15.75" customHeight="1" x14ac:dyDescent="0.35">
      <c r="A59" s="43"/>
      <c r="B59" s="28" t="s">
        <v>73</v>
      </c>
      <c r="C59" s="29" t="s">
        <v>83</v>
      </c>
      <c r="D59" s="190">
        <v>7</v>
      </c>
      <c r="E59" s="30">
        <v>10</v>
      </c>
      <c r="F59" s="97">
        <v>10</v>
      </c>
      <c r="G59" s="30"/>
      <c r="H59" s="30"/>
      <c r="I59" s="30"/>
      <c r="J59" s="30"/>
    </row>
    <row r="60" spans="1:10" ht="14.25" customHeight="1" x14ac:dyDescent="0.35">
      <c r="A60" s="43">
        <v>4</v>
      </c>
      <c r="B60" s="25" t="s">
        <v>84</v>
      </c>
      <c r="C60" s="29">
        <v>35.020000000000003</v>
      </c>
      <c r="D60" s="256">
        <f t="shared" ref="D60:E60" si="53">D61</f>
        <v>4</v>
      </c>
      <c r="E60" s="46">
        <f t="shared" si="53"/>
        <v>30</v>
      </c>
      <c r="F60" s="473">
        <f t="shared" ref="F60:J60" si="54">F61</f>
        <v>30</v>
      </c>
      <c r="G60" s="46">
        <f t="shared" si="54"/>
        <v>0</v>
      </c>
      <c r="H60" s="46">
        <f t="shared" si="54"/>
        <v>0</v>
      </c>
      <c r="I60" s="46">
        <f t="shared" si="54"/>
        <v>0</v>
      </c>
      <c r="J60" s="46">
        <f t="shared" si="54"/>
        <v>0</v>
      </c>
    </row>
    <row r="61" spans="1:10" ht="15" customHeight="1" x14ac:dyDescent="0.35">
      <c r="A61" s="43"/>
      <c r="B61" s="28" t="s">
        <v>85</v>
      </c>
      <c r="C61" s="29" t="s">
        <v>86</v>
      </c>
      <c r="D61" s="190">
        <v>4</v>
      </c>
      <c r="E61" s="30">
        <v>30</v>
      </c>
      <c r="F61" s="97">
        <v>30</v>
      </c>
      <c r="G61" s="30"/>
      <c r="H61" s="30"/>
      <c r="I61" s="30"/>
      <c r="J61" s="30"/>
    </row>
    <row r="62" spans="1:10" ht="13.5" customHeight="1" x14ac:dyDescent="0.35">
      <c r="A62" s="43">
        <v>5</v>
      </c>
      <c r="B62" s="25" t="s">
        <v>87</v>
      </c>
      <c r="C62" s="29">
        <v>36.020000000000003</v>
      </c>
      <c r="D62" s="256">
        <f t="shared" ref="D62:E62" si="55">D63++D64+D65</f>
        <v>75</v>
      </c>
      <c r="E62" s="46">
        <f t="shared" si="55"/>
        <v>400</v>
      </c>
      <c r="F62" s="473">
        <f t="shared" ref="F62" si="56">F63++F64+F65</f>
        <v>400</v>
      </c>
      <c r="G62" s="46">
        <f t="shared" ref="G62:I62" si="57">G63++G64+G65</f>
        <v>0</v>
      </c>
      <c r="H62" s="46">
        <f t="shared" si="57"/>
        <v>0</v>
      </c>
      <c r="I62" s="46">
        <f t="shared" si="57"/>
        <v>0</v>
      </c>
      <c r="J62" s="46">
        <f t="shared" ref="J62" si="58">J63++J64+J65</f>
        <v>0</v>
      </c>
    </row>
    <row r="63" spans="1:10" ht="15.75" customHeight="1" x14ac:dyDescent="0.35">
      <c r="A63" s="43"/>
      <c r="B63" s="28" t="s">
        <v>88</v>
      </c>
      <c r="C63" s="29" t="s">
        <v>89</v>
      </c>
      <c r="D63" s="190"/>
      <c r="E63" s="30"/>
      <c r="F63" s="97"/>
      <c r="G63" s="30"/>
      <c r="H63" s="30"/>
      <c r="I63" s="30"/>
      <c r="J63" s="30"/>
    </row>
    <row r="64" spans="1:10" ht="18" customHeight="1" x14ac:dyDescent="0.35">
      <c r="A64" s="43"/>
      <c r="B64" s="28" t="s">
        <v>90</v>
      </c>
      <c r="C64" s="29" t="s">
        <v>91</v>
      </c>
      <c r="D64" s="190"/>
      <c r="E64" s="30"/>
      <c r="F64" s="97"/>
      <c r="G64" s="30"/>
      <c r="H64" s="30"/>
      <c r="I64" s="30"/>
      <c r="J64" s="30"/>
    </row>
    <row r="65" spans="1:10" ht="16.5" customHeight="1" x14ac:dyDescent="0.35">
      <c r="A65" s="43"/>
      <c r="B65" s="28" t="s">
        <v>92</v>
      </c>
      <c r="C65" s="29" t="s">
        <v>93</v>
      </c>
      <c r="D65" s="190">
        <v>75</v>
      </c>
      <c r="E65" s="30">
        <v>400</v>
      </c>
      <c r="F65" s="97">
        <v>400</v>
      </c>
      <c r="G65" s="30"/>
      <c r="H65" s="30"/>
      <c r="I65" s="30"/>
      <c r="J65" s="30"/>
    </row>
    <row r="66" spans="1:10" ht="0.75" customHeight="1" x14ac:dyDescent="0.35">
      <c r="A66" s="43">
        <v>6</v>
      </c>
      <c r="B66" s="25" t="s">
        <v>94</v>
      </c>
      <c r="C66" s="29">
        <v>37.020000000000003</v>
      </c>
      <c r="D66" s="256">
        <f t="shared" ref="D66:E66" si="59">D67+D70</f>
        <v>76.98</v>
      </c>
      <c r="E66" s="46">
        <f t="shared" si="59"/>
        <v>0</v>
      </c>
      <c r="F66" s="473">
        <f t="shared" ref="F66" si="60">F67+F70</f>
        <v>0</v>
      </c>
      <c r="G66" s="46">
        <f t="shared" ref="G66:I66" si="61">G67+G70</f>
        <v>0</v>
      </c>
      <c r="H66" s="46">
        <f t="shared" si="61"/>
        <v>0</v>
      </c>
      <c r="I66" s="46">
        <f t="shared" si="61"/>
        <v>0</v>
      </c>
      <c r="J66" s="46">
        <f t="shared" ref="J66" si="62">J67+J70</f>
        <v>0</v>
      </c>
    </row>
    <row r="67" spans="1:10" ht="20.25" hidden="1" customHeight="1" x14ac:dyDescent="0.35">
      <c r="A67" s="43"/>
      <c r="B67" s="28" t="s">
        <v>95</v>
      </c>
      <c r="C67" s="29" t="s">
        <v>96</v>
      </c>
      <c r="D67" s="190">
        <v>76.98</v>
      </c>
      <c r="E67" s="30"/>
      <c r="F67" s="97"/>
      <c r="G67" s="30"/>
      <c r="H67" s="30"/>
      <c r="I67" s="30"/>
      <c r="J67" s="30"/>
    </row>
    <row r="68" spans="1:10" ht="36" customHeight="1" x14ac:dyDescent="0.35">
      <c r="A68" s="43"/>
      <c r="B68" s="16" t="s">
        <v>97</v>
      </c>
      <c r="C68" s="29" t="s">
        <v>98</v>
      </c>
      <c r="D68" s="190">
        <v>-21613.69</v>
      </c>
      <c r="E68" s="30">
        <f>324834-363231</f>
        <v>-38397</v>
      </c>
      <c r="F68" s="97">
        <f>-7000+1730</f>
        <v>-5270</v>
      </c>
      <c r="G68" s="30"/>
      <c r="H68" s="30"/>
      <c r="I68" s="30"/>
      <c r="J68" s="30"/>
    </row>
    <row r="69" spans="1:10" ht="16.5" customHeight="1" x14ac:dyDescent="0.35">
      <c r="A69" s="43"/>
      <c r="B69" s="28" t="s">
        <v>99</v>
      </c>
      <c r="C69" s="29" t="s">
        <v>100</v>
      </c>
      <c r="D69" s="257">
        <f t="shared" ref="D69:E69" si="63">-D68</f>
        <v>21613.69</v>
      </c>
      <c r="E69" s="47">
        <f t="shared" si="63"/>
        <v>38397</v>
      </c>
      <c r="F69" s="474">
        <f t="shared" ref="F69" si="64">-F68</f>
        <v>5270</v>
      </c>
      <c r="G69" s="47">
        <f t="shared" ref="G69:I69" si="65">-G68</f>
        <v>0</v>
      </c>
      <c r="H69" s="47">
        <f t="shared" si="65"/>
        <v>0</v>
      </c>
      <c r="I69" s="47">
        <f t="shared" si="65"/>
        <v>0</v>
      </c>
      <c r="J69" s="47">
        <f t="shared" ref="J69" si="66">-J68</f>
        <v>0</v>
      </c>
    </row>
    <row r="70" spans="1:10" ht="15.75" customHeight="1" x14ac:dyDescent="0.35">
      <c r="A70" s="43"/>
      <c r="B70" s="28" t="s">
        <v>101</v>
      </c>
      <c r="C70" s="29" t="s">
        <v>102</v>
      </c>
      <c r="D70" s="190"/>
      <c r="E70" s="30"/>
      <c r="F70" s="97"/>
      <c r="G70" s="30"/>
      <c r="H70" s="30"/>
      <c r="I70" s="30"/>
      <c r="J70" s="30"/>
    </row>
    <row r="71" spans="1:10" ht="15" customHeight="1" x14ac:dyDescent="0.35">
      <c r="A71" s="43">
        <v>7</v>
      </c>
      <c r="B71" s="25" t="s">
        <v>103</v>
      </c>
      <c r="C71" s="29">
        <v>39</v>
      </c>
      <c r="D71" s="190">
        <f t="shared" ref="D71:E71" si="67">D72+D73</f>
        <v>0</v>
      </c>
      <c r="E71" s="30">
        <f t="shared" si="67"/>
        <v>0</v>
      </c>
      <c r="F71" s="97">
        <f t="shared" ref="F71" si="68">F72+F73</f>
        <v>0</v>
      </c>
      <c r="G71" s="30">
        <f t="shared" ref="G71:I71" si="69">G72+G73</f>
        <v>0</v>
      </c>
      <c r="H71" s="30">
        <f t="shared" si="69"/>
        <v>0</v>
      </c>
      <c r="I71" s="30">
        <f t="shared" si="69"/>
        <v>0</v>
      </c>
      <c r="J71" s="30">
        <f t="shared" ref="J71" si="70">J72+J73</f>
        <v>0</v>
      </c>
    </row>
    <row r="72" spans="1:10" ht="15.75" hidden="1" customHeight="1" x14ac:dyDescent="0.35">
      <c r="A72" s="43"/>
      <c r="B72" s="28" t="s">
        <v>104</v>
      </c>
      <c r="C72" s="29" t="s">
        <v>105</v>
      </c>
      <c r="D72" s="190"/>
      <c r="E72" s="30"/>
      <c r="F72" s="97"/>
      <c r="G72" s="30"/>
      <c r="H72" s="30"/>
      <c r="I72" s="30"/>
      <c r="J72" s="30"/>
    </row>
    <row r="73" spans="1:10" ht="15" hidden="1" customHeight="1" x14ac:dyDescent="0.35">
      <c r="A73" s="43"/>
      <c r="B73" s="28" t="s">
        <v>106</v>
      </c>
      <c r="C73" s="29" t="s">
        <v>107</v>
      </c>
      <c r="D73" s="190"/>
      <c r="E73" s="30"/>
      <c r="F73" s="97"/>
      <c r="G73" s="30"/>
      <c r="H73" s="30"/>
      <c r="I73" s="30"/>
      <c r="J73" s="30"/>
    </row>
    <row r="74" spans="1:10" ht="15" hidden="1" customHeight="1" x14ac:dyDescent="0.35">
      <c r="A74" s="43"/>
      <c r="B74" s="25" t="s">
        <v>108</v>
      </c>
      <c r="C74" s="29"/>
      <c r="D74" s="30">
        <f t="shared" ref="D74:E74" si="71">D77</f>
        <v>0</v>
      </c>
      <c r="E74" s="30">
        <f t="shared" si="71"/>
        <v>0</v>
      </c>
      <c r="F74" s="97">
        <f t="shared" ref="F74" si="72">F77</f>
        <v>0</v>
      </c>
      <c r="G74" s="30">
        <f t="shared" ref="G74:I74" si="73">G77</f>
        <v>0</v>
      </c>
      <c r="H74" s="30">
        <f t="shared" si="73"/>
        <v>0</v>
      </c>
      <c r="I74" s="30">
        <f t="shared" si="73"/>
        <v>0</v>
      </c>
      <c r="J74" s="30">
        <f t="shared" ref="J74" si="74">J77</f>
        <v>0</v>
      </c>
    </row>
    <row r="75" spans="1:10" ht="15.75" hidden="1" customHeight="1" x14ac:dyDescent="0.35">
      <c r="A75" s="43">
        <v>8</v>
      </c>
      <c r="B75" s="28" t="s">
        <v>109</v>
      </c>
      <c r="C75" s="29">
        <v>40</v>
      </c>
      <c r="D75" s="190"/>
      <c r="E75" s="30"/>
      <c r="F75" s="97"/>
      <c r="G75" s="30"/>
      <c r="H75" s="30"/>
      <c r="I75" s="30"/>
      <c r="J75" s="30"/>
    </row>
    <row r="76" spans="1:10" ht="16.5" hidden="1" customHeight="1" x14ac:dyDescent="0.35">
      <c r="A76" s="43"/>
      <c r="B76" s="28" t="s">
        <v>110</v>
      </c>
      <c r="C76" s="29">
        <v>4014</v>
      </c>
      <c r="D76" s="190"/>
      <c r="E76" s="30"/>
      <c r="F76" s="97"/>
      <c r="G76" s="30"/>
      <c r="H76" s="30"/>
      <c r="I76" s="30"/>
      <c r="J76" s="30"/>
    </row>
    <row r="77" spans="1:10" ht="16.5" hidden="1" customHeight="1" x14ac:dyDescent="0.35">
      <c r="A77" s="43"/>
      <c r="B77" s="28" t="s">
        <v>111</v>
      </c>
      <c r="C77" s="29">
        <v>41</v>
      </c>
      <c r="D77" s="190"/>
      <c r="E77" s="30"/>
      <c r="F77" s="97"/>
      <c r="G77" s="30"/>
      <c r="H77" s="30"/>
      <c r="I77" s="30"/>
      <c r="J77" s="30"/>
    </row>
    <row r="78" spans="1:10" ht="18.75" customHeight="1" x14ac:dyDescent="0.35">
      <c r="A78" s="24" t="s">
        <v>112</v>
      </c>
      <c r="B78" s="25" t="s">
        <v>113</v>
      </c>
      <c r="C78" s="29" t="s">
        <v>114</v>
      </c>
      <c r="D78" s="32">
        <f t="shared" ref="D78:E78" si="75">D79+D117</f>
        <v>266605.2</v>
      </c>
      <c r="E78" s="32">
        <f t="shared" si="75"/>
        <v>211556</v>
      </c>
      <c r="F78" s="468">
        <f t="shared" ref="F78" si="76">F79+F117</f>
        <v>214735</v>
      </c>
      <c r="G78" s="32">
        <f t="shared" ref="G78:I78" si="77">G79+G117</f>
        <v>0</v>
      </c>
      <c r="H78" s="32">
        <f t="shared" si="77"/>
        <v>0</v>
      </c>
      <c r="I78" s="32">
        <f t="shared" si="77"/>
        <v>0</v>
      </c>
      <c r="J78" s="32">
        <f t="shared" ref="J78" si="78">J79+J117</f>
        <v>0</v>
      </c>
    </row>
    <row r="79" spans="1:10" ht="14.25" customHeight="1" x14ac:dyDescent="0.35">
      <c r="A79" s="43"/>
      <c r="B79" s="28" t="s">
        <v>115</v>
      </c>
      <c r="C79" s="29">
        <v>42.02</v>
      </c>
      <c r="D79" s="48">
        <f>D80+D82+D86+D87+D88+D89+D91+D92+D93+D94+D97+D98+D99+D90+D101+D102+D103+D96+D104+D106+D105+D114+D110+D81</f>
        <v>257681.2</v>
      </c>
      <c r="E79" s="48">
        <f t="shared" ref="E79:I79" si="79">E80+E82+E86+E87+E88+E89+E91+E92+E93+E94+E97+E98+E99+E90+E101+E102+E103+E96+E104+E106+E105+E114+E110+E81</f>
        <v>184916</v>
      </c>
      <c r="F79" s="48">
        <f t="shared" si="79"/>
        <v>188095</v>
      </c>
      <c r="G79" s="48">
        <f t="shared" si="79"/>
        <v>0</v>
      </c>
      <c r="H79" s="48">
        <f t="shared" si="79"/>
        <v>0</v>
      </c>
      <c r="I79" s="48">
        <f t="shared" si="79"/>
        <v>0</v>
      </c>
      <c r="J79" s="48">
        <f t="shared" ref="J79" si="80">J80+J82+J86+J87+J88+J89+J91+J92+J93+J94+J97+J98+J99+J90+J101+J102+J103+J96+J104+J106+J105+J114+J110+J81</f>
        <v>0</v>
      </c>
    </row>
    <row r="80" spans="1:10" ht="1.5" customHeight="1" x14ac:dyDescent="0.35">
      <c r="A80" s="43"/>
      <c r="B80" s="28" t="s">
        <v>116</v>
      </c>
      <c r="C80" s="29" t="s">
        <v>117</v>
      </c>
      <c r="D80" s="190"/>
      <c r="E80" s="30"/>
      <c r="F80" s="97"/>
      <c r="G80" s="30"/>
      <c r="H80" s="30"/>
      <c r="I80" s="30"/>
      <c r="J80" s="30"/>
    </row>
    <row r="81" spans="1:10" ht="29.25" customHeight="1" x14ac:dyDescent="0.35">
      <c r="A81" s="43"/>
      <c r="B81" s="28" t="s">
        <v>754</v>
      </c>
      <c r="C81" s="29" t="s">
        <v>753</v>
      </c>
      <c r="D81" s="30">
        <f t="shared" ref="D81:E81" si="81">D370</f>
        <v>0</v>
      </c>
      <c r="E81" s="30">
        <f t="shared" si="81"/>
        <v>0</v>
      </c>
      <c r="F81" s="97">
        <f>F370</f>
        <v>4000</v>
      </c>
      <c r="G81" s="30">
        <f t="shared" ref="G81:I81" si="82">G370</f>
        <v>0</v>
      </c>
      <c r="H81" s="30">
        <f t="shared" si="82"/>
        <v>0</v>
      </c>
      <c r="I81" s="30">
        <f t="shared" si="82"/>
        <v>0</v>
      </c>
      <c r="J81" s="30">
        <f t="shared" ref="J81" si="83">J370</f>
        <v>0</v>
      </c>
    </row>
    <row r="82" spans="1:10" ht="18.75" hidden="1" customHeight="1" x14ac:dyDescent="0.35">
      <c r="A82" s="43"/>
      <c r="B82" s="28" t="s">
        <v>118</v>
      </c>
      <c r="C82" s="26" t="s">
        <v>119</v>
      </c>
      <c r="D82" s="254">
        <f t="shared" ref="D82:E82" si="84">D83+D84+D85</f>
        <v>11745</v>
      </c>
      <c r="E82" s="39">
        <f t="shared" si="84"/>
        <v>0</v>
      </c>
      <c r="F82" s="470">
        <f t="shared" ref="F82" si="85">F83+F84+F85</f>
        <v>0</v>
      </c>
      <c r="G82" s="39">
        <f t="shared" ref="G82:I82" si="86">G83+G84+G85</f>
        <v>0</v>
      </c>
      <c r="H82" s="39">
        <f t="shared" si="86"/>
        <v>0</v>
      </c>
      <c r="I82" s="39">
        <f t="shared" si="86"/>
        <v>0</v>
      </c>
      <c r="J82" s="39">
        <f t="shared" ref="J82" si="87">J83+J84+J85</f>
        <v>0</v>
      </c>
    </row>
    <row r="83" spans="1:10" ht="29.25" hidden="1" customHeight="1" x14ac:dyDescent="0.35">
      <c r="A83" s="43"/>
      <c r="B83" s="16" t="s">
        <v>120</v>
      </c>
      <c r="C83" s="29" t="s">
        <v>121</v>
      </c>
      <c r="D83" s="190">
        <v>11745</v>
      </c>
      <c r="E83" s="30"/>
      <c r="F83" s="97"/>
      <c r="G83" s="30"/>
      <c r="H83" s="30"/>
      <c r="I83" s="30"/>
      <c r="J83" s="30"/>
    </row>
    <row r="84" spans="1:10" ht="15" hidden="1" customHeight="1" x14ac:dyDescent="0.35">
      <c r="A84" s="43"/>
      <c r="B84" s="28" t="s">
        <v>122</v>
      </c>
      <c r="C84" s="29" t="s">
        <v>123</v>
      </c>
      <c r="D84" s="190"/>
      <c r="E84" s="30"/>
      <c r="F84" s="97"/>
      <c r="G84" s="30"/>
      <c r="H84" s="30"/>
      <c r="I84" s="30"/>
      <c r="J84" s="30"/>
    </row>
    <row r="85" spans="1:10" ht="18.75" hidden="1" customHeight="1" x14ac:dyDescent="0.35">
      <c r="A85" s="43"/>
      <c r="B85" s="28" t="s">
        <v>124</v>
      </c>
      <c r="C85" s="29" t="s">
        <v>125</v>
      </c>
      <c r="D85" s="190"/>
      <c r="E85" s="30"/>
      <c r="F85" s="97"/>
      <c r="G85" s="30"/>
      <c r="H85" s="30"/>
      <c r="I85" s="30"/>
      <c r="J85" s="30"/>
    </row>
    <row r="86" spans="1:10" ht="25.5" hidden="1" customHeight="1" x14ac:dyDescent="0.35">
      <c r="A86" s="43"/>
      <c r="B86" s="16" t="s">
        <v>126</v>
      </c>
      <c r="C86" s="29" t="s">
        <v>127</v>
      </c>
      <c r="D86" s="190"/>
      <c r="E86" s="30"/>
      <c r="F86" s="97"/>
      <c r="G86" s="30"/>
      <c r="H86" s="30"/>
      <c r="I86" s="30"/>
      <c r="J86" s="30"/>
    </row>
    <row r="87" spans="1:10" ht="25.5" hidden="1" customHeight="1" x14ac:dyDescent="0.35">
      <c r="A87" s="43"/>
      <c r="B87" s="16" t="s">
        <v>128</v>
      </c>
      <c r="C87" s="29" t="s">
        <v>129</v>
      </c>
      <c r="D87" s="190"/>
      <c r="E87" s="30"/>
      <c r="F87" s="97"/>
      <c r="G87" s="30"/>
      <c r="H87" s="30"/>
      <c r="I87" s="30"/>
      <c r="J87" s="30"/>
    </row>
    <row r="88" spans="1:10" ht="15" customHeight="1" x14ac:dyDescent="0.35">
      <c r="A88" s="43"/>
      <c r="B88" s="28" t="s">
        <v>130</v>
      </c>
      <c r="C88" s="29" t="s">
        <v>131</v>
      </c>
      <c r="D88" s="190"/>
      <c r="E88" s="30"/>
      <c r="F88" s="97"/>
      <c r="G88" s="30"/>
      <c r="H88" s="30"/>
      <c r="I88" s="30"/>
      <c r="J88" s="30"/>
    </row>
    <row r="89" spans="1:10" ht="14.25" customHeight="1" x14ac:dyDescent="0.35">
      <c r="A89" s="43"/>
      <c r="B89" s="28" t="s">
        <v>132</v>
      </c>
      <c r="C89" s="29" t="s">
        <v>133</v>
      </c>
      <c r="D89" s="258">
        <v>12663.2</v>
      </c>
      <c r="E89" s="45">
        <f t="shared" ref="E89" si="88">E929</f>
        <v>25360</v>
      </c>
      <c r="F89" s="472">
        <f>F929</f>
        <v>25360</v>
      </c>
      <c r="G89" s="45">
        <f t="shared" ref="G89:I89" si="89">G929</f>
        <v>0</v>
      </c>
      <c r="H89" s="45">
        <f t="shared" si="89"/>
        <v>0</v>
      </c>
      <c r="I89" s="45">
        <f t="shared" si="89"/>
        <v>0</v>
      </c>
      <c r="J89" s="45">
        <f t="shared" ref="J89" si="90">J929</f>
        <v>0</v>
      </c>
    </row>
    <row r="90" spans="1:10" ht="15" hidden="1" customHeight="1" x14ac:dyDescent="0.35">
      <c r="A90" s="43"/>
      <c r="B90" s="28" t="s">
        <v>134</v>
      </c>
      <c r="C90" s="29" t="s">
        <v>135</v>
      </c>
      <c r="D90" s="190"/>
      <c r="E90" s="30"/>
      <c r="F90" s="97"/>
      <c r="G90" s="30"/>
      <c r="H90" s="30"/>
      <c r="I90" s="30"/>
      <c r="J90" s="30"/>
    </row>
    <row r="91" spans="1:10" ht="13.5" hidden="1" customHeight="1" x14ac:dyDescent="0.35">
      <c r="A91" s="43"/>
      <c r="B91" s="28" t="s">
        <v>136</v>
      </c>
      <c r="C91" s="29" t="s">
        <v>137</v>
      </c>
      <c r="D91" s="190"/>
      <c r="E91" s="30"/>
      <c r="F91" s="97"/>
      <c r="G91" s="30"/>
      <c r="H91" s="30"/>
      <c r="I91" s="30"/>
      <c r="J91" s="30"/>
    </row>
    <row r="92" spans="1:10" ht="15" hidden="1" customHeight="1" x14ac:dyDescent="0.35">
      <c r="A92" s="43"/>
      <c r="B92" s="28" t="s">
        <v>138</v>
      </c>
      <c r="C92" s="29" t="s">
        <v>139</v>
      </c>
      <c r="D92" s="190"/>
      <c r="E92" s="30"/>
      <c r="F92" s="97"/>
      <c r="G92" s="30"/>
      <c r="H92" s="30"/>
      <c r="I92" s="30"/>
      <c r="J92" s="30"/>
    </row>
    <row r="93" spans="1:10" ht="16.5" customHeight="1" x14ac:dyDescent="0.35">
      <c r="A93" s="43"/>
      <c r="B93" s="28" t="s">
        <v>140</v>
      </c>
      <c r="C93" s="29" t="s">
        <v>141</v>
      </c>
      <c r="D93" s="190">
        <v>5940</v>
      </c>
      <c r="E93" s="30">
        <v>7600</v>
      </c>
      <c r="F93" s="97">
        <v>5940</v>
      </c>
      <c r="G93" s="30"/>
      <c r="H93" s="30"/>
      <c r="I93" s="30"/>
      <c r="J93" s="30"/>
    </row>
    <row r="94" spans="1:10" ht="1.5" customHeight="1" x14ac:dyDescent="0.35">
      <c r="A94" s="43"/>
      <c r="B94" s="28" t="s">
        <v>142</v>
      </c>
      <c r="C94" s="29" t="s">
        <v>143</v>
      </c>
      <c r="D94" s="190"/>
      <c r="E94" s="30"/>
      <c r="F94" s="97"/>
      <c r="G94" s="30"/>
      <c r="H94" s="30"/>
      <c r="I94" s="30"/>
      <c r="J94" s="30"/>
    </row>
    <row r="95" spans="1:10" ht="17.25" hidden="1" customHeight="1" x14ac:dyDescent="0.35">
      <c r="A95" s="43"/>
      <c r="B95" s="28" t="s">
        <v>144</v>
      </c>
      <c r="C95" s="29" t="s">
        <v>145</v>
      </c>
      <c r="D95" s="190"/>
      <c r="E95" s="30"/>
      <c r="F95" s="97"/>
      <c r="G95" s="30"/>
      <c r="H95" s="30"/>
      <c r="I95" s="30"/>
      <c r="J95" s="30"/>
    </row>
    <row r="96" spans="1:10" ht="36.75" hidden="1" customHeight="1" x14ac:dyDescent="0.35">
      <c r="A96" s="43"/>
      <c r="B96" s="16" t="s">
        <v>146</v>
      </c>
      <c r="C96" s="29" t="s">
        <v>147</v>
      </c>
      <c r="D96" s="190"/>
      <c r="E96" s="30"/>
      <c r="F96" s="97"/>
      <c r="G96" s="30"/>
      <c r="H96" s="30"/>
      <c r="I96" s="30"/>
      <c r="J96" s="30"/>
    </row>
    <row r="97" spans="1:10" ht="39" customHeight="1" x14ac:dyDescent="0.35">
      <c r="A97" s="43"/>
      <c r="B97" s="16" t="s">
        <v>148</v>
      </c>
      <c r="C97" s="29" t="s">
        <v>149</v>
      </c>
      <c r="D97" s="190">
        <v>2521</v>
      </c>
      <c r="E97" s="30"/>
      <c r="F97" s="97">
        <v>69</v>
      </c>
      <c r="G97" s="30"/>
      <c r="H97" s="30"/>
      <c r="I97" s="30"/>
      <c r="J97" s="30"/>
    </row>
    <row r="98" spans="1:10" ht="25.75" x14ac:dyDescent="0.35">
      <c r="A98" s="43"/>
      <c r="B98" s="16" t="s">
        <v>150</v>
      </c>
      <c r="C98" s="29" t="s">
        <v>151</v>
      </c>
      <c r="D98" s="190"/>
      <c r="E98" s="30"/>
      <c r="F98" s="97"/>
      <c r="G98" s="30"/>
      <c r="H98" s="30"/>
      <c r="I98" s="30"/>
      <c r="J98" s="30"/>
    </row>
    <row r="99" spans="1:10" ht="26.25" hidden="1" customHeight="1" x14ac:dyDescent="0.35">
      <c r="A99" s="43"/>
      <c r="B99" s="16" t="s">
        <v>152</v>
      </c>
      <c r="C99" s="29" t="s">
        <v>153</v>
      </c>
      <c r="D99" s="190"/>
      <c r="E99" s="30"/>
      <c r="F99" s="97"/>
      <c r="G99" s="30"/>
      <c r="H99" s="30"/>
      <c r="I99" s="30"/>
      <c r="J99" s="30"/>
    </row>
    <row r="100" spans="1:10" ht="29.25" hidden="1" customHeight="1" x14ac:dyDescent="0.35">
      <c r="A100" s="43"/>
      <c r="B100" s="49" t="s">
        <v>154</v>
      </c>
      <c r="C100" s="50" t="s">
        <v>155</v>
      </c>
      <c r="D100" s="190"/>
      <c r="E100" s="30"/>
      <c r="F100" s="97"/>
      <c r="G100" s="30"/>
      <c r="H100" s="30"/>
      <c r="I100" s="30"/>
      <c r="J100" s="30"/>
    </row>
    <row r="101" spans="1:10" ht="28.5" hidden="1" customHeight="1" x14ac:dyDescent="0.35">
      <c r="A101" s="43"/>
      <c r="B101" s="51" t="s">
        <v>156</v>
      </c>
      <c r="C101" s="52" t="s">
        <v>157</v>
      </c>
      <c r="D101" s="190">
        <f>16831+75963</f>
        <v>92794</v>
      </c>
      <c r="E101" s="53">
        <f t="shared" ref="E101:J101" si="91">E1327</f>
        <v>0</v>
      </c>
      <c r="F101" s="475">
        <f t="shared" si="91"/>
        <v>0</v>
      </c>
      <c r="G101" s="53">
        <f t="shared" si="91"/>
        <v>0</v>
      </c>
      <c r="H101" s="53">
        <f t="shared" si="91"/>
        <v>0</v>
      </c>
      <c r="I101" s="53">
        <f t="shared" si="91"/>
        <v>0</v>
      </c>
      <c r="J101" s="53">
        <f t="shared" si="91"/>
        <v>0</v>
      </c>
    </row>
    <row r="102" spans="1:10" ht="20.25" hidden="1" customHeight="1" x14ac:dyDescent="0.35">
      <c r="A102" s="43"/>
      <c r="B102" s="16" t="s">
        <v>158</v>
      </c>
      <c r="C102" s="52" t="s">
        <v>159</v>
      </c>
      <c r="D102" s="257">
        <f>D351+D1343+D949+D355+D960+D965+D970+D975+D1349+D981+D987+D993+D999+D1356</f>
        <v>0</v>
      </c>
      <c r="E102" s="47">
        <f t="shared" ref="E102" si="92">E351+E1343+E949+E355+E960+E965+E970+E975+E1349+E981+E987+E993+E999+E1356</f>
        <v>0</v>
      </c>
      <c r="F102" s="474">
        <f>F351+F1343+F949+F355+F960+F965+F970+F975+F1349+F981+F987+F993+F999+F1356</f>
        <v>0</v>
      </c>
      <c r="G102" s="47">
        <f t="shared" ref="G102:I102" si="93">G351+G1343+G949+G355+G960+G965+G970+G975+G1349+G981+G987+G993+G999+G1356</f>
        <v>0</v>
      </c>
      <c r="H102" s="47">
        <f t="shared" si="93"/>
        <v>0</v>
      </c>
      <c r="I102" s="47">
        <f t="shared" si="93"/>
        <v>0</v>
      </c>
      <c r="J102" s="47">
        <f t="shared" ref="J102" si="94">J351+J1343+J949+J355+J960+J965+J970+J975+J1349+J981+J987+J993+J999+J1356</f>
        <v>0</v>
      </c>
    </row>
    <row r="103" spans="1:10" ht="25.75" x14ac:dyDescent="0.35">
      <c r="A103" s="43"/>
      <c r="B103" s="16" t="s">
        <v>160</v>
      </c>
      <c r="C103" s="52" t="s">
        <v>161</v>
      </c>
      <c r="D103" s="190">
        <f t="shared" ref="D103:E103" si="95">D1254</f>
        <v>181</v>
      </c>
      <c r="E103" s="30">
        <f t="shared" si="95"/>
        <v>336</v>
      </c>
      <c r="F103" s="97">
        <f>F1254</f>
        <v>336</v>
      </c>
      <c r="G103" s="30">
        <f t="shared" ref="G103:I103" si="96">G1254</f>
        <v>0</v>
      </c>
      <c r="H103" s="30">
        <f t="shared" si="96"/>
        <v>0</v>
      </c>
      <c r="I103" s="30">
        <f t="shared" si="96"/>
        <v>0</v>
      </c>
      <c r="J103" s="30">
        <f t="shared" ref="J103" si="97">J1254</f>
        <v>0</v>
      </c>
    </row>
    <row r="104" spans="1:10" ht="14.15" x14ac:dyDescent="0.35">
      <c r="A104" s="43"/>
      <c r="B104" s="16" t="s">
        <v>162</v>
      </c>
      <c r="C104" s="52" t="s">
        <v>163</v>
      </c>
      <c r="D104" s="190"/>
      <c r="E104" s="30"/>
      <c r="F104" s="97"/>
      <c r="G104" s="30"/>
      <c r="H104" s="30"/>
      <c r="I104" s="30"/>
      <c r="J104" s="30"/>
    </row>
    <row r="105" spans="1:10" ht="25.75" x14ac:dyDescent="0.35">
      <c r="A105" s="43"/>
      <c r="B105" s="16" t="s">
        <v>164</v>
      </c>
      <c r="C105" s="52" t="s">
        <v>165</v>
      </c>
      <c r="D105" s="190">
        <v>50506</v>
      </c>
      <c r="E105" s="53">
        <f t="shared" ref="E105:J105" si="98">E367+E1324</f>
        <v>29391</v>
      </c>
      <c r="F105" s="475">
        <f t="shared" si="98"/>
        <v>29391</v>
      </c>
      <c r="G105" s="53">
        <f t="shared" si="98"/>
        <v>0</v>
      </c>
      <c r="H105" s="53">
        <f t="shared" si="98"/>
        <v>0</v>
      </c>
      <c r="I105" s="53">
        <f t="shared" si="98"/>
        <v>0</v>
      </c>
      <c r="J105" s="53">
        <f t="shared" si="98"/>
        <v>0</v>
      </c>
    </row>
    <row r="106" spans="1:10" ht="27" customHeight="1" x14ac:dyDescent="0.35">
      <c r="A106" s="43"/>
      <c r="B106" s="191" t="s">
        <v>166</v>
      </c>
      <c r="C106" s="284" t="s">
        <v>167</v>
      </c>
      <c r="D106" s="285">
        <f t="shared" ref="D106:E106" si="99">D107+D108+D109</f>
        <v>79228</v>
      </c>
      <c r="E106" s="286">
        <f t="shared" si="99"/>
        <v>100723</v>
      </c>
      <c r="F106" s="476">
        <f t="shared" ref="F106" si="100">F107+F108+F109</f>
        <v>100723</v>
      </c>
      <c r="G106" s="286">
        <f t="shared" ref="G106:I106" si="101">G107+G108+G109</f>
        <v>0</v>
      </c>
      <c r="H106" s="286">
        <f t="shared" si="101"/>
        <v>0</v>
      </c>
      <c r="I106" s="286">
        <f t="shared" si="101"/>
        <v>0</v>
      </c>
      <c r="J106" s="286">
        <f t="shared" ref="J106" si="102">J107+J108+J109</f>
        <v>0</v>
      </c>
    </row>
    <row r="107" spans="1:10" ht="27" customHeight="1" x14ac:dyDescent="0.35">
      <c r="A107" s="43"/>
      <c r="B107" s="16" t="s">
        <v>168</v>
      </c>
      <c r="C107" s="52" t="s">
        <v>169</v>
      </c>
      <c r="D107" s="190">
        <f t="shared" ref="D107:E109" si="103">D467+D475+D493+D484+D1010</f>
        <v>66577</v>
      </c>
      <c r="E107" s="30">
        <f t="shared" si="103"/>
        <v>84641</v>
      </c>
      <c r="F107" s="97">
        <f>F467+F475+F493+F484+F1010</f>
        <v>84641</v>
      </c>
      <c r="G107" s="30">
        <f t="shared" ref="G107:I107" si="104">G467+G475+G493+G484+G1010</f>
        <v>0</v>
      </c>
      <c r="H107" s="30">
        <f t="shared" si="104"/>
        <v>0</v>
      </c>
      <c r="I107" s="30">
        <f t="shared" si="104"/>
        <v>0</v>
      </c>
      <c r="J107" s="30">
        <f t="shared" ref="J107" si="105">J467+J475+J493+J484+J1010</f>
        <v>0</v>
      </c>
    </row>
    <row r="108" spans="1:10" ht="16.5" customHeight="1" x14ac:dyDescent="0.35">
      <c r="A108" s="43"/>
      <c r="B108" s="16" t="s">
        <v>170</v>
      </c>
      <c r="C108" s="52" t="s">
        <v>171</v>
      </c>
      <c r="D108" s="190">
        <f t="shared" si="103"/>
        <v>0</v>
      </c>
      <c r="E108" s="30">
        <f t="shared" si="103"/>
        <v>0</v>
      </c>
      <c r="F108" s="97">
        <f>F468+F476+F494+F485+F1011</f>
        <v>0</v>
      </c>
      <c r="G108" s="30">
        <f t="shared" ref="G108:I108" si="106">G468+G476+G494+G485+G1011</f>
        <v>0</v>
      </c>
      <c r="H108" s="30">
        <f t="shared" si="106"/>
        <v>0</v>
      </c>
      <c r="I108" s="30">
        <f t="shared" si="106"/>
        <v>0</v>
      </c>
      <c r="J108" s="30">
        <f t="shared" ref="J108" si="107">J468+J476+J494+J485+J1011</f>
        <v>0</v>
      </c>
    </row>
    <row r="109" spans="1:10" ht="19.5" customHeight="1" x14ac:dyDescent="0.35">
      <c r="A109" s="43"/>
      <c r="B109" s="16" t="s">
        <v>172</v>
      </c>
      <c r="C109" s="52" t="s">
        <v>173</v>
      </c>
      <c r="D109" s="190">
        <f t="shared" si="103"/>
        <v>12651</v>
      </c>
      <c r="E109" s="30">
        <f t="shared" si="103"/>
        <v>16082</v>
      </c>
      <c r="F109" s="97">
        <f>F469+F477+F495+F486+F1012</f>
        <v>16082</v>
      </c>
      <c r="G109" s="30">
        <f t="shared" ref="G109:I109" si="108">G469+G477+G495+G486+G1012</f>
        <v>0</v>
      </c>
      <c r="H109" s="30">
        <f t="shared" si="108"/>
        <v>0</v>
      </c>
      <c r="I109" s="30">
        <f t="shared" si="108"/>
        <v>0</v>
      </c>
      <c r="J109" s="30">
        <f t="shared" ref="J109" si="109">J469+J477+J495+J486+J1012</f>
        <v>0</v>
      </c>
    </row>
    <row r="110" spans="1:10" ht="20.25" customHeight="1" x14ac:dyDescent="0.35">
      <c r="A110" s="43"/>
      <c r="B110" s="16" t="s">
        <v>166</v>
      </c>
      <c r="C110" s="52" t="s">
        <v>174</v>
      </c>
      <c r="D110" s="30">
        <f t="shared" ref="D110:E110" si="110">D111+D112+D113</f>
        <v>0</v>
      </c>
      <c r="E110" s="30">
        <f t="shared" si="110"/>
        <v>0</v>
      </c>
      <c r="F110" s="97">
        <f t="shared" ref="F110" si="111">F111+F112+F113</f>
        <v>0</v>
      </c>
      <c r="G110" s="30">
        <f t="shared" ref="G110:I110" si="112">G111+G112+G113</f>
        <v>0</v>
      </c>
      <c r="H110" s="30">
        <f t="shared" si="112"/>
        <v>0</v>
      </c>
      <c r="I110" s="30">
        <f t="shared" si="112"/>
        <v>0</v>
      </c>
      <c r="J110" s="30">
        <f t="shared" ref="J110" si="113">J111+J112+J113</f>
        <v>0</v>
      </c>
    </row>
    <row r="111" spans="1:10" ht="14.25" customHeight="1" x14ac:dyDescent="0.35">
      <c r="A111" s="43"/>
      <c r="B111" s="16" t="s">
        <v>168</v>
      </c>
      <c r="C111" s="54" t="s">
        <v>175</v>
      </c>
      <c r="D111" s="190"/>
      <c r="E111" s="30"/>
      <c r="F111" s="97"/>
      <c r="G111" s="30"/>
      <c r="H111" s="30"/>
      <c r="I111" s="30"/>
      <c r="J111" s="30"/>
    </row>
    <row r="112" spans="1:10" ht="20.25" customHeight="1" x14ac:dyDescent="0.35">
      <c r="A112" s="43"/>
      <c r="B112" s="16" t="s">
        <v>170</v>
      </c>
      <c r="C112" s="54" t="s">
        <v>176</v>
      </c>
      <c r="D112" s="190"/>
      <c r="E112" s="30"/>
      <c r="F112" s="97"/>
      <c r="G112" s="30"/>
      <c r="H112" s="30"/>
      <c r="I112" s="30"/>
      <c r="J112" s="30"/>
    </row>
    <row r="113" spans="1:10" ht="18.75" customHeight="1" x14ac:dyDescent="0.35">
      <c r="A113" s="43"/>
      <c r="B113" s="16" t="s">
        <v>172</v>
      </c>
      <c r="C113" s="54" t="s">
        <v>177</v>
      </c>
      <c r="D113" s="190"/>
      <c r="E113" s="30"/>
      <c r="F113" s="97"/>
      <c r="G113" s="30"/>
      <c r="H113" s="30"/>
      <c r="I113" s="30"/>
      <c r="J113" s="30"/>
    </row>
    <row r="114" spans="1:10" ht="27" customHeight="1" x14ac:dyDescent="0.35">
      <c r="A114" s="43"/>
      <c r="B114" s="55" t="s">
        <v>178</v>
      </c>
      <c r="C114" s="56" t="s">
        <v>179</v>
      </c>
      <c r="D114" s="259">
        <f t="shared" ref="D114:E114" si="114">D115+D116</f>
        <v>2103</v>
      </c>
      <c r="E114" s="57">
        <f t="shared" si="114"/>
        <v>21506</v>
      </c>
      <c r="F114" s="57">
        <f t="shared" ref="F114" si="115">F115+F116</f>
        <v>22276</v>
      </c>
      <c r="G114" s="57">
        <f t="shared" ref="G114:I114" si="116">G115+G116</f>
        <v>0</v>
      </c>
      <c r="H114" s="57">
        <f t="shared" si="116"/>
        <v>0</v>
      </c>
      <c r="I114" s="57">
        <f t="shared" si="116"/>
        <v>0</v>
      </c>
      <c r="J114" s="57">
        <f t="shared" ref="J114" si="117">J115+J116</f>
        <v>0</v>
      </c>
    </row>
    <row r="115" spans="1:10" ht="27" customHeight="1" x14ac:dyDescent="0.35">
      <c r="A115" s="43"/>
      <c r="B115" s="58" t="s">
        <v>180</v>
      </c>
      <c r="C115" s="59" t="s">
        <v>181</v>
      </c>
      <c r="D115" s="260"/>
      <c r="E115" s="60"/>
      <c r="F115" s="477"/>
      <c r="G115" s="60"/>
      <c r="H115" s="60"/>
      <c r="I115" s="60"/>
      <c r="J115" s="60"/>
    </row>
    <row r="116" spans="1:10" ht="27" customHeight="1" x14ac:dyDescent="0.35">
      <c r="A116" s="43"/>
      <c r="B116" s="61" t="s">
        <v>182</v>
      </c>
      <c r="C116" s="59" t="s">
        <v>183</v>
      </c>
      <c r="D116" s="190">
        <v>2103</v>
      </c>
      <c r="E116" s="53">
        <f>E1362+E1368+E378</f>
        <v>21506</v>
      </c>
      <c r="F116" s="475">
        <f>F1362+F1368+F378-1702-1607-119</f>
        <v>22276</v>
      </c>
      <c r="G116" s="53">
        <f>G1362+G1368+G378</f>
        <v>0</v>
      </c>
      <c r="H116" s="53">
        <f>H1362+H1368+H378</f>
        <v>0</v>
      </c>
      <c r="I116" s="53">
        <f>I1362+I1368+I378</f>
        <v>0</v>
      </c>
      <c r="J116" s="53">
        <f>J1362+J1368+J378</f>
        <v>0</v>
      </c>
    </row>
    <row r="117" spans="1:10" ht="27" customHeight="1" x14ac:dyDescent="0.35">
      <c r="A117" s="43"/>
      <c r="B117" s="62" t="s">
        <v>184</v>
      </c>
      <c r="C117" s="63" t="s">
        <v>185</v>
      </c>
      <c r="D117" s="64">
        <f t="shared" ref="D117:E117" si="118">D119+D118</f>
        <v>8924</v>
      </c>
      <c r="E117" s="64">
        <f t="shared" si="118"/>
        <v>26640</v>
      </c>
      <c r="F117" s="240">
        <f t="shared" ref="F117" si="119">F119+F118</f>
        <v>26640</v>
      </c>
      <c r="G117" s="64">
        <f t="shared" ref="G117:I117" si="120">G119+G118</f>
        <v>0</v>
      </c>
      <c r="H117" s="64">
        <f t="shared" si="120"/>
        <v>0</v>
      </c>
      <c r="I117" s="64">
        <f t="shared" si="120"/>
        <v>0</v>
      </c>
      <c r="J117" s="64">
        <f t="shared" ref="J117" si="121">J119+J118</f>
        <v>0</v>
      </c>
    </row>
    <row r="118" spans="1:10" ht="27" customHeight="1" x14ac:dyDescent="0.35">
      <c r="A118" s="43"/>
      <c r="B118" s="65" t="s">
        <v>186</v>
      </c>
      <c r="C118" s="66" t="s">
        <v>187</v>
      </c>
      <c r="D118" s="190">
        <v>7352</v>
      </c>
      <c r="E118" s="30">
        <f t="shared" ref="E118:J118" si="122">E506</f>
        <v>25000</v>
      </c>
      <c r="F118" s="97">
        <f t="shared" si="122"/>
        <v>25000</v>
      </c>
      <c r="G118" s="30">
        <f t="shared" si="122"/>
        <v>0</v>
      </c>
      <c r="H118" s="30">
        <f t="shared" si="122"/>
        <v>0</v>
      </c>
      <c r="I118" s="30">
        <f t="shared" si="122"/>
        <v>0</v>
      </c>
      <c r="J118" s="30">
        <f t="shared" si="122"/>
        <v>0</v>
      </c>
    </row>
    <row r="119" spans="1:10" ht="27" customHeight="1" x14ac:dyDescent="0.35">
      <c r="A119" s="43"/>
      <c r="B119" s="287" t="s">
        <v>188</v>
      </c>
      <c r="C119" s="288" t="s">
        <v>189</v>
      </c>
      <c r="D119" s="285">
        <f t="shared" ref="D119:E119" si="123">D120+D121+D122</f>
        <v>1572</v>
      </c>
      <c r="E119" s="286">
        <f t="shared" si="123"/>
        <v>1640</v>
      </c>
      <c r="F119" s="476">
        <f t="shared" ref="F119" si="124">F120+F121+F122</f>
        <v>1640</v>
      </c>
      <c r="G119" s="286">
        <f t="shared" ref="G119:I119" si="125">G120+G121+G122</f>
        <v>0</v>
      </c>
      <c r="H119" s="286">
        <f t="shared" si="125"/>
        <v>0</v>
      </c>
      <c r="I119" s="286">
        <f t="shared" si="125"/>
        <v>0</v>
      </c>
      <c r="J119" s="286">
        <f t="shared" ref="J119" si="126">J120+J121+J122</f>
        <v>0</v>
      </c>
    </row>
    <row r="120" spans="1:10" ht="27" customHeight="1" x14ac:dyDescent="0.35">
      <c r="A120" s="43"/>
      <c r="B120" s="67" t="s">
        <v>168</v>
      </c>
      <c r="C120" s="68" t="s">
        <v>190</v>
      </c>
      <c r="D120" s="190">
        <f t="shared" ref="D120:E122" si="127">D500</f>
        <v>1321</v>
      </c>
      <c r="E120" s="30">
        <f t="shared" si="127"/>
        <v>1378</v>
      </c>
      <c r="F120" s="97">
        <f>F500</f>
        <v>1378</v>
      </c>
      <c r="G120" s="30">
        <f t="shared" ref="G120:I120" si="128">G500</f>
        <v>0</v>
      </c>
      <c r="H120" s="30">
        <f t="shared" si="128"/>
        <v>0</v>
      </c>
      <c r="I120" s="30">
        <f t="shared" si="128"/>
        <v>0</v>
      </c>
      <c r="J120" s="30">
        <f t="shared" ref="J120" si="129">J500</f>
        <v>0</v>
      </c>
    </row>
    <row r="121" spans="1:10" ht="19.5" customHeight="1" x14ac:dyDescent="0.35">
      <c r="A121" s="43"/>
      <c r="B121" s="67" t="s">
        <v>170</v>
      </c>
      <c r="C121" s="68" t="s">
        <v>191</v>
      </c>
      <c r="D121" s="190">
        <f t="shared" si="127"/>
        <v>0</v>
      </c>
      <c r="E121" s="30">
        <f t="shared" si="127"/>
        <v>0</v>
      </c>
      <c r="F121" s="97">
        <f>F501</f>
        <v>0</v>
      </c>
      <c r="G121" s="30">
        <f t="shared" ref="G121:I121" si="130">G501</f>
        <v>0</v>
      </c>
      <c r="H121" s="30">
        <f t="shared" si="130"/>
        <v>0</v>
      </c>
      <c r="I121" s="30">
        <f t="shared" si="130"/>
        <v>0</v>
      </c>
      <c r="J121" s="30">
        <f t="shared" ref="J121" si="131">J501</f>
        <v>0</v>
      </c>
    </row>
    <row r="122" spans="1:10" ht="20.25" customHeight="1" x14ac:dyDescent="0.35">
      <c r="A122" s="43"/>
      <c r="B122" s="67" t="s">
        <v>172</v>
      </c>
      <c r="C122" s="68" t="s">
        <v>192</v>
      </c>
      <c r="D122" s="190">
        <f t="shared" si="127"/>
        <v>251</v>
      </c>
      <c r="E122" s="30">
        <f t="shared" si="127"/>
        <v>262</v>
      </c>
      <c r="F122" s="97">
        <f>F502</f>
        <v>262</v>
      </c>
      <c r="G122" s="30">
        <f t="shared" ref="G122:I122" si="132">G502</f>
        <v>0</v>
      </c>
      <c r="H122" s="30">
        <f t="shared" si="132"/>
        <v>0</v>
      </c>
      <c r="I122" s="30">
        <f t="shared" si="132"/>
        <v>0</v>
      </c>
      <c r="J122" s="30">
        <f t="shared" ref="J122" si="133">J502</f>
        <v>0</v>
      </c>
    </row>
    <row r="123" spans="1:10" ht="0.75" hidden="1" customHeight="1" x14ac:dyDescent="0.35">
      <c r="A123" s="43"/>
      <c r="B123" s="67" t="s">
        <v>193</v>
      </c>
      <c r="C123" s="68" t="s">
        <v>194</v>
      </c>
      <c r="D123" s="190"/>
      <c r="E123" s="30"/>
      <c r="F123" s="97"/>
      <c r="G123" s="30"/>
      <c r="H123" s="30"/>
      <c r="I123" s="30"/>
      <c r="J123" s="30"/>
    </row>
    <row r="124" spans="1:10" ht="43.5" customHeight="1" x14ac:dyDescent="0.35">
      <c r="A124" s="43"/>
      <c r="B124" s="77" t="s">
        <v>759</v>
      </c>
      <c r="C124" s="68"/>
      <c r="D124" s="264">
        <f>D125+D131</f>
        <v>12062</v>
      </c>
      <c r="E124" s="264">
        <f t="shared" ref="E124:J124" si="134">E125+E131</f>
        <v>146574</v>
      </c>
      <c r="F124" s="102">
        <f t="shared" si="134"/>
        <v>145804</v>
      </c>
      <c r="G124" s="264">
        <f t="shared" si="134"/>
        <v>0</v>
      </c>
      <c r="H124" s="264">
        <f t="shared" si="134"/>
        <v>0</v>
      </c>
      <c r="I124" s="264">
        <f t="shared" si="134"/>
        <v>0</v>
      </c>
      <c r="J124" s="264">
        <f t="shared" si="134"/>
        <v>0</v>
      </c>
    </row>
    <row r="125" spans="1:10" ht="27" customHeight="1" x14ac:dyDescent="0.35">
      <c r="A125" s="43"/>
      <c r="B125" s="69" t="s">
        <v>195</v>
      </c>
      <c r="C125" s="70" t="s">
        <v>196</v>
      </c>
      <c r="D125" s="71">
        <f t="shared" ref="D125:E125" si="135">D126+D127+D128</f>
        <v>11912</v>
      </c>
      <c r="E125" s="71">
        <f t="shared" si="135"/>
        <v>146421</v>
      </c>
      <c r="F125" s="71">
        <f t="shared" ref="F125" si="136">F126+F127+F128</f>
        <v>145651</v>
      </c>
      <c r="G125" s="71">
        <f t="shared" ref="G125:I125" si="137">G126+G127+G128</f>
        <v>0</v>
      </c>
      <c r="H125" s="71">
        <f t="shared" si="137"/>
        <v>0</v>
      </c>
      <c r="I125" s="71">
        <f t="shared" si="137"/>
        <v>0</v>
      </c>
      <c r="J125" s="71">
        <f t="shared" ref="J125" si="138">J126+J127+J128</f>
        <v>0</v>
      </c>
    </row>
    <row r="126" spans="1:10" ht="24" customHeight="1" x14ac:dyDescent="0.35">
      <c r="A126" s="43"/>
      <c r="B126" s="72" t="s">
        <v>197</v>
      </c>
      <c r="C126" s="73" t="s">
        <v>198</v>
      </c>
      <c r="D126" s="190"/>
      <c r="E126" s="30"/>
      <c r="F126" s="97"/>
      <c r="G126" s="30"/>
      <c r="H126" s="30"/>
      <c r="I126" s="30"/>
      <c r="J126" s="30"/>
    </row>
    <row r="127" spans="1:10" ht="15.75" customHeight="1" x14ac:dyDescent="0.35">
      <c r="A127" s="43"/>
      <c r="B127" s="72" t="s">
        <v>199</v>
      </c>
      <c r="C127" s="73" t="s">
        <v>200</v>
      </c>
      <c r="D127" s="190"/>
      <c r="E127" s="30"/>
      <c r="F127" s="97"/>
      <c r="G127" s="30"/>
      <c r="H127" s="30"/>
      <c r="I127" s="30"/>
      <c r="J127" s="30"/>
    </row>
    <row r="128" spans="1:10" ht="18.75" customHeight="1" x14ac:dyDescent="0.35">
      <c r="A128" s="43"/>
      <c r="B128" s="72" t="s">
        <v>201</v>
      </c>
      <c r="C128" s="73" t="s">
        <v>202</v>
      </c>
      <c r="D128" s="190">
        <v>11912</v>
      </c>
      <c r="E128" s="30">
        <f t="shared" ref="E128:J128" si="139">E1363+E1369+E379</f>
        <v>146421</v>
      </c>
      <c r="F128" s="97">
        <f t="shared" si="139"/>
        <v>145651</v>
      </c>
      <c r="G128" s="30">
        <f t="shared" si="139"/>
        <v>0</v>
      </c>
      <c r="H128" s="30">
        <f t="shared" si="139"/>
        <v>0</v>
      </c>
      <c r="I128" s="30">
        <f t="shared" si="139"/>
        <v>0</v>
      </c>
      <c r="J128" s="30">
        <f t="shared" si="139"/>
        <v>0</v>
      </c>
    </row>
    <row r="129" spans="1:10" ht="15.75" hidden="1" customHeight="1" x14ac:dyDescent="0.35">
      <c r="A129" s="43"/>
      <c r="B129" s="31" t="s">
        <v>203</v>
      </c>
      <c r="C129" s="74" t="s">
        <v>204</v>
      </c>
      <c r="D129" s="261">
        <f t="shared" ref="D129:E129" si="140">D130</f>
        <v>0</v>
      </c>
      <c r="E129" s="75">
        <f t="shared" si="140"/>
        <v>0</v>
      </c>
      <c r="F129" s="478">
        <f t="shared" ref="F129:J129" si="141">F130</f>
        <v>0</v>
      </c>
      <c r="G129" s="75">
        <f t="shared" si="141"/>
        <v>0</v>
      </c>
      <c r="H129" s="75">
        <f t="shared" si="141"/>
        <v>0</v>
      </c>
      <c r="I129" s="75">
        <f t="shared" si="141"/>
        <v>0</v>
      </c>
      <c r="J129" s="75">
        <f t="shared" si="141"/>
        <v>0</v>
      </c>
    </row>
    <row r="130" spans="1:10" ht="26.25" hidden="1" customHeight="1" x14ac:dyDescent="0.35">
      <c r="A130" s="43"/>
      <c r="B130" s="16" t="s">
        <v>205</v>
      </c>
      <c r="C130" s="52" t="s">
        <v>206</v>
      </c>
      <c r="D130" s="190"/>
      <c r="E130" s="30"/>
      <c r="F130" s="97"/>
      <c r="G130" s="30"/>
      <c r="H130" s="30"/>
      <c r="I130" s="30"/>
      <c r="J130" s="30"/>
    </row>
    <row r="131" spans="1:10" ht="40.5" customHeight="1" x14ac:dyDescent="0.35">
      <c r="A131" s="76" t="s">
        <v>207</v>
      </c>
      <c r="B131" s="77" t="s">
        <v>208</v>
      </c>
      <c r="C131" s="78">
        <v>48.02</v>
      </c>
      <c r="D131" s="23">
        <f t="shared" ref="D131:E131" si="142">D132+D136+D140</f>
        <v>150</v>
      </c>
      <c r="E131" s="27">
        <f t="shared" si="142"/>
        <v>153</v>
      </c>
      <c r="F131" s="48">
        <f t="shared" ref="F131" si="143">F132+F136+F140</f>
        <v>153</v>
      </c>
      <c r="G131" s="27">
        <f t="shared" ref="G131:I131" si="144">G132+G136+G140</f>
        <v>0</v>
      </c>
      <c r="H131" s="27">
        <f t="shared" si="144"/>
        <v>0</v>
      </c>
      <c r="I131" s="27">
        <f t="shared" si="144"/>
        <v>0</v>
      </c>
      <c r="J131" s="27">
        <f t="shared" ref="J131" si="145">J132+J136+J140</f>
        <v>0</v>
      </c>
    </row>
    <row r="132" spans="1:10" ht="0.75" customHeight="1" x14ac:dyDescent="0.35">
      <c r="A132" s="79"/>
      <c r="B132" s="80" t="s">
        <v>209</v>
      </c>
      <c r="C132" s="78" t="s">
        <v>210</v>
      </c>
      <c r="D132" s="23">
        <f t="shared" ref="D132:E132" si="146">D133+D134+D135</f>
        <v>0</v>
      </c>
      <c r="E132" s="27">
        <f t="shared" si="146"/>
        <v>0</v>
      </c>
      <c r="F132" s="48">
        <f t="shared" ref="F132" si="147">F133+F134+F135</f>
        <v>0</v>
      </c>
      <c r="G132" s="27">
        <f t="shared" ref="G132:I132" si="148">G133+G134+G135</f>
        <v>0</v>
      </c>
      <c r="H132" s="27">
        <f t="shared" si="148"/>
        <v>0</v>
      </c>
      <c r="I132" s="27">
        <f t="shared" si="148"/>
        <v>0</v>
      </c>
      <c r="J132" s="27">
        <f t="shared" ref="J132" si="149">J133+J134+J135</f>
        <v>0</v>
      </c>
    </row>
    <row r="133" spans="1:10" ht="17.25" hidden="1" customHeight="1" x14ac:dyDescent="0.35">
      <c r="A133" s="43"/>
      <c r="B133" s="28" t="s">
        <v>211</v>
      </c>
      <c r="C133" s="29" t="s">
        <v>212</v>
      </c>
      <c r="D133" s="257">
        <f>D352+D1344+D961+D966+D971+D976+D1350+D988+D994+D1000</f>
        <v>0</v>
      </c>
      <c r="E133" s="47">
        <f t="shared" ref="E133" si="150">E352+E1344+E961+E966+E971+E976+E1350+E988+E994+E1000</f>
        <v>0</v>
      </c>
      <c r="F133" s="474">
        <f>F352+F1344+F961+F966+F971+F976+F1350+F988+F994+F1000</f>
        <v>0</v>
      </c>
      <c r="G133" s="47">
        <f t="shared" ref="G133:I133" si="151">G352+G1344+G961+G966+G971+G976+G1350+G988+G994+G1000</f>
        <v>0</v>
      </c>
      <c r="H133" s="47">
        <f t="shared" si="151"/>
        <v>0</v>
      </c>
      <c r="I133" s="47">
        <f t="shared" si="151"/>
        <v>0</v>
      </c>
      <c r="J133" s="47">
        <f t="shared" ref="J133" si="152">J352+J1344+J961+J966+J971+J976+J1350+J988+J994+J1000</f>
        <v>0</v>
      </c>
    </row>
    <row r="134" spans="1:10" ht="17.25" hidden="1" customHeight="1" x14ac:dyDescent="0.35">
      <c r="A134" s="43"/>
      <c r="B134" s="28" t="s">
        <v>213</v>
      </c>
      <c r="C134" s="29" t="s">
        <v>214</v>
      </c>
      <c r="D134" s="190"/>
      <c r="E134" s="30"/>
      <c r="F134" s="97"/>
      <c r="G134" s="30"/>
      <c r="H134" s="30"/>
      <c r="I134" s="30"/>
      <c r="J134" s="30"/>
    </row>
    <row r="135" spans="1:10" ht="17.25" hidden="1" customHeight="1" x14ac:dyDescent="0.35">
      <c r="A135" s="43"/>
      <c r="B135" s="28" t="s">
        <v>201</v>
      </c>
      <c r="C135" s="29" t="s">
        <v>215</v>
      </c>
      <c r="D135" s="190"/>
      <c r="E135" s="30"/>
      <c r="F135" s="97"/>
      <c r="G135" s="30"/>
      <c r="H135" s="30"/>
      <c r="I135" s="30"/>
      <c r="J135" s="30"/>
    </row>
    <row r="136" spans="1:10" ht="17.25" hidden="1" customHeight="1" x14ac:dyDescent="0.35">
      <c r="A136" s="79"/>
      <c r="B136" s="81" t="s">
        <v>216</v>
      </c>
      <c r="C136" s="82" t="s">
        <v>217</v>
      </c>
      <c r="D136" s="255">
        <f t="shared" ref="D136:E136" si="153">D137+D138+D139</f>
        <v>0</v>
      </c>
      <c r="E136" s="44">
        <f t="shared" si="153"/>
        <v>0</v>
      </c>
      <c r="F136" s="94">
        <f t="shared" ref="F136" si="154">F137+F138+F139</f>
        <v>0</v>
      </c>
      <c r="G136" s="44">
        <f t="shared" ref="G136:I136" si="155">G137+G138+G139</f>
        <v>0</v>
      </c>
      <c r="H136" s="44">
        <f t="shared" si="155"/>
        <v>0</v>
      </c>
      <c r="I136" s="44">
        <f t="shared" si="155"/>
        <v>0</v>
      </c>
      <c r="J136" s="44">
        <f t="shared" ref="J136" si="156">J137+J138+J139</f>
        <v>0</v>
      </c>
    </row>
    <row r="137" spans="1:10" ht="17.25" hidden="1" customHeight="1" x14ac:dyDescent="0.35">
      <c r="A137" s="43"/>
      <c r="B137" s="28" t="s">
        <v>211</v>
      </c>
      <c r="C137" s="29" t="s">
        <v>218</v>
      </c>
      <c r="D137" s="258">
        <f>D950+D356+D982</f>
        <v>0</v>
      </c>
      <c r="E137" s="45">
        <f t="shared" ref="E137" si="157">E950+E356+E982</f>
        <v>0</v>
      </c>
      <c r="F137" s="472">
        <f>F950+F356+F982</f>
        <v>0</v>
      </c>
      <c r="G137" s="45">
        <f t="shared" ref="G137:I137" si="158">G950+G356+G982</f>
        <v>0</v>
      </c>
      <c r="H137" s="45">
        <f t="shared" si="158"/>
        <v>0</v>
      </c>
      <c r="I137" s="45">
        <f t="shared" si="158"/>
        <v>0</v>
      </c>
      <c r="J137" s="45">
        <f t="shared" ref="J137" si="159">J950+J356+J982</f>
        <v>0</v>
      </c>
    </row>
    <row r="138" spans="1:10" ht="18.75" hidden="1" customHeight="1" x14ac:dyDescent="0.35">
      <c r="A138" s="43"/>
      <c r="B138" s="16" t="s">
        <v>213</v>
      </c>
      <c r="C138" s="29" t="s">
        <v>219</v>
      </c>
      <c r="D138" s="190"/>
      <c r="E138" s="30"/>
      <c r="F138" s="97"/>
      <c r="G138" s="30"/>
      <c r="H138" s="30"/>
      <c r="I138" s="30"/>
      <c r="J138" s="30"/>
    </row>
    <row r="139" spans="1:10" ht="14.25" hidden="1" customHeight="1" x14ac:dyDescent="0.35">
      <c r="A139" s="43"/>
      <c r="B139" s="28" t="s">
        <v>201</v>
      </c>
      <c r="C139" s="29" t="s">
        <v>220</v>
      </c>
      <c r="D139" s="190"/>
      <c r="E139" s="30"/>
      <c r="F139" s="97"/>
      <c r="G139" s="30"/>
      <c r="H139" s="30"/>
      <c r="I139" s="30"/>
      <c r="J139" s="30"/>
    </row>
    <row r="140" spans="1:10" ht="21.75" customHeight="1" x14ac:dyDescent="0.35">
      <c r="A140" s="79"/>
      <c r="B140" s="83" t="s">
        <v>221</v>
      </c>
      <c r="C140" s="467" t="s">
        <v>222</v>
      </c>
      <c r="D140" s="255">
        <f t="shared" ref="D140:E140" si="160">D141+D142+D143</f>
        <v>150</v>
      </c>
      <c r="E140" s="44">
        <f t="shared" si="160"/>
        <v>153</v>
      </c>
      <c r="F140" s="94">
        <f t="shared" ref="F140" si="161">F141+F142+F143</f>
        <v>153</v>
      </c>
      <c r="G140" s="44">
        <f t="shared" ref="G140:I140" si="162">G141+G142+G143</f>
        <v>0</v>
      </c>
      <c r="H140" s="44">
        <f t="shared" si="162"/>
        <v>0</v>
      </c>
      <c r="I140" s="44">
        <f t="shared" si="162"/>
        <v>0</v>
      </c>
      <c r="J140" s="44">
        <f t="shared" ref="J140" si="163">J141+J142+J143</f>
        <v>0</v>
      </c>
    </row>
    <row r="141" spans="1:10" ht="16.5" customHeight="1" x14ac:dyDescent="0.35">
      <c r="A141" s="43"/>
      <c r="B141" s="28" t="s">
        <v>223</v>
      </c>
      <c r="C141" s="29" t="s">
        <v>224</v>
      </c>
      <c r="D141" s="257"/>
      <c r="E141" s="47"/>
      <c r="F141" s="474"/>
      <c r="G141" s="47"/>
      <c r="H141" s="47"/>
      <c r="I141" s="47"/>
      <c r="J141" s="47"/>
    </row>
    <row r="142" spans="1:10" ht="14.25" customHeight="1" x14ac:dyDescent="0.35">
      <c r="A142" s="43"/>
      <c r="B142" s="28" t="s">
        <v>213</v>
      </c>
      <c r="C142" s="29" t="s">
        <v>225</v>
      </c>
      <c r="D142" s="190">
        <f>D956+D1357+D797</f>
        <v>150</v>
      </c>
      <c r="E142" s="30">
        <f t="shared" ref="E142" si="164">E956+E1357+E797</f>
        <v>153</v>
      </c>
      <c r="F142" s="97">
        <f>F956+F1357+F797</f>
        <v>153</v>
      </c>
      <c r="G142" s="30">
        <f t="shared" ref="G142:I142" si="165">G956+G1357+G797</f>
        <v>0</v>
      </c>
      <c r="H142" s="30">
        <f t="shared" si="165"/>
        <v>0</v>
      </c>
      <c r="I142" s="30">
        <f t="shared" si="165"/>
        <v>0</v>
      </c>
      <c r="J142" s="30">
        <f t="shared" ref="J142" si="166">J956+J1357+J797</f>
        <v>0</v>
      </c>
    </row>
    <row r="143" spans="1:10" ht="15" customHeight="1" x14ac:dyDescent="0.35">
      <c r="A143" s="43"/>
      <c r="B143" s="28" t="s">
        <v>201</v>
      </c>
      <c r="C143" s="29" t="s">
        <v>226</v>
      </c>
      <c r="D143" s="190"/>
      <c r="E143" s="30"/>
      <c r="F143" s="97"/>
      <c r="G143" s="30"/>
      <c r="H143" s="30"/>
      <c r="I143" s="30"/>
      <c r="J143" s="30"/>
    </row>
    <row r="144" spans="1:10" ht="14.25" hidden="1" customHeight="1" x14ac:dyDescent="0.35">
      <c r="A144" s="43"/>
      <c r="B144" s="25" t="s">
        <v>227</v>
      </c>
      <c r="C144" s="29" t="s">
        <v>228</v>
      </c>
      <c r="D144" s="190"/>
      <c r="E144" s="30"/>
      <c r="F144" s="97"/>
      <c r="G144" s="30"/>
      <c r="H144" s="30"/>
      <c r="I144" s="30"/>
      <c r="J144" s="30"/>
    </row>
    <row r="145" spans="1:10" ht="14.25" hidden="1" customHeight="1" x14ac:dyDescent="0.35">
      <c r="A145" s="43"/>
      <c r="B145" s="28" t="s">
        <v>223</v>
      </c>
      <c r="C145" s="29"/>
      <c r="D145" s="190"/>
      <c r="E145" s="30"/>
      <c r="F145" s="97"/>
      <c r="G145" s="30"/>
      <c r="H145" s="30"/>
      <c r="I145" s="30"/>
      <c r="J145" s="30"/>
    </row>
    <row r="146" spans="1:10" ht="14.25" hidden="1" customHeight="1" x14ac:dyDescent="0.35">
      <c r="A146" s="43"/>
      <c r="B146" s="28" t="s">
        <v>213</v>
      </c>
      <c r="C146" s="29"/>
      <c r="D146" s="190"/>
      <c r="E146" s="30"/>
      <c r="F146" s="97"/>
      <c r="G146" s="30"/>
      <c r="H146" s="30"/>
      <c r="I146" s="30"/>
      <c r="J146" s="30"/>
    </row>
    <row r="147" spans="1:10" ht="14.25" hidden="1" customHeight="1" x14ac:dyDescent="0.35">
      <c r="A147" s="43"/>
      <c r="B147" s="28" t="s">
        <v>201</v>
      </c>
      <c r="C147" s="29"/>
      <c r="D147" s="190"/>
      <c r="E147" s="30"/>
      <c r="F147" s="97"/>
      <c r="G147" s="30"/>
      <c r="H147" s="30"/>
      <c r="I147" s="30"/>
      <c r="J147" s="30"/>
    </row>
    <row r="148" spans="1:10" ht="14.25" hidden="1" customHeight="1" x14ac:dyDescent="0.35">
      <c r="A148" s="43"/>
      <c r="B148" s="25" t="s">
        <v>229</v>
      </c>
      <c r="C148" s="29" t="s">
        <v>230</v>
      </c>
      <c r="D148" s="190"/>
      <c r="E148" s="30"/>
      <c r="F148" s="97"/>
      <c r="G148" s="30"/>
      <c r="H148" s="30"/>
      <c r="I148" s="30"/>
      <c r="J148" s="30"/>
    </row>
    <row r="149" spans="1:10" ht="14.25" hidden="1" customHeight="1" x14ac:dyDescent="0.35">
      <c r="A149" s="43"/>
      <c r="B149" s="28" t="s">
        <v>223</v>
      </c>
      <c r="C149" s="29"/>
      <c r="D149" s="190"/>
      <c r="E149" s="30"/>
      <c r="F149" s="97"/>
      <c r="G149" s="30"/>
      <c r="H149" s="30"/>
      <c r="I149" s="30"/>
      <c r="J149" s="30"/>
    </row>
    <row r="150" spans="1:10" ht="14.25" hidden="1" customHeight="1" x14ac:dyDescent="0.35">
      <c r="A150" s="43"/>
      <c r="B150" s="28" t="s">
        <v>213</v>
      </c>
      <c r="C150" s="29"/>
      <c r="D150" s="190"/>
      <c r="E150" s="30"/>
      <c r="F150" s="97"/>
      <c r="G150" s="30"/>
      <c r="H150" s="30"/>
      <c r="I150" s="30"/>
      <c r="J150" s="30"/>
    </row>
    <row r="151" spans="1:10" ht="14.25" hidden="1" customHeight="1" x14ac:dyDescent="0.35">
      <c r="A151" s="43"/>
      <c r="B151" s="28" t="s">
        <v>201</v>
      </c>
      <c r="C151" s="29"/>
      <c r="D151" s="190"/>
      <c r="E151" s="30"/>
      <c r="F151" s="97"/>
      <c r="G151" s="30"/>
      <c r="H151" s="30"/>
      <c r="I151" s="30"/>
      <c r="J151" s="30"/>
    </row>
    <row r="152" spans="1:10" ht="14.25" customHeight="1" x14ac:dyDescent="0.35">
      <c r="A152" s="85"/>
      <c r="B152" s="86" t="s">
        <v>231</v>
      </c>
      <c r="C152" s="87"/>
      <c r="D152" s="262">
        <f t="shared" ref="D152:E152" si="167">D153+D155+D159+D175+D207</f>
        <v>424566.32999999996</v>
      </c>
      <c r="E152" s="88">
        <f t="shared" si="167"/>
        <v>418086</v>
      </c>
      <c r="F152" s="92">
        <f t="shared" ref="F152" si="168">F153+F155+F159+F175+F207</f>
        <v>403693</v>
      </c>
      <c r="G152" s="88">
        <f t="shared" ref="G152:I152" si="169">G153+G155+G159+G175+G207</f>
        <v>124237</v>
      </c>
      <c r="H152" s="88">
        <f t="shared" si="169"/>
        <v>124918</v>
      </c>
      <c r="I152" s="88">
        <f t="shared" si="169"/>
        <v>126343</v>
      </c>
      <c r="J152" s="88">
        <f t="shared" ref="J152" si="170">J153+J155+J159+J175+J207</f>
        <v>0</v>
      </c>
    </row>
    <row r="153" spans="1:10" ht="15.75" customHeight="1" x14ac:dyDescent="0.35">
      <c r="A153" s="24" t="s">
        <v>8</v>
      </c>
      <c r="B153" s="25" t="s">
        <v>9</v>
      </c>
      <c r="C153" s="26">
        <v>1.02</v>
      </c>
      <c r="D153" s="23">
        <f t="shared" ref="D153:E153" si="171">D154</f>
        <v>2</v>
      </c>
      <c r="E153" s="27">
        <f t="shared" si="171"/>
        <v>0</v>
      </c>
      <c r="F153" s="48">
        <f t="shared" ref="F153:J153" si="172">F154</f>
        <v>0</v>
      </c>
      <c r="G153" s="27">
        <f t="shared" si="172"/>
        <v>0</v>
      </c>
      <c r="H153" s="27">
        <f t="shared" si="172"/>
        <v>0</v>
      </c>
      <c r="I153" s="27">
        <f t="shared" si="172"/>
        <v>0</v>
      </c>
      <c r="J153" s="27">
        <f t="shared" si="172"/>
        <v>0</v>
      </c>
    </row>
    <row r="154" spans="1:10" ht="16.5" customHeight="1" x14ac:dyDescent="0.35">
      <c r="A154" s="24"/>
      <c r="B154" s="28" t="s">
        <v>10</v>
      </c>
      <c r="C154" s="29" t="s">
        <v>11</v>
      </c>
      <c r="D154" s="258">
        <f>D10</f>
        <v>2</v>
      </c>
      <c r="E154" s="45">
        <f t="shared" ref="E154" si="173">E10</f>
        <v>0</v>
      </c>
      <c r="F154" s="472">
        <f t="shared" ref="F154" si="174">F10</f>
        <v>0</v>
      </c>
      <c r="G154" s="45">
        <f t="shared" ref="G154:I154" si="175">G10</f>
        <v>0</v>
      </c>
      <c r="H154" s="45">
        <f t="shared" si="175"/>
        <v>0</v>
      </c>
      <c r="I154" s="45">
        <f t="shared" si="175"/>
        <v>0</v>
      </c>
      <c r="J154" s="45">
        <f t="shared" ref="J154" si="176">J10</f>
        <v>0</v>
      </c>
    </row>
    <row r="155" spans="1:10" ht="16.5" customHeight="1" x14ac:dyDescent="0.35">
      <c r="A155" s="24" t="s">
        <v>12</v>
      </c>
      <c r="B155" s="25" t="s">
        <v>13</v>
      </c>
      <c r="C155" s="26">
        <v>4.0199999999999996</v>
      </c>
      <c r="D155" s="252">
        <f t="shared" ref="D155:E155" si="177">D156+D157</f>
        <v>168426.84</v>
      </c>
      <c r="E155" s="32">
        <f t="shared" si="177"/>
        <v>189591</v>
      </c>
      <c r="F155" s="468">
        <f t="shared" ref="F155" si="178">F156+F157</f>
        <v>205194</v>
      </c>
      <c r="G155" s="32">
        <f t="shared" ref="G155:I155" si="179">G156+G157</f>
        <v>0</v>
      </c>
      <c r="H155" s="32">
        <f t="shared" si="179"/>
        <v>0</v>
      </c>
      <c r="I155" s="32">
        <f t="shared" si="179"/>
        <v>0</v>
      </c>
      <c r="J155" s="32">
        <f t="shared" ref="J155" si="180">J156+J157</f>
        <v>0</v>
      </c>
    </row>
    <row r="156" spans="1:10" ht="18" customHeight="1" x14ac:dyDescent="0.35">
      <c r="A156" s="24"/>
      <c r="B156" s="28" t="s">
        <v>232</v>
      </c>
      <c r="C156" s="29" t="s">
        <v>15</v>
      </c>
      <c r="D156" s="258">
        <f>D13</f>
        <v>147742.84</v>
      </c>
      <c r="E156" s="45">
        <f t="shared" ref="E156:E157" si="181">E13</f>
        <v>151437</v>
      </c>
      <c r="F156" s="472">
        <f t="shared" ref="F156:F157" si="182">F13</f>
        <v>168445</v>
      </c>
      <c r="G156" s="45">
        <f t="shared" ref="G156:I156" si="183">G13</f>
        <v>0</v>
      </c>
      <c r="H156" s="45">
        <f t="shared" si="183"/>
        <v>0</v>
      </c>
      <c r="I156" s="45">
        <f t="shared" si="183"/>
        <v>0</v>
      </c>
      <c r="J156" s="45">
        <f t="shared" ref="J156" si="184">J13</f>
        <v>0</v>
      </c>
    </row>
    <row r="157" spans="1:10" ht="15" customHeight="1" x14ac:dyDescent="0.35">
      <c r="A157" s="24"/>
      <c r="B157" s="28" t="s">
        <v>233</v>
      </c>
      <c r="C157" s="29" t="s">
        <v>17</v>
      </c>
      <c r="D157" s="258">
        <f>D14</f>
        <v>20684</v>
      </c>
      <c r="E157" s="45">
        <f t="shared" si="181"/>
        <v>38154</v>
      </c>
      <c r="F157" s="472">
        <f t="shared" si="182"/>
        <v>36749</v>
      </c>
      <c r="G157" s="45">
        <f t="shared" ref="G157:I157" si="185">G14</f>
        <v>0</v>
      </c>
      <c r="H157" s="45">
        <f t="shared" si="185"/>
        <v>0</v>
      </c>
      <c r="I157" s="45">
        <f t="shared" si="185"/>
        <v>0</v>
      </c>
      <c r="J157" s="45">
        <f t="shared" ref="J157" si="186">J14</f>
        <v>0</v>
      </c>
    </row>
    <row r="158" spans="1:10" ht="26.25" customHeight="1" x14ac:dyDescent="0.35">
      <c r="A158" s="24"/>
      <c r="B158" s="51" t="s">
        <v>18</v>
      </c>
      <c r="C158" s="29" t="s">
        <v>19</v>
      </c>
      <c r="D158" s="258"/>
      <c r="E158" s="45"/>
      <c r="F158" s="472"/>
      <c r="G158" s="45"/>
      <c r="H158" s="45"/>
      <c r="I158" s="45"/>
      <c r="J158" s="45"/>
    </row>
    <row r="159" spans="1:10" ht="18" customHeight="1" x14ac:dyDescent="0.35">
      <c r="A159" s="24" t="s">
        <v>20</v>
      </c>
      <c r="B159" s="25" t="s">
        <v>234</v>
      </c>
      <c r="C159" s="29" t="s">
        <v>22</v>
      </c>
      <c r="D159" s="252">
        <f t="shared" ref="D159:E159" si="187">D160+D173+D174</f>
        <v>244022</v>
      </c>
      <c r="E159" s="32">
        <f t="shared" si="187"/>
        <v>220979</v>
      </c>
      <c r="F159" s="468">
        <f t="shared" ref="F159" si="188">F160+F173+F174</f>
        <v>159133</v>
      </c>
      <c r="G159" s="32">
        <f t="shared" ref="G159:I159" si="189">G160+G173+G174</f>
        <v>124237</v>
      </c>
      <c r="H159" s="32">
        <f t="shared" si="189"/>
        <v>124918</v>
      </c>
      <c r="I159" s="32">
        <f t="shared" si="189"/>
        <v>126343</v>
      </c>
      <c r="J159" s="32">
        <f t="shared" ref="J159" si="190">J160+J173+J174</f>
        <v>0</v>
      </c>
    </row>
    <row r="160" spans="1:10" ht="18" customHeight="1" x14ac:dyDescent="0.35">
      <c r="A160" s="43">
        <v>1</v>
      </c>
      <c r="B160" s="25" t="s">
        <v>235</v>
      </c>
      <c r="C160" s="29" t="s">
        <v>24</v>
      </c>
      <c r="D160" s="23">
        <f t="shared" ref="D160:E160" si="191">D161+D162+D165+D166+D167+D168+D171+D172+D163+D164</f>
        <v>122583</v>
      </c>
      <c r="E160" s="27">
        <f t="shared" si="191"/>
        <v>161737</v>
      </c>
      <c r="F160" s="48">
        <f t="shared" ref="F160" si="192">F161+F162+F165+F166+F167+F168+F171+F172+F163+F164</f>
        <v>102341</v>
      </c>
      <c r="G160" s="27">
        <f t="shared" ref="G160:I160" si="193">G161+G162+G165+G166+G167+G168+G171+G172+G163+G164</f>
        <v>102541</v>
      </c>
      <c r="H160" s="27">
        <f t="shared" si="193"/>
        <v>102729</v>
      </c>
      <c r="I160" s="27">
        <f t="shared" si="193"/>
        <v>102922</v>
      </c>
      <c r="J160" s="27">
        <f t="shared" ref="J160" si="194">J161+J162+J165+J166+J167+J168+J171+J172+J163+J164</f>
        <v>0</v>
      </c>
    </row>
    <row r="161" spans="1:10" ht="16.5" customHeight="1" x14ac:dyDescent="0.35">
      <c r="A161" s="43"/>
      <c r="B161" s="28" t="s">
        <v>25</v>
      </c>
      <c r="C161" s="29" t="s">
        <v>24</v>
      </c>
      <c r="D161" s="258">
        <f t="shared" ref="D161:E165" si="195">D18</f>
        <v>37698</v>
      </c>
      <c r="E161" s="45">
        <f t="shared" si="195"/>
        <v>70000</v>
      </c>
      <c r="F161" s="472">
        <f t="shared" ref="F161:F165" si="196">F18</f>
        <v>36686</v>
      </c>
      <c r="G161" s="45">
        <f t="shared" ref="G161:I161" si="197">G18</f>
        <v>36686</v>
      </c>
      <c r="H161" s="45">
        <f t="shared" si="197"/>
        <v>36686</v>
      </c>
      <c r="I161" s="45">
        <f t="shared" si="197"/>
        <v>36686</v>
      </c>
      <c r="J161" s="45">
        <f t="shared" ref="J161" si="198">J18</f>
        <v>0</v>
      </c>
    </row>
    <row r="162" spans="1:10" ht="12.75" customHeight="1" x14ac:dyDescent="0.35">
      <c r="A162" s="43"/>
      <c r="B162" s="28" t="s">
        <v>26</v>
      </c>
      <c r="C162" s="29" t="s">
        <v>24</v>
      </c>
      <c r="D162" s="258">
        <f t="shared" si="195"/>
        <v>44248</v>
      </c>
      <c r="E162" s="45">
        <f t="shared" si="195"/>
        <v>65000</v>
      </c>
      <c r="F162" s="472">
        <f t="shared" si="196"/>
        <v>44402</v>
      </c>
      <c r="G162" s="45">
        <f t="shared" ref="G162:I162" si="199">G19</f>
        <v>44402</v>
      </c>
      <c r="H162" s="45">
        <f t="shared" si="199"/>
        <v>44402</v>
      </c>
      <c r="I162" s="45">
        <f t="shared" si="199"/>
        <v>44402</v>
      </c>
      <c r="J162" s="45">
        <f t="shared" ref="J162" si="200">J19</f>
        <v>0</v>
      </c>
    </row>
    <row r="163" spans="1:10" ht="12.75" customHeight="1" x14ac:dyDescent="0.35">
      <c r="A163" s="43"/>
      <c r="B163" s="28" t="s">
        <v>27</v>
      </c>
      <c r="C163" s="29" t="s">
        <v>24</v>
      </c>
      <c r="D163" s="258">
        <f t="shared" si="195"/>
        <v>606</v>
      </c>
      <c r="E163" s="45">
        <f t="shared" si="195"/>
        <v>2000</v>
      </c>
      <c r="F163" s="472">
        <f t="shared" si="196"/>
        <v>606</v>
      </c>
      <c r="G163" s="45">
        <f t="shared" ref="G163:I163" si="201">G20</f>
        <v>606</v>
      </c>
      <c r="H163" s="45">
        <f t="shared" si="201"/>
        <v>606</v>
      </c>
      <c r="I163" s="45">
        <f t="shared" si="201"/>
        <v>606</v>
      </c>
      <c r="J163" s="45">
        <f t="shared" ref="J163" si="202">J20</f>
        <v>0</v>
      </c>
    </row>
    <row r="164" spans="1:10" ht="12.75" customHeight="1" x14ac:dyDescent="0.35">
      <c r="A164" s="43"/>
      <c r="B164" s="36" t="s">
        <v>758</v>
      </c>
      <c r="C164" s="29"/>
      <c r="D164" s="258">
        <f t="shared" si="195"/>
        <v>42</v>
      </c>
      <c r="E164" s="45">
        <f t="shared" si="195"/>
        <v>500</v>
      </c>
      <c r="F164" s="472">
        <f t="shared" si="196"/>
        <v>42</v>
      </c>
      <c r="G164" s="45">
        <f t="shared" ref="G164:I164" si="203">G21</f>
        <v>42</v>
      </c>
      <c r="H164" s="45">
        <f t="shared" si="203"/>
        <v>42</v>
      </c>
      <c r="I164" s="45">
        <f t="shared" si="203"/>
        <v>42</v>
      </c>
      <c r="J164" s="45">
        <f t="shared" ref="J164" si="204">J21</f>
        <v>0</v>
      </c>
    </row>
    <row r="165" spans="1:10" ht="15" customHeight="1" x14ac:dyDescent="0.35">
      <c r="A165" s="43"/>
      <c r="B165" s="28" t="s">
        <v>28</v>
      </c>
      <c r="C165" s="29" t="s">
        <v>24</v>
      </c>
      <c r="D165" s="258">
        <f t="shared" si="195"/>
        <v>9480</v>
      </c>
      <c r="E165" s="45">
        <f t="shared" si="195"/>
        <v>18000</v>
      </c>
      <c r="F165" s="472">
        <f t="shared" si="196"/>
        <v>14546</v>
      </c>
      <c r="G165" s="45">
        <f t="shared" ref="G165:I165" si="205">G22</f>
        <v>14546</v>
      </c>
      <c r="H165" s="45">
        <f t="shared" si="205"/>
        <v>14546</v>
      </c>
      <c r="I165" s="45">
        <f t="shared" si="205"/>
        <v>14546</v>
      </c>
      <c r="J165" s="45">
        <f t="shared" ref="J165" si="206">J22</f>
        <v>0</v>
      </c>
    </row>
    <row r="166" spans="1:10" ht="15.75" hidden="1" customHeight="1" x14ac:dyDescent="0.35">
      <c r="A166" s="43"/>
      <c r="B166" s="28" t="s">
        <v>29</v>
      </c>
      <c r="C166" s="29"/>
      <c r="D166" s="190"/>
      <c r="E166" s="30"/>
      <c r="F166" s="97"/>
      <c r="G166" s="30"/>
      <c r="H166" s="30"/>
      <c r="I166" s="30"/>
      <c r="J166" s="30"/>
    </row>
    <row r="167" spans="1:10" ht="14.15" x14ac:dyDescent="0.35">
      <c r="A167" s="43"/>
      <c r="B167" s="28" t="s">
        <v>236</v>
      </c>
      <c r="C167" s="29" t="s">
        <v>24</v>
      </c>
      <c r="D167" s="258">
        <f>D24</f>
        <v>5538</v>
      </c>
      <c r="E167" s="45">
        <f t="shared" ref="E167" si="207">E24</f>
        <v>6237</v>
      </c>
      <c r="F167" s="472">
        <f t="shared" ref="F167" si="208">F24</f>
        <v>6059</v>
      </c>
      <c r="G167" s="45">
        <f t="shared" ref="G167:I167" si="209">G24</f>
        <v>6259</v>
      </c>
      <c r="H167" s="45">
        <f t="shared" si="209"/>
        <v>6447</v>
      </c>
      <c r="I167" s="45">
        <f t="shared" si="209"/>
        <v>6640</v>
      </c>
      <c r="J167" s="45">
        <f t="shared" ref="J167" si="210">J24</f>
        <v>0</v>
      </c>
    </row>
    <row r="168" spans="1:10" ht="0.75" customHeight="1" x14ac:dyDescent="0.35">
      <c r="A168" s="43"/>
      <c r="B168" s="28" t="s">
        <v>237</v>
      </c>
      <c r="C168" s="29" t="s">
        <v>24</v>
      </c>
      <c r="D168" s="258">
        <f>D31</f>
        <v>24971</v>
      </c>
      <c r="E168" s="45">
        <f t="shared" ref="E168:E169" si="211">E31</f>
        <v>0</v>
      </c>
      <c r="F168" s="472">
        <f t="shared" ref="F168:F169" si="212">F31</f>
        <v>0</v>
      </c>
      <c r="G168" s="45">
        <f t="shared" ref="G168:I168" si="213">G31</f>
        <v>0</v>
      </c>
      <c r="H168" s="45">
        <f t="shared" si="213"/>
        <v>0</v>
      </c>
      <c r="I168" s="45">
        <f t="shared" si="213"/>
        <v>0</v>
      </c>
      <c r="J168" s="45">
        <f t="shared" ref="J168" si="214">J31</f>
        <v>0</v>
      </c>
    </row>
    <row r="169" spans="1:10" ht="14.25" hidden="1" customHeight="1" x14ac:dyDescent="0.35">
      <c r="A169" s="43"/>
      <c r="B169" s="28" t="s">
        <v>238</v>
      </c>
      <c r="C169" s="29" t="s">
        <v>24</v>
      </c>
      <c r="D169" s="258">
        <f>D32</f>
        <v>24971</v>
      </c>
      <c r="E169" s="45">
        <f t="shared" si="211"/>
        <v>0</v>
      </c>
      <c r="F169" s="472">
        <f t="shared" si="212"/>
        <v>0</v>
      </c>
      <c r="G169" s="45">
        <f t="shared" ref="G169:I169" si="215">G32</f>
        <v>0</v>
      </c>
      <c r="H169" s="45">
        <f t="shared" si="215"/>
        <v>0</v>
      </c>
      <c r="I169" s="45">
        <f t="shared" si="215"/>
        <v>0</v>
      </c>
      <c r="J169" s="45">
        <f t="shared" ref="J169" si="216">J32</f>
        <v>0</v>
      </c>
    </row>
    <row r="170" spans="1:10" ht="0.75" hidden="1" customHeight="1" x14ac:dyDescent="0.35">
      <c r="A170" s="43"/>
      <c r="B170" s="28" t="s">
        <v>239</v>
      </c>
      <c r="C170" s="29" t="s">
        <v>24</v>
      </c>
      <c r="D170" s="190"/>
      <c r="E170" s="30"/>
      <c r="F170" s="97"/>
      <c r="G170" s="30"/>
      <c r="H170" s="30"/>
      <c r="I170" s="30"/>
      <c r="J170" s="30"/>
    </row>
    <row r="171" spans="1:10" ht="18.75" hidden="1" customHeight="1" x14ac:dyDescent="0.35">
      <c r="A171" s="43"/>
      <c r="B171" s="28" t="s">
        <v>40</v>
      </c>
      <c r="C171" s="29" t="s">
        <v>24</v>
      </c>
      <c r="D171" s="258">
        <f>D34</f>
        <v>0</v>
      </c>
      <c r="E171" s="45">
        <f t="shared" ref="E171" si="217">E34</f>
        <v>0</v>
      </c>
      <c r="F171" s="472">
        <f t="shared" ref="F171" si="218">F34</f>
        <v>0</v>
      </c>
      <c r="G171" s="45">
        <f t="shared" ref="G171:I171" si="219">G34</f>
        <v>0</v>
      </c>
      <c r="H171" s="45">
        <f t="shared" si="219"/>
        <v>0</v>
      </c>
      <c r="I171" s="45">
        <f t="shared" si="219"/>
        <v>0</v>
      </c>
      <c r="J171" s="45">
        <f t="shared" ref="J171" si="220">J34</f>
        <v>0</v>
      </c>
    </row>
    <row r="172" spans="1:10" ht="0.75" customHeight="1" x14ac:dyDescent="0.35">
      <c r="A172" s="43"/>
      <c r="B172" s="16" t="s">
        <v>41</v>
      </c>
      <c r="C172" s="29"/>
      <c r="D172" s="190"/>
      <c r="E172" s="30"/>
      <c r="F172" s="97"/>
      <c r="G172" s="30"/>
      <c r="H172" s="30"/>
      <c r="I172" s="30"/>
      <c r="J172" s="30"/>
    </row>
    <row r="173" spans="1:10" ht="18.75" customHeight="1" x14ac:dyDescent="0.35">
      <c r="A173" s="43">
        <v>2</v>
      </c>
      <c r="B173" s="25" t="s">
        <v>42</v>
      </c>
      <c r="C173" s="29" t="s">
        <v>43</v>
      </c>
      <c r="D173" s="255">
        <f>D36</f>
        <v>24226</v>
      </c>
      <c r="E173" s="44">
        <f t="shared" ref="E173:E174" si="221">E36</f>
        <v>50000</v>
      </c>
      <c r="F173" s="94">
        <f t="shared" ref="F173:F174" si="222">F36</f>
        <v>30270</v>
      </c>
      <c r="G173" s="44">
        <f t="shared" ref="G173:I173" si="223">G36</f>
        <v>21696</v>
      </c>
      <c r="H173" s="44">
        <f t="shared" si="223"/>
        <v>22189</v>
      </c>
      <c r="I173" s="44">
        <f t="shared" si="223"/>
        <v>23421</v>
      </c>
      <c r="J173" s="44">
        <f t="shared" ref="J173" si="224">J36</f>
        <v>0</v>
      </c>
    </row>
    <row r="174" spans="1:10" ht="15.75" customHeight="1" x14ac:dyDescent="0.35">
      <c r="A174" s="43">
        <v>3</v>
      </c>
      <c r="B174" s="25" t="s">
        <v>240</v>
      </c>
      <c r="C174" s="29" t="s">
        <v>45</v>
      </c>
      <c r="D174" s="255">
        <f>D37</f>
        <v>97213</v>
      </c>
      <c r="E174" s="44">
        <f t="shared" si="221"/>
        <v>9242</v>
      </c>
      <c r="F174" s="94">
        <f t="shared" si="222"/>
        <v>26522</v>
      </c>
      <c r="G174" s="44">
        <f t="shared" ref="G174:I174" si="225">G37</f>
        <v>0</v>
      </c>
      <c r="H174" s="44">
        <f t="shared" si="225"/>
        <v>0</v>
      </c>
      <c r="I174" s="44">
        <f t="shared" si="225"/>
        <v>0</v>
      </c>
      <c r="J174" s="44">
        <f t="shared" ref="J174" si="226">J37</f>
        <v>0</v>
      </c>
    </row>
    <row r="175" spans="1:10" ht="19.5" customHeight="1" x14ac:dyDescent="0.35">
      <c r="A175" s="24" t="s">
        <v>46</v>
      </c>
      <c r="B175" s="25" t="s">
        <v>47</v>
      </c>
      <c r="C175" s="26"/>
      <c r="D175" s="252">
        <f t="shared" ref="D175" si="227">D176+D180+D188+D196+D199+D194+D203</f>
        <v>-6668.7099999999991</v>
      </c>
      <c r="E175" s="32">
        <f t="shared" ref="E175:J175" si="228">E176+E180+E188+E196+E199+E194+E203+E186</f>
        <v>-25780</v>
      </c>
      <c r="F175" s="468">
        <f t="shared" si="228"/>
        <v>7730</v>
      </c>
      <c r="G175" s="32">
        <f t="shared" si="228"/>
        <v>0</v>
      </c>
      <c r="H175" s="32">
        <f t="shared" si="228"/>
        <v>0</v>
      </c>
      <c r="I175" s="32">
        <f t="shared" si="228"/>
        <v>0</v>
      </c>
      <c r="J175" s="32">
        <f t="shared" si="228"/>
        <v>0</v>
      </c>
    </row>
    <row r="176" spans="1:10" ht="25.5" customHeight="1" x14ac:dyDescent="0.35">
      <c r="A176" s="43">
        <v>1</v>
      </c>
      <c r="B176" s="31" t="s">
        <v>241</v>
      </c>
      <c r="C176" s="29">
        <v>16.02</v>
      </c>
      <c r="D176" s="255">
        <f t="shared" ref="D176:E176" si="229">D177+D179+D178</f>
        <v>3268</v>
      </c>
      <c r="E176" s="44">
        <f t="shared" si="229"/>
        <v>3792</v>
      </c>
      <c r="F176" s="94">
        <f t="shared" ref="F176" si="230">F177+F179+F178</f>
        <v>3950</v>
      </c>
      <c r="G176" s="44">
        <f t="shared" ref="G176:I176" si="231">G177+G179+G178</f>
        <v>0</v>
      </c>
      <c r="H176" s="44">
        <f t="shared" si="231"/>
        <v>0</v>
      </c>
      <c r="I176" s="44">
        <f t="shared" si="231"/>
        <v>0</v>
      </c>
      <c r="J176" s="44">
        <f t="shared" ref="J176" si="232">J177+J179+J178</f>
        <v>0</v>
      </c>
    </row>
    <row r="177" spans="1:10" ht="22.5" customHeight="1" x14ac:dyDescent="0.35">
      <c r="A177" s="43"/>
      <c r="B177" s="28" t="s">
        <v>49</v>
      </c>
      <c r="C177" s="29" t="s">
        <v>50</v>
      </c>
      <c r="D177" s="258">
        <f t="shared" ref="D177:E180" si="233">D41</f>
        <v>250</v>
      </c>
      <c r="E177" s="45">
        <f t="shared" si="233"/>
        <v>365</v>
      </c>
      <c r="F177" s="472">
        <f t="shared" ref="F177:F180" si="234">F41</f>
        <v>365</v>
      </c>
      <c r="G177" s="45">
        <f t="shared" ref="G177:I177" si="235">G41</f>
        <v>0</v>
      </c>
      <c r="H177" s="45">
        <f t="shared" si="235"/>
        <v>0</v>
      </c>
      <c r="I177" s="45">
        <f t="shared" si="235"/>
        <v>0</v>
      </c>
      <c r="J177" s="45">
        <f t="shared" ref="J177" si="236">J41</f>
        <v>0</v>
      </c>
    </row>
    <row r="178" spans="1:10" ht="28.5" customHeight="1" x14ac:dyDescent="0.35">
      <c r="A178" s="43"/>
      <c r="B178" s="16" t="s">
        <v>51</v>
      </c>
      <c r="C178" s="29" t="s">
        <v>52</v>
      </c>
      <c r="D178" s="258">
        <f t="shared" si="233"/>
        <v>2900</v>
      </c>
      <c r="E178" s="45">
        <f t="shared" si="233"/>
        <v>3217</v>
      </c>
      <c r="F178" s="472">
        <f t="shared" si="234"/>
        <v>3375</v>
      </c>
      <c r="G178" s="45">
        <f t="shared" ref="G178:I178" si="237">G42</f>
        <v>0</v>
      </c>
      <c r="H178" s="45">
        <f t="shared" si="237"/>
        <v>0</v>
      </c>
      <c r="I178" s="45">
        <f t="shared" si="237"/>
        <v>0</v>
      </c>
      <c r="J178" s="45">
        <f t="shared" ref="J178" si="238">J42</f>
        <v>0</v>
      </c>
    </row>
    <row r="179" spans="1:10" ht="18.75" customHeight="1" x14ac:dyDescent="0.35">
      <c r="A179" s="43"/>
      <c r="B179" s="28" t="s">
        <v>242</v>
      </c>
      <c r="C179" s="29" t="s">
        <v>54</v>
      </c>
      <c r="D179" s="258">
        <f t="shared" si="233"/>
        <v>118</v>
      </c>
      <c r="E179" s="45">
        <f t="shared" si="233"/>
        <v>210</v>
      </c>
      <c r="F179" s="472">
        <f t="shared" si="234"/>
        <v>210</v>
      </c>
      <c r="G179" s="45">
        <f t="shared" ref="G179:I179" si="239">G43</f>
        <v>0</v>
      </c>
      <c r="H179" s="45">
        <f t="shared" si="239"/>
        <v>0</v>
      </c>
      <c r="I179" s="45">
        <f t="shared" si="239"/>
        <v>0</v>
      </c>
      <c r="J179" s="45">
        <f t="shared" ref="J179" si="240">J43</f>
        <v>0</v>
      </c>
    </row>
    <row r="180" spans="1:10" ht="15" customHeight="1" x14ac:dyDescent="0.35">
      <c r="A180" s="43">
        <v>2</v>
      </c>
      <c r="B180" s="25" t="s">
        <v>243</v>
      </c>
      <c r="C180" s="29" t="s">
        <v>56</v>
      </c>
      <c r="D180" s="23">
        <f t="shared" si="233"/>
        <v>10194</v>
      </c>
      <c r="E180" s="27">
        <f t="shared" si="233"/>
        <v>6710</v>
      </c>
      <c r="F180" s="48">
        <f t="shared" si="234"/>
        <v>6935</v>
      </c>
      <c r="G180" s="27">
        <f t="shared" ref="G180:I180" si="241">G44</f>
        <v>0</v>
      </c>
      <c r="H180" s="27">
        <f t="shared" si="241"/>
        <v>0</v>
      </c>
      <c r="I180" s="27">
        <f t="shared" si="241"/>
        <v>0</v>
      </c>
      <c r="J180" s="27">
        <f t="shared" ref="J180" si="242">J44</f>
        <v>0</v>
      </c>
    </row>
    <row r="181" spans="1:10" ht="18" customHeight="1" x14ac:dyDescent="0.35">
      <c r="A181" s="43"/>
      <c r="B181" s="28" t="s">
        <v>57</v>
      </c>
      <c r="C181" s="29" t="s">
        <v>58</v>
      </c>
      <c r="D181" s="190"/>
      <c r="E181" s="30">
        <f t="shared" ref="E181:J181" si="243">E45</f>
        <v>25</v>
      </c>
      <c r="F181" s="97">
        <f t="shared" si="243"/>
        <v>250</v>
      </c>
      <c r="G181" s="30">
        <f t="shared" si="243"/>
        <v>0</v>
      </c>
      <c r="H181" s="30">
        <f t="shared" si="243"/>
        <v>0</v>
      </c>
      <c r="I181" s="30">
        <f t="shared" si="243"/>
        <v>0</v>
      </c>
      <c r="J181" s="30">
        <f t="shared" si="243"/>
        <v>0</v>
      </c>
    </row>
    <row r="182" spans="1:10" ht="15" hidden="1" customHeight="1" x14ac:dyDescent="0.35">
      <c r="A182" s="43"/>
      <c r="B182" s="28" t="s">
        <v>59</v>
      </c>
      <c r="C182" s="29" t="s">
        <v>60</v>
      </c>
      <c r="D182" s="190"/>
      <c r="E182" s="30"/>
      <c r="F182" s="97"/>
      <c r="G182" s="30"/>
      <c r="H182" s="30"/>
      <c r="I182" s="30"/>
      <c r="J182" s="30"/>
    </row>
    <row r="183" spans="1:10" ht="24" customHeight="1" x14ac:dyDescent="0.35">
      <c r="A183" s="43"/>
      <c r="B183" s="16" t="s">
        <v>63</v>
      </c>
      <c r="C183" s="29" t="s">
        <v>64</v>
      </c>
      <c r="D183" s="258">
        <f>D48</f>
        <v>600</v>
      </c>
      <c r="E183" s="45">
        <f t="shared" ref="E183:E184" si="244">E48</f>
        <v>385</v>
      </c>
      <c r="F183" s="472">
        <f t="shared" ref="F183:F184" si="245">F48</f>
        <v>385</v>
      </c>
      <c r="G183" s="45">
        <f t="shared" ref="G183:I183" si="246">G48</f>
        <v>0</v>
      </c>
      <c r="H183" s="45">
        <f t="shared" si="246"/>
        <v>0</v>
      </c>
      <c r="I183" s="45">
        <f t="shared" si="246"/>
        <v>0</v>
      </c>
      <c r="J183" s="45">
        <f t="shared" ref="J183" si="247">J48</f>
        <v>0</v>
      </c>
    </row>
    <row r="184" spans="1:10" ht="16.5" customHeight="1" x14ac:dyDescent="0.35">
      <c r="A184" s="43"/>
      <c r="B184" s="28" t="s">
        <v>65</v>
      </c>
      <c r="C184" s="29" t="s">
        <v>66</v>
      </c>
      <c r="D184" s="258">
        <f>D49</f>
        <v>9594</v>
      </c>
      <c r="E184" s="45">
        <f t="shared" si="244"/>
        <v>6300</v>
      </c>
      <c r="F184" s="472">
        <f t="shared" si="245"/>
        <v>6300</v>
      </c>
      <c r="G184" s="45">
        <f t="shared" ref="G184:I184" si="248">G49</f>
        <v>0</v>
      </c>
      <c r="H184" s="45">
        <f t="shared" si="248"/>
        <v>0</v>
      </c>
      <c r="I184" s="45">
        <f t="shared" si="248"/>
        <v>0</v>
      </c>
      <c r="J184" s="45">
        <f t="shared" ref="J184" si="249">J49</f>
        <v>0</v>
      </c>
    </row>
    <row r="185" spans="1:10" ht="16.5" hidden="1" customHeight="1" x14ac:dyDescent="0.35">
      <c r="A185" s="43"/>
      <c r="B185" s="28" t="s">
        <v>67</v>
      </c>
      <c r="C185" s="29" t="s">
        <v>68</v>
      </c>
      <c r="D185" s="190"/>
      <c r="E185" s="30"/>
      <c r="F185" s="97"/>
      <c r="G185" s="30"/>
      <c r="H185" s="30"/>
      <c r="I185" s="30"/>
      <c r="J185" s="30"/>
    </row>
    <row r="186" spans="1:10" ht="15.75" customHeight="1" x14ac:dyDescent="0.35">
      <c r="A186" s="43"/>
      <c r="B186" s="28" t="s">
        <v>69</v>
      </c>
      <c r="C186" s="29" t="s">
        <v>70</v>
      </c>
      <c r="D186" s="258">
        <f t="shared" ref="D186:E186" si="250">D187</f>
        <v>130</v>
      </c>
      <c r="E186" s="45">
        <f t="shared" si="250"/>
        <v>75</v>
      </c>
      <c r="F186" s="472">
        <f t="shared" ref="F186:J186" si="251">F187</f>
        <v>75</v>
      </c>
      <c r="G186" s="45">
        <f t="shared" si="251"/>
        <v>0</v>
      </c>
      <c r="H186" s="45">
        <f t="shared" si="251"/>
        <v>0</v>
      </c>
      <c r="I186" s="45">
        <f t="shared" si="251"/>
        <v>0</v>
      </c>
      <c r="J186" s="45">
        <f t="shared" si="251"/>
        <v>0</v>
      </c>
    </row>
    <row r="187" spans="1:10" ht="18.75" customHeight="1" x14ac:dyDescent="0.35">
      <c r="A187" s="43"/>
      <c r="B187" s="28" t="s">
        <v>71</v>
      </c>
      <c r="C187" s="29" t="s">
        <v>72</v>
      </c>
      <c r="D187" s="257">
        <f>D52</f>
        <v>130</v>
      </c>
      <c r="E187" s="47">
        <f t="shared" ref="E187" si="252">E52</f>
        <v>75</v>
      </c>
      <c r="F187" s="474">
        <f t="shared" ref="F187" si="253">F52</f>
        <v>75</v>
      </c>
      <c r="G187" s="47">
        <f t="shared" ref="G187:I187" si="254">G52</f>
        <v>0</v>
      </c>
      <c r="H187" s="47">
        <f t="shared" si="254"/>
        <v>0</v>
      </c>
      <c r="I187" s="47">
        <f t="shared" si="254"/>
        <v>0</v>
      </c>
      <c r="J187" s="47">
        <f t="shared" ref="J187" si="255">J52</f>
        <v>0</v>
      </c>
    </row>
    <row r="188" spans="1:10" ht="18.75" customHeight="1" x14ac:dyDescent="0.35">
      <c r="A188" s="43">
        <v>3</v>
      </c>
      <c r="B188" s="25" t="s">
        <v>73</v>
      </c>
      <c r="C188" s="29">
        <v>33.020000000000003</v>
      </c>
      <c r="D188" s="44">
        <f t="shared" ref="D188:E188" si="256">D190+D191+D192+D193+D189</f>
        <v>1327</v>
      </c>
      <c r="E188" s="44">
        <f t="shared" si="256"/>
        <v>1610</v>
      </c>
      <c r="F188" s="94">
        <f t="shared" ref="F188" si="257">F190+F191+F192+F193+F189</f>
        <v>1610</v>
      </c>
      <c r="G188" s="44">
        <f t="shared" ref="G188:I188" si="258">G190+G191+G192+G193+G189</f>
        <v>0</v>
      </c>
      <c r="H188" s="44">
        <f t="shared" si="258"/>
        <v>0</v>
      </c>
      <c r="I188" s="44">
        <f t="shared" si="258"/>
        <v>0</v>
      </c>
      <c r="J188" s="44">
        <f t="shared" ref="J188" si="259">J190+J191+J192+J193+J189</f>
        <v>0</v>
      </c>
    </row>
    <row r="189" spans="1:10" ht="18.75" customHeight="1" x14ac:dyDescent="0.35">
      <c r="A189" s="43"/>
      <c r="B189" s="25" t="s">
        <v>74</v>
      </c>
      <c r="C189" s="29" t="s">
        <v>75</v>
      </c>
      <c r="D189" s="44">
        <f t="shared" ref="D189:E191" si="260">D54</f>
        <v>0</v>
      </c>
      <c r="E189" s="44">
        <f t="shared" si="260"/>
        <v>250</v>
      </c>
      <c r="F189" s="94">
        <f t="shared" ref="F189:F191" si="261">F54</f>
        <v>250</v>
      </c>
      <c r="G189" s="44">
        <f t="shared" ref="G189:I189" si="262">G54</f>
        <v>0</v>
      </c>
      <c r="H189" s="44">
        <f t="shared" si="262"/>
        <v>0</v>
      </c>
      <c r="I189" s="44">
        <f t="shared" si="262"/>
        <v>0</v>
      </c>
      <c r="J189" s="44">
        <f t="shared" ref="J189" si="263">J54</f>
        <v>0</v>
      </c>
    </row>
    <row r="190" spans="1:10" ht="18.75" customHeight="1" x14ac:dyDescent="0.35">
      <c r="A190" s="43"/>
      <c r="B190" s="28" t="s">
        <v>244</v>
      </c>
      <c r="C190" s="29" t="s">
        <v>77</v>
      </c>
      <c r="D190" s="255">
        <f>D55</f>
        <v>1300</v>
      </c>
      <c r="E190" s="44">
        <f t="shared" si="260"/>
        <v>1300</v>
      </c>
      <c r="F190" s="94">
        <f t="shared" si="261"/>
        <v>1300</v>
      </c>
      <c r="G190" s="44">
        <f t="shared" ref="G190:I190" si="264">G55</f>
        <v>0</v>
      </c>
      <c r="H190" s="44">
        <f t="shared" si="264"/>
        <v>0</v>
      </c>
      <c r="I190" s="44">
        <f t="shared" si="264"/>
        <v>0</v>
      </c>
      <c r="J190" s="44">
        <f t="shared" ref="J190" si="265">J55</f>
        <v>0</v>
      </c>
    </row>
    <row r="191" spans="1:10" ht="15" customHeight="1" x14ac:dyDescent="0.35">
      <c r="A191" s="43"/>
      <c r="B191" s="28" t="s">
        <v>78</v>
      </c>
      <c r="C191" s="29" t="s">
        <v>79</v>
      </c>
      <c r="D191" s="257">
        <f>D56</f>
        <v>20</v>
      </c>
      <c r="E191" s="47">
        <f t="shared" si="260"/>
        <v>50</v>
      </c>
      <c r="F191" s="474">
        <f t="shared" si="261"/>
        <v>50</v>
      </c>
      <c r="G191" s="47">
        <f t="shared" ref="G191:I191" si="266">G56</f>
        <v>0</v>
      </c>
      <c r="H191" s="47">
        <f t="shared" si="266"/>
        <v>0</v>
      </c>
      <c r="I191" s="47">
        <f t="shared" si="266"/>
        <v>0</v>
      </c>
      <c r="J191" s="47">
        <f t="shared" ref="J191" si="267">J56</f>
        <v>0</v>
      </c>
    </row>
    <row r="192" spans="1:10" ht="18" hidden="1" customHeight="1" x14ac:dyDescent="0.35">
      <c r="A192" s="43"/>
      <c r="B192" s="28" t="s">
        <v>80</v>
      </c>
      <c r="C192" s="29" t="s">
        <v>81</v>
      </c>
      <c r="D192" s="190"/>
      <c r="E192" s="30"/>
      <c r="F192" s="97"/>
      <c r="G192" s="30"/>
      <c r="H192" s="30"/>
      <c r="I192" s="30"/>
      <c r="J192" s="30"/>
    </row>
    <row r="193" spans="1:10" ht="19.5" customHeight="1" x14ac:dyDescent="0.35">
      <c r="A193" s="43"/>
      <c r="B193" s="28" t="s">
        <v>73</v>
      </c>
      <c r="C193" s="29" t="s">
        <v>83</v>
      </c>
      <c r="D193" s="257">
        <f>D59</f>
        <v>7</v>
      </c>
      <c r="E193" s="47">
        <f t="shared" ref="E193" si="268">E59</f>
        <v>10</v>
      </c>
      <c r="F193" s="474">
        <f t="shared" ref="F193" si="269">F59</f>
        <v>10</v>
      </c>
      <c r="G193" s="47">
        <f t="shared" ref="G193:I193" si="270">G59</f>
        <v>0</v>
      </c>
      <c r="H193" s="47">
        <f t="shared" si="270"/>
        <v>0</v>
      </c>
      <c r="I193" s="47">
        <f t="shared" si="270"/>
        <v>0</v>
      </c>
      <c r="J193" s="47">
        <f t="shared" ref="J193" si="271">J59</f>
        <v>0</v>
      </c>
    </row>
    <row r="194" spans="1:10" ht="19.5" customHeight="1" x14ac:dyDescent="0.35">
      <c r="A194" s="43">
        <v>4</v>
      </c>
      <c r="B194" s="25" t="s">
        <v>84</v>
      </c>
      <c r="C194" s="29">
        <v>35.020000000000003</v>
      </c>
      <c r="D194" s="255">
        <f t="shared" ref="D194:E194" si="272">D195</f>
        <v>4</v>
      </c>
      <c r="E194" s="44">
        <f t="shared" si="272"/>
        <v>30</v>
      </c>
      <c r="F194" s="94">
        <f t="shared" ref="F194:J194" si="273">F195</f>
        <v>30</v>
      </c>
      <c r="G194" s="44">
        <f t="shared" si="273"/>
        <v>0</v>
      </c>
      <c r="H194" s="44">
        <f t="shared" si="273"/>
        <v>0</v>
      </c>
      <c r="I194" s="44">
        <f t="shared" si="273"/>
        <v>0</v>
      </c>
      <c r="J194" s="44">
        <f t="shared" si="273"/>
        <v>0</v>
      </c>
    </row>
    <row r="195" spans="1:10" ht="19.5" customHeight="1" x14ac:dyDescent="0.35">
      <c r="A195" s="43"/>
      <c r="B195" s="28" t="s">
        <v>85</v>
      </c>
      <c r="C195" s="29" t="s">
        <v>86</v>
      </c>
      <c r="D195" s="258">
        <f>D61</f>
        <v>4</v>
      </c>
      <c r="E195" s="45">
        <f t="shared" ref="E195" si="274">E61</f>
        <v>30</v>
      </c>
      <c r="F195" s="472">
        <f t="shared" ref="F195" si="275">F61</f>
        <v>30</v>
      </c>
      <c r="G195" s="45">
        <f t="shared" ref="G195:I195" si="276">G61</f>
        <v>0</v>
      </c>
      <c r="H195" s="45">
        <f t="shared" si="276"/>
        <v>0</v>
      </c>
      <c r="I195" s="45">
        <f t="shared" si="276"/>
        <v>0</v>
      </c>
      <c r="J195" s="45">
        <f t="shared" ref="J195" si="277">J61</f>
        <v>0</v>
      </c>
    </row>
    <row r="196" spans="1:10" ht="19.5" customHeight="1" x14ac:dyDescent="0.35">
      <c r="A196" s="43">
        <v>5</v>
      </c>
      <c r="B196" s="25" t="s">
        <v>87</v>
      </c>
      <c r="C196" s="29">
        <v>36.020000000000003</v>
      </c>
      <c r="D196" s="255">
        <f t="shared" ref="D196:E196" si="278">D197+D198</f>
        <v>75</v>
      </c>
      <c r="E196" s="44">
        <f t="shared" si="278"/>
        <v>400</v>
      </c>
      <c r="F196" s="94">
        <f t="shared" ref="F196" si="279">F197+F198</f>
        <v>400</v>
      </c>
      <c r="G196" s="44">
        <f t="shared" ref="G196:I196" si="280">G197+G198</f>
        <v>0</v>
      </c>
      <c r="H196" s="44">
        <f t="shared" si="280"/>
        <v>0</v>
      </c>
      <c r="I196" s="44">
        <f t="shared" si="280"/>
        <v>0</v>
      </c>
      <c r="J196" s="44">
        <f t="shared" ref="J196" si="281">J197+J198</f>
        <v>0</v>
      </c>
    </row>
    <row r="197" spans="1:10" ht="18" hidden="1" customHeight="1" x14ac:dyDescent="0.35">
      <c r="A197" s="43"/>
      <c r="B197" s="28" t="s">
        <v>245</v>
      </c>
      <c r="C197" s="29" t="s">
        <v>89</v>
      </c>
      <c r="D197" s="190"/>
      <c r="E197" s="30"/>
      <c r="F197" s="97"/>
      <c r="G197" s="30"/>
      <c r="H197" s="30"/>
      <c r="I197" s="30"/>
      <c r="J197" s="30"/>
    </row>
    <row r="198" spans="1:10" ht="18" customHeight="1" x14ac:dyDescent="0.35">
      <c r="A198" s="43"/>
      <c r="B198" s="28" t="s">
        <v>92</v>
      </c>
      <c r="C198" s="29" t="s">
        <v>93</v>
      </c>
      <c r="D198" s="258">
        <f>D65</f>
        <v>75</v>
      </c>
      <c r="E198" s="45">
        <f t="shared" ref="E198" si="282">E65</f>
        <v>400</v>
      </c>
      <c r="F198" s="472">
        <f t="shared" ref="F198" si="283">F65</f>
        <v>400</v>
      </c>
      <c r="G198" s="45">
        <f t="shared" ref="G198:I198" si="284">G65</f>
        <v>0</v>
      </c>
      <c r="H198" s="45">
        <f t="shared" si="284"/>
        <v>0</v>
      </c>
      <c r="I198" s="45">
        <f t="shared" si="284"/>
        <v>0</v>
      </c>
      <c r="J198" s="45">
        <f t="shared" ref="J198" si="285">J65</f>
        <v>0</v>
      </c>
    </row>
    <row r="199" spans="1:10" ht="15" customHeight="1" x14ac:dyDescent="0.35">
      <c r="A199" s="43">
        <v>4</v>
      </c>
      <c r="B199" s="25" t="s">
        <v>94</v>
      </c>
      <c r="C199" s="29">
        <v>37.020000000000003</v>
      </c>
      <c r="D199" s="255">
        <f t="shared" ref="D199:E199" si="286">D200+D201+D202</f>
        <v>-21536.71</v>
      </c>
      <c r="E199" s="44">
        <f t="shared" si="286"/>
        <v>-38397</v>
      </c>
      <c r="F199" s="94">
        <f t="shared" ref="F199" si="287">F200+F201+F202</f>
        <v>-5270</v>
      </c>
      <c r="G199" s="44">
        <f t="shared" ref="G199:I199" si="288">G200+G201+G202</f>
        <v>0</v>
      </c>
      <c r="H199" s="44">
        <f t="shared" si="288"/>
        <v>0</v>
      </c>
      <c r="I199" s="44">
        <f t="shared" si="288"/>
        <v>0</v>
      </c>
      <c r="J199" s="44">
        <f t="shared" ref="J199" si="289">J200+J201+J202</f>
        <v>0</v>
      </c>
    </row>
    <row r="200" spans="1:10" ht="15" customHeight="1" x14ac:dyDescent="0.35">
      <c r="A200" s="43"/>
      <c r="B200" s="28" t="s">
        <v>95</v>
      </c>
      <c r="C200" s="29" t="s">
        <v>96</v>
      </c>
      <c r="D200" s="255">
        <f>D67</f>
        <v>76.98</v>
      </c>
      <c r="E200" s="44">
        <f t="shared" ref="E200:E201" si="290">E67</f>
        <v>0</v>
      </c>
      <c r="F200" s="94">
        <f t="shared" ref="F200:F201" si="291">F67</f>
        <v>0</v>
      </c>
      <c r="G200" s="44">
        <f t="shared" ref="G200:I200" si="292">G67</f>
        <v>0</v>
      </c>
      <c r="H200" s="44">
        <f t="shared" si="292"/>
        <v>0</v>
      </c>
      <c r="I200" s="44">
        <f t="shared" si="292"/>
        <v>0</v>
      </c>
      <c r="J200" s="44">
        <f t="shared" ref="J200" si="293">J67</f>
        <v>0</v>
      </c>
    </row>
    <row r="201" spans="1:10" ht="17.25" customHeight="1" x14ac:dyDescent="0.35">
      <c r="A201" s="43"/>
      <c r="B201" s="28" t="s">
        <v>246</v>
      </c>
      <c r="C201" s="29" t="s">
        <v>98</v>
      </c>
      <c r="D201" s="255">
        <f>D68</f>
        <v>-21613.69</v>
      </c>
      <c r="E201" s="44">
        <f t="shared" si="290"/>
        <v>-38397</v>
      </c>
      <c r="F201" s="94">
        <f t="shared" si="291"/>
        <v>-5270</v>
      </c>
      <c r="G201" s="44">
        <f t="shared" ref="G201:I201" si="294">G68</f>
        <v>0</v>
      </c>
      <c r="H201" s="44">
        <f t="shared" si="294"/>
        <v>0</v>
      </c>
      <c r="I201" s="44">
        <f t="shared" si="294"/>
        <v>0</v>
      </c>
      <c r="J201" s="44">
        <f t="shared" ref="J201" si="295">J68</f>
        <v>0</v>
      </c>
    </row>
    <row r="202" spans="1:10" ht="0.75" customHeight="1" x14ac:dyDescent="0.35">
      <c r="A202" s="43"/>
      <c r="B202" s="28" t="s">
        <v>101</v>
      </c>
      <c r="C202" s="29" t="s">
        <v>102</v>
      </c>
      <c r="D202" s="190"/>
      <c r="E202" s="30"/>
      <c r="F202" s="97"/>
      <c r="G202" s="30"/>
      <c r="H202" s="30"/>
      <c r="I202" s="30"/>
      <c r="J202" s="30"/>
    </row>
    <row r="203" spans="1:10" ht="16.5" hidden="1" customHeight="1" x14ac:dyDescent="0.35">
      <c r="A203" s="43">
        <v>7</v>
      </c>
      <c r="B203" s="25" t="s">
        <v>103</v>
      </c>
      <c r="C203" s="29">
        <v>39.020000000000003</v>
      </c>
      <c r="D203" s="190">
        <f t="shared" ref="D203:E205" si="296">D71</f>
        <v>0</v>
      </c>
      <c r="E203" s="30">
        <f t="shared" si="296"/>
        <v>0</v>
      </c>
      <c r="F203" s="97">
        <f t="shared" ref="F203:F205" si="297">F71</f>
        <v>0</v>
      </c>
      <c r="G203" s="30">
        <f t="shared" ref="G203:I203" si="298">G71</f>
        <v>0</v>
      </c>
      <c r="H203" s="30">
        <f t="shared" si="298"/>
        <v>0</v>
      </c>
      <c r="I203" s="30">
        <f t="shared" si="298"/>
        <v>0</v>
      </c>
      <c r="J203" s="30">
        <f t="shared" ref="J203" si="299">J71</f>
        <v>0</v>
      </c>
    </row>
    <row r="204" spans="1:10" ht="14.25" hidden="1" customHeight="1" x14ac:dyDescent="0.35">
      <c r="A204" s="43"/>
      <c r="B204" s="28" t="s">
        <v>104</v>
      </c>
      <c r="C204" s="29" t="s">
        <v>105</v>
      </c>
      <c r="D204" s="190">
        <f t="shared" si="296"/>
        <v>0</v>
      </c>
      <c r="E204" s="30">
        <f t="shared" si="296"/>
        <v>0</v>
      </c>
      <c r="F204" s="97">
        <f t="shared" si="297"/>
        <v>0</v>
      </c>
      <c r="G204" s="30">
        <f t="shared" ref="G204:I204" si="300">G72</f>
        <v>0</v>
      </c>
      <c r="H204" s="30">
        <f t="shared" si="300"/>
        <v>0</v>
      </c>
      <c r="I204" s="30">
        <f t="shared" si="300"/>
        <v>0</v>
      </c>
      <c r="J204" s="30">
        <f t="shared" ref="J204" si="301">J72</f>
        <v>0</v>
      </c>
    </row>
    <row r="205" spans="1:10" ht="14.25" hidden="1" customHeight="1" x14ac:dyDescent="0.35">
      <c r="A205" s="43"/>
      <c r="B205" s="28" t="s">
        <v>106</v>
      </c>
      <c r="C205" s="29" t="s">
        <v>107</v>
      </c>
      <c r="D205" s="190">
        <f t="shared" si="296"/>
        <v>0</v>
      </c>
      <c r="E205" s="30">
        <f t="shared" si="296"/>
        <v>0</v>
      </c>
      <c r="F205" s="97">
        <f t="shared" si="297"/>
        <v>0</v>
      </c>
      <c r="G205" s="30">
        <f t="shared" ref="G205:I205" si="302">G73</f>
        <v>0</v>
      </c>
      <c r="H205" s="30">
        <f t="shared" si="302"/>
        <v>0</v>
      </c>
      <c r="I205" s="30">
        <f t="shared" si="302"/>
        <v>0</v>
      </c>
      <c r="J205" s="30">
        <f t="shared" ref="J205" si="303">J73</f>
        <v>0</v>
      </c>
    </row>
    <row r="206" spans="1:10" ht="14.25" hidden="1" customHeight="1" x14ac:dyDescent="0.35">
      <c r="A206" s="43"/>
      <c r="B206" s="28" t="s">
        <v>247</v>
      </c>
      <c r="C206" s="29">
        <v>40.020000000000003</v>
      </c>
      <c r="D206" s="190"/>
      <c r="E206" s="30"/>
      <c r="F206" s="97"/>
      <c r="G206" s="30"/>
      <c r="H206" s="30"/>
      <c r="I206" s="30"/>
      <c r="J206" s="30"/>
    </row>
    <row r="207" spans="1:10" ht="17.25" customHeight="1" x14ac:dyDescent="0.35">
      <c r="A207" s="24" t="s">
        <v>112</v>
      </c>
      <c r="B207" s="25" t="s">
        <v>113</v>
      </c>
      <c r="C207" s="29" t="s">
        <v>114</v>
      </c>
      <c r="D207" s="252">
        <f t="shared" ref="D207:E207" si="304">D208</f>
        <v>18784.2</v>
      </c>
      <c r="E207" s="32">
        <f t="shared" si="304"/>
        <v>33296</v>
      </c>
      <c r="F207" s="468">
        <f t="shared" ref="F207:J207" si="305">F208</f>
        <v>31636</v>
      </c>
      <c r="G207" s="32">
        <f t="shared" si="305"/>
        <v>0</v>
      </c>
      <c r="H207" s="32">
        <f t="shared" si="305"/>
        <v>0</v>
      </c>
      <c r="I207" s="32">
        <f t="shared" si="305"/>
        <v>0</v>
      </c>
      <c r="J207" s="32">
        <f t="shared" si="305"/>
        <v>0</v>
      </c>
    </row>
    <row r="208" spans="1:10" ht="16.5" customHeight="1" x14ac:dyDescent="0.35">
      <c r="A208" s="43"/>
      <c r="B208" s="28" t="s">
        <v>115</v>
      </c>
      <c r="C208" s="29">
        <v>42.02</v>
      </c>
      <c r="D208" s="23">
        <f t="shared" ref="D208:E208" si="306">D212+D213+D214+D216+D217+D219+D220</f>
        <v>18784.2</v>
      </c>
      <c r="E208" s="27">
        <f t="shared" si="306"/>
        <v>33296</v>
      </c>
      <c r="F208" s="48">
        <f t="shared" ref="F208" si="307">F212+F213+F214+F216+F217+F219+F220</f>
        <v>31636</v>
      </c>
      <c r="G208" s="27">
        <f t="shared" ref="G208:I208" si="308">G212+G213+G214+G216+G217+G219+G220</f>
        <v>0</v>
      </c>
      <c r="H208" s="27">
        <f t="shared" si="308"/>
        <v>0</v>
      </c>
      <c r="I208" s="27">
        <f t="shared" si="308"/>
        <v>0</v>
      </c>
      <c r="J208" s="27">
        <f t="shared" ref="J208" si="309">J212+J213+J214+J216+J217+J219+J220</f>
        <v>0</v>
      </c>
    </row>
    <row r="209" spans="1:10" ht="20.25" hidden="1" customHeight="1" x14ac:dyDescent="0.35">
      <c r="A209" s="43"/>
      <c r="B209" s="28" t="s">
        <v>116</v>
      </c>
      <c r="C209" s="29" t="s">
        <v>117</v>
      </c>
      <c r="D209" s="190"/>
      <c r="E209" s="30"/>
      <c r="F209" s="97"/>
      <c r="G209" s="30"/>
      <c r="H209" s="30"/>
      <c r="I209" s="30"/>
      <c r="J209" s="30"/>
    </row>
    <row r="210" spans="1:10" ht="19.5" hidden="1" customHeight="1" x14ac:dyDescent="0.35">
      <c r="A210" s="43"/>
      <c r="B210" s="28" t="s">
        <v>128</v>
      </c>
      <c r="C210" s="29" t="s">
        <v>129</v>
      </c>
      <c r="D210" s="190"/>
      <c r="E210" s="30"/>
      <c r="F210" s="97"/>
      <c r="G210" s="30"/>
      <c r="H210" s="30"/>
      <c r="I210" s="30"/>
      <c r="J210" s="30"/>
    </row>
    <row r="211" spans="1:10" ht="17.25" hidden="1" customHeight="1" x14ac:dyDescent="0.35">
      <c r="A211" s="43"/>
      <c r="B211" s="28" t="s">
        <v>130</v>
      </c>
      <c r="C211" s="29" t="s">
        <v>131</v>
      </c>
      <c r="D211" s="190"/>
      <c r="E211" s="30"/>
      <c r="F211" s="97"/>
      <c r="G211" s="30"/>
      <c r="H211" s="30"/>
      <c r="I211" s="30"/>
      <c r="J211" s="30"/>
    </row>
    <row r="212" spans="1:10" ht="16.5" customHeight="1" x14ac:dyDescent="0.35">
      <c r="A212" s="43"/>
      <c r="B212" s="28" t="s">
        <v>132</v>
      </c>
      <c r="C212" s="29" t="s">
        <v>133</v>
      </c>
      <c r="D212" s="257">
        <f>D89</f>
        <v>12663.2</v>
      </c>
      <c r="E212" s="47">
        <f t="shared" ref="E212" si="310">E89</f>
        <v>25360</v>
      </c>
      <c r="F212" s="474">
        <f t="shared" ref="F212" si="311">F89</f>
        <v>25360</v>
      </c>
      <c r="G212" s="47">
        <f t="shared" ref="G212:I212" si="312">G89</f>
        <v>0</v>
      </c>
      <c r="H212" s="47">
        <f t="shared" si="312"/>
        <v>0</v>
      </c>
      <c r="I212" s="47">
        <f t="shared" si="312"/>
        <v>0</v>
      </c>
      <c r="J212" s="47">
        <f t="shared" ref="J212" si="313">J89</f>
        <v>0</v>
      </c>
    </row>
    <row r="213" spans="1:10" ht="15" hidden="1" customHeight="1" x14ac:dyDescent="0.35">
      <c r="A213" s="43"/>
      <c r="B213" s="28" t="s">
        <v>134</v>
      </c>
      <c r="C213" s="29" t="s">
        <v>135</v>
      </c>
      <c r="D213" s="190"/>
      <c r="E213" s="30"/>
      <c r="F213" s="97"/>
      <c r="G213" s="30"/>
      <c r="H213" s="30"/>
      <c r="I213" s="30"/>
      <c r="J213" s="30"/>
    </row>
    <row r="214" spans="1:10" ht="21" customHeight="1" x14ac:dyDescent="0.35">
      <c r="A214" s="43"/>
      <c r="B214" s="28" t="s">
        <v>248</v>
      </c>
      <c r="C214" s="29" t="s">
        <v>141</v>
      </c>
      <c r="D214" s="258">
        <f>D93</f>
        <v>5940</v>
      </c>
      <c r="E214" s="45">
        <f t="shared" ref="E214" si="314">E93</f>
        <v>7600</v>
      </c>
      <c r="F214" s="472">
        <f t="shared" ref="F214" si="315">F93</f>
        <v>5940</v>
      </c>
      <c r="G214" s="45">
        <f t="shared" ref="G214:I214" si="316">G93</f>
        <v>0</v>
      </c>
      <c r="H214" s="45">
        <f t="shared" si="316"/>
        <v>0</v>
      </c>
      <c r="I214" s="45">
        <f t="shared" si="316"/>
        <v>0</v>
      </c>
      <c r="J214" s="45">
        <f t="shared" ref="J214" si="317">J93</f>
        <v>0</v>
      </c>
    </row>
    <row r="215" spans="1:10" ht="0.75" customHeight="1" x14ac:dyDescent="0.35">
      <c r="A215" s="43"/>
      <c r="B215" s="28" t="s">
        <v>136</v>
      </c>
      <c r="C215" s="29" t="s">
        <v>137</v>
      </c>
      <c r="D215" s="190"/>
      <c r="E215" s="30"/>
      <c r="F215" s="97"/>
      <c r="G215" s="30"/>
      <c r="H215" s="30"/>
      <c r="I215" s="30"/>
      <c r="J215" s="30"/>
    </row>
    <row r="216" spans="1:10" ht="21" hidden="1" customHeight="1" x14ac:dyDescent="0.35">
      <c r="A216" s="43"/>
      <c r="B216" s="28" t="s">
        <v>138</v>
      </c>
      <c r="C216" s="29" t="s">
        <v>139</v>
      </c>
      <c r="D216" s="190"/>
      <c r="E216" s="30"/>
      <c r="F216" s="97"/>
      <c r="G216" s="30"/>
      <c r="H216" s="30"/>
      <c r="I216" s="30"/>
      <c r="J216" s="30"/>
    </row>
    <row r="217" spans="1:10" ht="21" hidden="1" customHeight="1" x14ac:dyDescent="0.35">
      <c r="A217" s="43"/>
      <c r="B217" s="28" t="s">
        <v>142</v>
      </c>
      <c r="C217" s="29" t="s">
        <v>143</v>
      </c>
      <c r="D217" s="190"/>
      <c r="E217" s="30"/>
      <c r="F217" s="97"/>
      <c r="G217" s="30"/>
      <c r="H217" s="30"/>
      <c r="I217" s="30"/>
      <c r="J217" s="30"/>
    </row>
    <row r="218" spans="1:10" ht="21" hidden="1" customHeight="1" x14ac:dyDescent="0.35">
      <c r="A218" s="89"/>
      <c r="B218" s="28" t="s">
        <v>138</v>
      </c>
      <c r="C218" s="29" t="s">
        <v>139</v>
      </c>
      <c r="D218" s="190"/>
      <c r="E218" s="30"/>
      <c r="F218" s="97"/>
      <c r="G218" s="30"/>
      <c r="H218" s="30"/>
      <c r="I218" s="30"/>
      <c r="J218" s="30"/>
    </row>
    <row r="219" spans="1:10" ht="23.25" hidden="1" customHeight="1" x14ac:dyDescent="0.35">
      <c r="A219" s="89"/>
      <c r="B219" s="16" t="s">
        <v>249</v>
      </c>
      <c r="C219" s="29" t="s">
        <v>147</v>
      </c>
      <c r="D219" s="190">
        <f>D96</f>
        <v>0</v>
      </c>
      <c r="E219" s="30">
        <f t="shared" ref="E219" si="318">E96</f>
        <v>0</v>
      </c>
      <c r="F219" s="97">
        <f t="shared" ref="F219" si="319">F96</f>
        <v>0</v>
      </c>
      <c r="G219" s="30">
        <f t="shared" ref="G219:I219" si="320">G96</f>
        <v>0</v>
      </c>
      <c r="H219" s="30">
        <f t="shared" si="320"/>
        <v>0</v>
      </c>
      <c r="I219" s="30">
        <f t="shared" si="320"/>
        <v>0</v>
      </c>
      <c r="J219" s="30">
        <f t="shared" ref="J219" si="321">J96</f>
        <v>0</v>
      </c>
    </row>
    <row r="220" spans="1:10" ht="27.75" customHeight="1" x14ac:dyDescent="0.35">
      <c r="A220" s="89"/>
      <c r="B220" s="16" t="s">
        <v>160</v>
      </c>
      <c r="C220" s="29" t="s">
        <v>250</v>
      </c>
      <c r="D220" s="190">
        <f>D103</f>
        <v>181</v>
      </c>
      <c r="E220" s="30">
        <f t="shared" ref="E220" si="322">E103</f>
        <v>336</v>
      </c>
      <c r="F220" s="97">
        <f t="shared" ref="F220" si="323">F103</f>
        <v>336</v>
      </c>
      <c r="G220" s="30">
        <f t="shared" ref="G220:I220" si="324">G103</f>
        <v>0</v>
      </c>
      <c r="H220" s="30">
        <f t="shared" si="324"/>
        <v>0</v>
      </c>
      <c r="I220" s="30">
        <f t="shared" si="324"/>
        <v>0</v>
      </c>
      <c r="J220" s="30">
        <f t="shared" ref="J220" si="325">J103</f>
        <v>0</v>
      </c>
    </row>
    <row r="221" spans="1:10" ht="21" hidden="1" customHeight="1" x14ac:dyDescent="0.35">
      <c r="A221" s="89"/>
      <c r="B221" s="16" t="s">
        <v>162</v>
      </c>
      <c r="C221" s="29" t="s">
        <v>163</v>
      </c>
      <c r="D221" s="190"/>
      <c r="E221" s="30"/>
      <c r="F221" s="97"/>
      <c r="G221" s="30"/>
      <c r="H221" s="30"/>
      <c r="I221" s="30"/>
      <c r="J221" s="30"/>
    </row>
    <row r="222" spans="1:10" ht="22.5" customHeight="1" x14ac:dyDescent="0.35">
      <c r="A222" s="90"/>
      <c r="B222" s="86" t="s">
        <v>251</v>
      </c>
      <c r="C222" s="91"/>
      <c r="D222" s="92">
        <f t="shared" ref="D222:E222" si="326">D223+D225+D227+D229+D268+D226+D256+D262</f>
        <v>281496.69</v>
      </c>
      <c r="E222" s="92">
        <f t="shared" si="326"/>
        <v>363231</v>
      </c>
      <c r="F222" s="92">
        <f t="shared" ref="F222" si="327">F223+F225+F227+F229+F268+F226+F256+F262</f>
        <v>334173</v>
      </c>
      <c r="G222" s="92">
        <f t="shared" ref="G222:I222" si="328">G223+G225+G227+G229+G268+G226+G256+G262</f>
        <v>0</v>
      </c>
      <c r="H222" s="92">
        <f t="shared" si="328"/>
        <v>0</v>
      </c>
      <c r="I222" s="92">
        <f t="shared" si="328"/>
        <v>0</v>
      </c>
      <c r="J222" s="92">
        <f t="shared" ref="J222" si="329">J223+J225+J227+J229+J268+J226+J256+J262</f>
        <v>0</v>
      </c>
    </row>
    <row r="223" spans="1:10" ht="16.5" customHeight="1" x14ac:dyDescent="0.35">
      <c r="A223" s="89"/>
      <c r="B223" s="28" t="s">
        <v>252</v>
      </c>
      <c r="C223" s="29" t="s">
        <v>253</v>
      </c>
      <c r="D223" s="255">
        <f t="shared" ref="D223:E223" si="330">D224</f>
        <v>21613.69</v>
      </c>
      <c r="E223" s="44">
        <f t="shared" si="330"/>
        <v>38397</v>
      </c>
      <c r="F223" s="94">
        <f t="shared" ref="F223:J223" si="331">F224</f>
        <v>5270</v>
      </c>
      <c r="G223" s="44">
        <f t="shared" si="331"/>
        <v>0</v>
      </c>
      <c r="H223" s="44">
        <f t="shared" si="331"/>
        <v>0</v>
      </c>
      <c r="I223" s="44">
        <f t="shared" si="331"/>
        <v>0</v>
      </c>
      <c r="J223" s="44">
        <f t="shared" si="331"/>
        <v>0</v>
      </c>
    </row>
    <row r="224" spans="1:10" ht="18.75" customHeight="1" x14ac:dyDescent="0.35">
      <c r="A224" s="89"/>
      <c r="B224" s="28" t="s">
        <v>246</v>
      </c>
      <c r="C224" s="29" t="s">
        <v>100</v>
      </c>
      <c r="D224" s="263">
        <f t="shared" ref="D224:E224" si="332">-D201</f>
        <v>21613.69</v>
      </c>
      <c r="E224" s="93">
        <f t="shared" si="332"/>
        <v>38397</v>
      </c>
      <c r="F224" s="479">
        <f t="shared" ref="F224" si="333">-F201</f>
        <v>5270</v>
      </c>
      <c r="G224" s="93">
        <f t="shared" ref="G224:I224" si="334">-G201</f>
        <v>0</v>
      </c>
      <c r="H224" s="93">
        <f t="shared" si="334"/>
        <v>0</v>
      </c>
      <c r="I224" s="93">
        <f t="shared" si="334"/>
        <v>0</v>
      </c>
      <c r="J224" s="93">
        <f t="shared" ref="J224" si="335">-J201</f>
        <v>0</v>
      </c>
    </row>
    <row r="225" spans="1:10" ht="27" hidden="1" customHeight="1" x14ac:dyDescent="0.35">
      <c r="A225" s="89"/>
      <c r="B225" s="28" t="s">
        <v>104</v>
      </c>
      <c r="C225" s="29" t="s">
        <v>105</v>
      </c>
      <c r="D225" s="190"/>
      <c r="E225" s="30"/>
      <c r="F225" s="97"/>
      <c r="G225" s="30"/>
      <c r="H225" s="30"/>
      <c r="I225" s="30"/>
      <c r="J225" s="30"/>
    </row>
    <row r="226" spans="1:10" ht="28.5" hidden="1" customHeight="1" x14ac:dyDescent="0.35">
      <c r="A226" s="89"/>
      <c r="B226" s="28" t="s">
        <v>106</v>
      </c>
      <c r="C226" s="29" t="s">
        <v>107</v>
      </c>
      <c r="D226" s="190"/>
      <c r="E226" s="30"/>
      <c r="F226" s="97"/>
      <c r="G226" s="30"/>
      <c r="H226" s="30"/>
      <c r="I226" s="30"/>
      <c r="J226" s="30"/>
    </row>
    <row r="227" spans="1:10" ht="13.5" hidden="1" customHeight="1" x14ac:dyDescent="0.35">
      <c r="A227" s="89"/>
      <c r="B227" s="28" t="s">
        <v>247</v>
      </c>
      <c r="C227" s="29">
        <v>40.020000000000003</v>
      </c>
      <c r="D227" s="190"/>
      <c r="E227" s="30"/>
      <c r="F227" s="97"/>
      <c r="G227" s="30"/>
      <c r="H227" s="30"/>
      <c r="I227" s="30"/>
      <c r="J227" s="30"/>
    </row>
    <row r="228" spans="1:10" ht="13.5" customHeight="1" x14ac:dyDescent="0.35">
      <c r="A228" s="89"/>
      <c r="B228" s="25" t="s">
        <v>113</v>
      </c>
      <c r="C228" s="29" t="s">
        <v>114</v>
      </c>
      <c r="D228" s="190">
        <f t="shared" ref="D228:E228" si="336">D229+D256</f>
        <v>247821</v>
      </c>
      <c r="E228" s="30">
        <f t="shared" si="336"/>
        <v>178260</v>
      </c>
      <c r="F228" s="97">
        <f t="shared" ref="F228" si="337">F229+F256</f>
        <v>183099</v>
      </c>
      <c r="G228" s="30">
        <f t="shared" ref="G228:I228" si="338">G229+G256</f>
        <v>0</v>
      </c>
      <c r="H228" s="30">
        <f t="shared" si="338"/>
        <v>0</v>
      </c>
      <c r="I228" s="30">
        <f t="shared" si="338"/>
        <v>0</v>
      </c>
      <c r="J228" s="30">
        <f t="shared" ref="J228" si="339">J229+J256</f>
        <v>0</v>
      </c>
    </row>
    <row r="229" spans="1:10" ht="18" customHeight="1" x14ac:dyDescent="0.35">
      <c r="A229" s="89"/>
      <c r="B229" s="25" t="s">
        <v>113</v>
      </c>
      <c r="C229" s="29" t="s">
        <v>254</v>
      </c>
      <c r="D229" s="94">
        <f>D230+D232+D233+D234+D235+D238+D239+D240+D241+D242+D243+D245+D244+D253+D231</f>
        <v>238897</v>
      </c>
      <c r="E229" s="94">
        <f t="shared" ref="E229:I229" si="340">E230+E232+E233+E234+E235+E238+E239+E240+E241+E242+E243+E245+E244+E253+E231</f>
        <v>151620</v>
      </c>
      <c r="F229" s="94">
        <f t="shared" si="340"/>
        <v>156459</v>
      </c>
      <c r="G229" s="94">
        <f t="shared" si="340"/>
        <v>0</v>
      </c>
      <c r="H229" s="94">
        <f t="shared" si="340"/>
        <v>0</v>
      </c>
      <c r="I229" s="94">
        <f t="shared" si="340"/>
        <v>0</v>
      </c>
      <c r="J229" s="94">
        <f t="shared" ref="J229" si="341">J230+J232+J233+J234+J235+J238+J239+J240+J241+J242+J243+J245+J244+J253+J231</f>
        <v>0</v>
      </c>
    </row>
    <row r="230" spans="1:10" ht="0.75" customHeight="1" x14ac:dyDescent="0.35">
      <c r="A230" s="89"/>
      <c r="B230" s="28" t="s">
        <v>116</v>
      </c>
      <c r="C230" s="29" t="s">
        <v>117</v>
      </c>
      <c r="D230" s="190"/>
      <c r="E230" s="30"/>
      <c r="F230" s="97"/>
      <c r="G230" s="30"/>
      <c r="H230" s="30"/>
      <c r="I230" s="30"/>
      <c r="J230" s="30"/>
    </row>
    <row r="231" spans="1:10" ht="16.5" customHeight="1" x14ac:dyDescent="0.35">
      <c r="A231" s="89"/>
      <c r="B231" s="28" t="s">
        <v>751</v>
      </c>
      <c r="C231" s="29" t="s">
        <v>753</v>
      </c>
      <c r="D231" s="190">
        <f>D81</f>
        <v>0</v>
      </c>
      <c r="E231" s="190">
        <f t="shared" ref="E231:I231" si="342">E81</f>
        <v>0</v>
      </c>
      <c r="F231" s="97">
        <f t="shared" si="342"/>
        <v>4000</v>
      </c>
      <c r="G231" s="190">
        <f t="shared" si="342"/>
        <v>0</v>
      </c>
      <c r="H231" s="190">
        <f t="shared" si="342"/>
        <v>0</v>
      </c>
      <c r="I231" s="190">
        <f t="shared" si="342"/>
        <v>0</v>
      </c>
      <c r="J231" s="190">
        <f t="shared" ref="J231" si="343">J81</f>
        <v>0</v>
      </c>
    </row>
    <row r="232" spans="1:10" ht="18" hidden="1" customHeight="1" x14ac:dyDescent="0.35">
      <c r="A232" s="89"/>
      <c r="B232" s="28" t="s">
        <v>120</v>
      </c>
      <c r="C232" s="29" t="s">
        <v>121</v>
      </c>
      <c r="D232" s="258">
        <f>D83</f>
        <v>11745</v>
      </c>
      <c r="E232" s="45">
        <f t="shared" ref="E232" si="344">E83</f>
        <v>0</v>
      </c>
      <c r="F232" s="472">
        <f t="shared" ref="F232" si="345">F83</f>
        <v>0</v>
      </c>
      <c r="G232" s="45">
        <f t="shared" ref="G232:I232" si="346">G83</f>
        <v>0</v>
      </c>
      <c r="H232" s="45">
        <f t="shared" si="346"/>
        <v>0</v>
      </c>
      <c r="I232" s="45">
        <f t="shared" si="346"/>
        <v>0</v>
      </c>
      <c r="J232" s="45">
        <f t="shared" ref="J232" si="347">J83</f>
        <v>0</v>
      </c>
    </row>
    <row r="233" spans="1:10" ht="18" hidden="1" customHeight="1" x14ac:dyDescent="0.35">
      <c r="A233" s="89"/>
      <c r="B233" s="28" t="s">
        <v>122</v>
      </c>
      <c r="C233" s="29" t="s">
        <v>123</v>
      </c>
      <c r="D233" s="190"/>
      <c r="E233" s="30"/>
      <c r="F233" s="97"/>
      <c r="G233" s="30"/>
      <c r="H233" s="30"/>
      <c r="I233" s="30"/>
      <c r="J233" s="30"/>
    </row>
    <row r="234" spans="1:10" ht="25.5" hidden="1" customHeight="1" x14ac:dyDescent="0.35">
      <c r="A234" s="89"/>
      <c r="B234" s="51" t="s">
        <v>126</v>
      </c>
      <c r="C234" s="29" t="s">
        <v>127</v>
      </c>
      <c r="D234" s="190"/>
      <c r="E234" s="30"/>
      <c r="F234" s="97"/>
      <c r="G234" s="30"/>
      <c r="H234" s="30"/>
      <c r="I234" s="30"/>
      <c r="J234" s="30"/>
    </row>
    <row r="235" spans="1:10" ht="18" hidden="1" customHeight="1" x14ac:dyDescent="0.35">
      <c r="A235" s="89"/>
      <c r="B235" s="28" t="s">
        <v>255</v>
      </c>
      <c r="C235" s="29" t="s">
        <v>131</v>
      </c>
      <c r="D235" s="258">
        <f>D88</f>
        <v>0</v>
      </c>
      <c r="E235" s="45">
        <f t="shared" ref="E235" si="348">E88</f>
        <v>0</v>
      </c>
      <c r="F235" s="472">
        <f t="shared" ref="F235" si="349">F88</f>
        <v>0</v>
      </c>
      <c r="G235" s="45">
        <f t="shared" ref="G235:I235" si="350">G88</f>
        <v>0</v>
      </c>
      <c r="H235" s="45">
        <f t="shared" si="350"/>
        <v>0</v>
      </c>
      <c r="I235" s="45">
        <f t="shared" si="350"/>
        <v>0</v>
      </c>
      <c r="J235" s="45">
        <f t="shared" ref="J235" si="351">J88</f>
        <v>0</v>
      </c>
    </row>
    <row r="236" spans="1:10" ht="18" hidden="1" customHeight="1" x14ac:dyDescent="0.35">
      <c r="A236" s="89"/>
      <c r="B236" s="28" t="s">
        <v>138</v>
      </c>
      <c r="C236" s="29" t="s">
        <v>139</v>
      </c>
      <c r="D236" s="190"/>
      <c r="E236" s="30"/>
      <c r="F236" s="97"/>
      <c r="G236" s="30"/>
      <c r="H236" s="30"/>
      <c r="I236" s="30"/>
      <c r="J236" s="30"/>
    </row>
    <row r="237" spans="1:10" ht="18" hidden="1" customHeight="1" x14ac:dyDescent="0.35">
      <c r="A237" s="89"/>
      <c r="B237" s="28" t="s">
        <v>144</v>
      </c>
      <c r="C237" s="29" t="s">
        <v>145</v>
      </c>
      <c r="D237" s="190"/>
      <c r="E237" s="30"/>
      <c r="F237" s="97"/>
      <c r="G237" s="30"/>
      <c r="H237" s="30"/>
      <c r="I237" s="30"/>
      <c r="J237" s="30"/>
    </row>
    <row r="238" spans="1:10" ht="30" customHeight="1" x14ac:dyDescent="0.35">
      <c r="A238" s="89"/>
      <c r="B238" s="16" t="s">
        <v>148</v>
      </c>
      <c r="C238" s="29" t="s">
        <v>149</v>
      </c>
      <c r="D238" s="190">
        <f>D97</f>
        <v>2521</v>
      </c>
      <c r="E238" s="30">
        <f t="shared" ref="E238:E239" si="352">E97</f>
        <v>0</v>
      </c>
      <c r="F238" s="97">
        <f t="shared" ref="F238:F239" si="353">F97</f>
        <v>69</v>
      </c>
      <c r="G238" s="30">
        <f t="shared" ref="G238:I238" si="354">G97</f>
        <v>0</v>
      </c>
      <c r="H238" s="30">
        <f t="shared" si="354"/>
        <v>0</v>
      </c>
      <c r="I238" s="30">
        <f t="shared" si="354"/>
        <v>0</v>
      </c>
      <c r="J238" s="30">
        <f t="shared" ref="J238" si="355">J97</f>
        <v>0</v>
      </c>
    </row>
    <row r="239" spans="1:10" ht="0.75" hidden="1" customHeight="1" x14ac:dyDescent="0.35">
      <c r="A239" s="89"/>
      <c r="B239" s="16" t="s">
        <v>256</v>
      </c>
      <c r="C239" s="29" t="s">
        <v>151</v>
      </c>
      <c r="D239" s="258">
        <f>D98</f>
        <v>0</v>
      </c>
      <c r="E239" s="45">
        <f t="shared" si="352"/>
        <v>0</v>
      </c>
      <c r="F239" s="472">
        <f t="shared" si="353"/>
        <v>0</v>
      </c>
      <c r="G239" s="45">
        <f t="shared" ref="G239:I239" si="356">G98</f>
        <v>0</v>
      </c>
      <c r="H239" s="45">
        <f t="shared" si="356"/>
        <v>0</v>
      </c>
      <c r="I239" s="45">
        <f t="shared" si="356"/>
        <v>0</v>
      </c>
      <c r="J239" s="45">
        <f t="shared" ref="J239" si="357">J98</f>
        <v>0</v>
      </c>
    </row>
    <row r="240" spans="1:10" ht="30" hidden="1" customHeight="1" x14ac:dyDescent="0.35">
      <c r="A240" s="89"/>
      <c r="B240" s="16" t="s">
        <v>152</v>
      </c>
      <c r="C240" s="29" t="s">
        <v>153</v>
      </c>
      <c r="D240" s="190"/>
      <c r="E240" s="30"/>
      <c r="F240" s="97"/>
      <c r="G240" s="30"/>
      <c r="H240" s="30"/>
      <c r="I240" s="30"/>
      <c r="J240" s="30"/>
    </row>
    <row r="241" spans="1:10" ht="18.75" hidden="1" customHeight="1" x14ac:dyDescent="0.35">
      <c r="A241" s="89"/>
      <c r="B241" s="51" t="s">
        <v>156</v>
      </c>
      <c r="C241" s="29" t="s">
        <v>157</v>
      </c>
      <c r="D241" s="258">
        <f>D101</f>
        <v>92794</v>
      </c>
      <c r="E241" s="45">
        <f t="shared" ref="E241:E242" si="358">E101</f>
        <v>0</v>
      </c>
      <c r="F241" s="472">
        <f t="shared" ref="F241:F242" si="359">F101</f>
        <v>0</v>
      </c>
      <c r="G241" s="45">
        <f t="shared" ref="G241:I241" si="360">G101</f>
        <v>0</v>
      </c>
      <c r="H241" s="45">
        <f t="shared" si="360"/>
        <v>0</v>
      </c>
      <c r="I241" s="45">
        <f t="shared" si="360"/>
        <v>0</v>
      </c>
      <c r="J241" s="45">
        <f t="shared" ref="J241" si="361">J101</f>
        <v>0</v>
      </c>
    </row>
    <row r="242" spans="1:10" ht="27.75" hidden="1" customHeight="1" x14ac:dyDescent="0.35">
      <c r="A242" s="89"/>
      <c r="B242" s="16" t="s">
        <v>257</v>
      </c>
      <c r="C242" s="52" t="s">
        <v>159</v>
      </c>
      <c r="D242" s="257">
        <f>D102</f>
        <v>0</v>
      </c>
      <c r="E242" s="47">
        <f t="shared" si="358"/>
        <v>0</v>
      </c>
      <c r="F242" s="474">
        <f t="shared" si="359"/>
        <v>0</v>
      </c>
      <c r="G242" s="47">
        <f t="shared" ref="G242:I242" si="362">G102</f>
        <v>0</v>
      </c>
      <c r="H242" s="47">
        <f t="shared" si="362"/>
        <v>0</v>
      </c>
      <c r="I242" s="47">
        <f t="shared" si="362"/>
        <v>0</v>
      </c>
      <c r="J242" s="47">
        <f t="shared" ref="J242" si="363">J102</f>
        <v>0</v>
      </c>
    </row>
    <row r="243" spans="1:10" ht="24.75" hidden="1" customHeight="1" x14ac:dyDescent="0.35">
      <c r="A243" s="89"/>
      <c r="B243" s="16" t="s">
        <v>160</v>
      </c>
      <c r="C243" s="52" t="s">
        <v>161</v>
      </c>
      <c r="D243" s="190"/>
      <c r="E243" s="30"/>
      <c r="F243" s="97"/>
      <c r="G243" s="30"/>
      <c r="H243" s="30"/>
      <c r="I243" s="30"/>
      <c r="J243" s="30"/>
    </row>
    <row r="244" spans="1:10" ht="36" customHeight="1" x14ac:dyDescent="0.35">
      <c r="A244" s="89"/>
      <c r="B244" s="16" t="s">
        <v>164</v>
      </c>
      <c r="C244" s="52" t="s">
        <v>165</v>
      </c>
      <c r="D244" s="190">
        <f t="shared" ref="D244:E259" si="364">D105</f>
        <v>50506</v>
      </c>
      <c r="E244" s="30">
        <f t="shared" si="364"/>
        <v>29391</v>
      </c>
      <c r="F244" s="97">
        <f t="shared" ref="F244:F261" si="365">F105</f>
        <v>29391</v>
      </c>
      <c r="G244" s="30">
        <f t="shared" ref="G244:I244" si="366">G105</f>
        <v>0</v>
      </c>
      <c r="H244" s="30">
        <f t="shared" si="366"/>
        <v>0</v>
      </c>
      <c r="I244" s="30">
        <f t="shared" si="366"/>
        <v>0</v>
      </c>
      <c r="J244" s="30">
        <f t="shared" ref="J244" si="367">J105</f>
        <v>0</v>
      </c>
    </row>
    <row r="245" spans="1:10" ht="26.25" customHeight="1" x14ac:dyDescent="0.35">
      <c r="A245" s="89"/>
      <c r="B245" s="31" t="s">
        <v>166</v>
      </c>
      <c r="C245" s="74" t="s">
        <v>167</v>
      </c>
      <c r="D245" s="264">
        <f t="shared" si="364"/>
        <v>79228</v>
      </c>
      <c r="E245" s="53">
        <f t="shared" si="364"/>
        <v>100723</v>
      </c>
      <c r="F245" s="475">
        <f t="shared" si="365"/>
        <v>100723</v>
      </c>
      <c r="G245" s="53">
        <f t="shared" ref="G245:I245" si="368">G106</f>
        <v>0</v>
      </c>
      <c r="H245" s="53">
        <f t="shared" si="368"/>
        <v>0</v>
      </c>
      <c r="I245" s="53">
        <f t="shared" si="368"/>
        <v>0</v>
      </c>
      <c r="J245" s="53">
        <f t="shared" ref="J245" si="369">J106</f>
        <v>0</v>
      </c>
    </row>
    <row r="246" spans="1:10" ht="24" customHeight="1" x14ac:dyDescent="0.35">
      <c r="A246" s="89"/>
      <c r="B246" s="16" t="s">
        <v>168</v>
      </c>
      <c r="C246" s="52" t="s">
        <v>169</v>
      </c>
      <c r="D246" s="190">
        <f t="shared" si="364"/>
        <v>66577</v>
      </c>
      <c r="E246" s="53">
        <f t="shared" si="364"/>
        <v>84641</v>
      </c>
      <c r="F246" s="475">
        <f t="shared" si="365"/>
        <v>84641</v>
      </c>
      <c r="G246" s="53">
        <f t="shared" ref="G246:I246" si="370">G107</f>
        <v>0</v>
      </c>
      <c r="H246" s="53">
        <f t="shared" si="370"/>
        <v>0</v>
      </c>
      <c r="I246" s="53">
        <f t="shared" si="370"/>
        <v>0</v>
      </c>
      <c r="J246" s="53">
        <f t="shared" ref="J246" si="371">J107</f>
        <v>0</v>
      </c>
    </row>
    <row r="247" spans="1:10" ht="22.5" customHeight="1" x14ac:dyDescent="0.35">
      <c r="A247" s="89"/>
      <c r="B247" s="16" t="s">
        <v>170</v>
      </c>
      <c r="C247" s="52" t="s">
        <v>171</v>
      </c>
      <c r="D247" s="190">
        <f t="shared" si="364"/>
        <v>0</v>
      </c>
      <c r="E247" s="53">
        <f t="shared" si="364"/>
        <v>0</v>
      </c>
      <c r="F247" s="475">
        <f t="shared" si="365"/>
        <v>0</v>
      </c>
      <c r="G247" s="53">
        <f t="shared" ref="G247:I247" si="372">G108</f>
        <v>0</v>
      </c>
      <c r="H247" s="53">
        <f t="shared" si="372"/>
        <v>0</v>
      </c>
      <c r="I247" s="53">
        <f t="shared" si="372"/>
        <v>0</v>
      </c>
      <c r="J247" s="53">
        <f t="shared" ref="J247" si="373">J108</f>
        <v>0</v>
      </c>
    </row>
    <row r="248" spans="1:10" ht="24" customHeight="1" x14ac:dyDescent="0.35">
      <c r="A248" s="89"/>
      <c r="B248" s="16" t="s">
        <v>172</v>
      </c>
      <c r="C248" s="52" t="s">
        <v>173</v>
      </c>
      <c r="D248" s="190">
        <f t="shared" si="364"/>
        <v>12651</v>
      </c>
      <c r="E248" s="53">
        <f t="shared" ref="E248:J248" si="374">E109</f>
        <v>16082</v>
      </c>
      <c r="F248" s="475">
        <f t="shared" si="374"/>
        <v>16082</v>
      </c>
      <c r="G248" s="53">
        <f t="shared" si="374"/>
        <v>0</v>
      </c>
      <c r="H248" s="53">
        <f t="shared" si="374"/>
        <v>0</v>
      </c>
      <c r="I248" s="53">
        <f t="shared" si="374"/>
        <v>0</v>
      </c>
      <c r="J248" s="53">
        <f t="shared" si="374"/>
        <v>0</v>
      </c>
    </row>
    <row r="249" spans="1:10" ht="24.75" hidden="1" customHeight="1" x14ac:dyDescent="0.35">
      <c r="A249" s="89"/>
      <c r="B249" s="16" t="s">
        <v>166</v>
      </c>
      <c r="C249" s="52" t="s">
        <v>174</v>
      </c>
      <c r="D249" s="30">
        <f t="shared" si="364"/>
        <v>0</v>
      </c>
      <c r="E249" s="30">
        <f t="shared" si="364"/>
        <v>0</v>
      </c>
      <c r="F249" s="97">
        <f t="shared" si="365"/>
        <v>0</v>
      </c>
      <c r="G249" s="30">
        <f t="shared" ref="G249:I249" si="375">G110</f>
        <v>0</v>
      </c>
      <c r="H249" s="30">
        <f t="shared" si="375"/>
        <v>0</v>
      </c>
      <c r="I249" s="30">
        <f t="shared" si="375"/>
        <v>0</v>
      </c>
      <c r="J249" s="30">
        <f t="shared" ref="J249" si="376">J110</f>
        <v>0</v>
      </c>
    </row>
    <row r="250" spans="1:10" ht="24.75" hidden="1" customHeight="1" x14ac:dyDescent="0.35">
      <c r="A250" s="89"/>
      <c r="B250" s="16" t="s">
        <v>168</v>
      </c>
      <c r="C250" s="54" t="s">
        <v>175</v>
      </c>
      <c r="D250" s="30">
        <f t="shared" si="364"/>
        <v>0</v>
      </c>
      <c r="E250" s="30">
        <f t="shared" si="364"/>
        <v>0</v>
      </c>
      <c r="F250" s="97">
        <f t="shared" si="365"/>
        <v>0</v>
      </c>
      <c r="G250" s="30">
        <f t="shared" ref="G250:I250" si="377">G111</f>
        <v>0</v>
      </c>
      <c r="H250" s="30">
        <f t="shared" si="377"/>
        <v>0</v>
      </c>
      <c r="I250" s="30">
        <f t="shared" si="377"/>
        <v>0</v>
      </c>
      <c r="J250" s="30">
        <f t="shared" ref="J250" si="378">J111</f>
        <v>0</v>
      </c>
    </row>
    <row r="251" spans="1:10" ht="24.75" hidden="1" customHeight="1" x14ac:dyDescent="0.35">
      <c r="A251" s="89"/>
      <c r="B251" s="16" t="s">
        <v>170</v>
      </c>
      <c r="C251" s="54" t="s">
        <v>176</v>
      </c>
      <c r="D251" s="30">
        <f t="shared" si="364"/>
        <v>0</v>
      </c>
      <c r="E251" s="30">
        <f t="shared" si="364"/>
        <v>0</v>
      </c>
      <c r="F251" s="97">
        <f t="shared" si="365"/>
        <v>0</v>
      </c>
      <c r="G251" s="30">
        <f t="shared" ref="G251:I251" si="379">G112</f>
        <v>0</v>
      </c>
      <c r="H251" s="30">
        <f t="shared" si="379"/>
        <v>0</v>
      </c>
      <c r="I251" s="30">
        <f t="shared" si="379"/>
        <v>0</v>
      </c>
      <c r="J251" s="30">
        <f t="shared" ref="J251" si="380">J112</f>
        <v>0</v>
      </c>
    </row>
    <row r="252" spans="1:10" ht="24.75" hidden="1" customHeight="1" x14ac:dyDescent="0.35">
      <c r="A252" s="89"/>
      <c r="B252" s="16" t="s">
        <v>172</v>
      </c>
      <c r="C252" s="54" t="s">
        <v>177</v>
      </c>
      <c r="D252" s="30">
        <f t="shared" si="364"/>
        <v>0</v>
      </c>
      <c r="E252" s="30">
        <f t="shared" si="364"/>
        <v>0</v>
      </c>
      <c r="F252" s="97">
        <f t="shared" si="365"/>
        <v>0</v>
      </c>
      <c r="G252" s="30">
        <f t="shared" ref="G252:I252" si="381">G113</f>
        <v>0</v>
      </c>
      <c r="H252" s="30">
        <f t="shared" si="381"/>
        <v>0</v>
      </c>
      <c r="I252" s="30">
        <f t="shared" si="381"/>
        <v>0</v>
      </c>
      <c r="J252" s="30">
        <f t="shared" ref="J252" si="382">J113</f>
        <v>0</v>
      </c>
    </row>
    <row r="253" spans="1:10" ht="24" customHeight="1" x14ac:dyDescent="0.35">
      <c r="A253" s="89"/>
      <c r="B253" s="95" t="s">
        <v>178</v>
      </c>
      <c r="C253" s="96" t="s">
        <v>179</v>
      </c>
      <c r="D253" s="97">
        <f t="shared" si="364"/>
        <v>2103</v>
      </c>
      <c r="E253" s="97">
        <f t="shared" si="364"/>
        <v>21506</v>
      </c>
      <c r="F253" s="97">
        <f t="shared" si="365"/>
        <v>22276</v>
      </c>
      <c r="G253" s="97">
        <f t="shared" ref="G253:I253" si="383">G114</f>
        <v>0</v>
      </c>
      <c r="H253" s="97">
        <f t="shared" si="383"/>
        <v>0</v>
      </c>
      <c r="I253" s="97">
        <f t="shared" si="383"/>
        <v>0</v>
      </c>
      <c r="J253" s="97">
        <f t="shared" ref="J253" si="384">J114</f>
        <v>0</v>
      </c>
    </row>
    <row r="254" spans="1:10" ht="24.75" hidden="1" customHeight="1" x14ac:dyDescent="0.35">
      <c r="A254" s="89"/>
      <c r="B254" s="95" t="s">
        <v>180</v>
      </c>
      <c r="C254" s="96" t="s">
        <v>181</v>
      </c>
      <c r="D254" s="97">
        <f t="shared" si="364"/>
        <v>0</v>
      </c>
      <c r="E254" s="97">
        <f t="shared" si="364"/>
        <v>0</v>
      </c>
      <c r="F254" s="97">
        <f t="shared" si="365"/>
        <v>0</v>
      </c>
      <c r="G254" s="97">
        <f t="shared" ref="G254:I254" si="385">G115</f>
        <v>0</v>
      </c>
      <c r="H254" s="97">
        <f t="shared" si="385"/>
        <v>0</v>
      </c>
      <c r="I254" s="97">
        <f t="shared" si="385"/>
        <v>0</v>
      </c>
      <c r="J254" s="97">
        <f t="shared" ref="J254" si="386">J115</f>
        <v>0</v>
      </c>
    </row>
    <row r="255" spans="1:10" ht="24.75" customHeight="1" x14ac:dyDescent="0.35">
      <c r="A255" s="89"/>
      <c r="B255" s="98" t="s">
        <v>182</v>
      </c>
      <c r="C255" s="96" t="s">
        <v>183</v>
      </c>
      <c r="D255" s="97">
        <f t="shared" si="364"/>
        <v>2103</v>
      </c>
      <c r="E255" s="97">
        <f t="shared" si="364"/>
        <v>21506</v>
      </c>
      <c r="F255" s="97">
        <f t="shared" si="365"/>
        <v>22276</v>
      </c>
      <c r="G255" s="97">
        <f t="shared" ref="G255:I255" si="387">G116</f>
        <v>0</v>
      </c>
      <c r="H255" s="97">
        <f t="shared" si="387"/>
        <v>0</v>
      </c>
      <c r="I255" s="97">
        <f t="shared" si="387"/>
        <v>0</v>
      </c>
      <c r="J255" s="97">
        <f t="shared" ref="J255" si="388">J116</f>
        <v>0</v>
      </c>
    </row>
    <row r="256" spans="1:10" ht="24.75" customHeight="1" x14ac:dyDescent="0.35">
      <c r="A256" s="89"/>
      <c r="B256" s="99" t="s">
        <v>184</v>
      </c>
      <c r="C256" s="100" t="s">
        <v>185</v>
      </c>
      <c r="D256" s="264">
        <f>D117</f>
        <v>8924</v>
      </c>
      <c r="E256" s="101">
        <f t="shared" si="364"/>
        <v>26640</v>
      </c>
      <c r="F256" s="102">
        <f t="shared" si="365"/>
        <v>26640</v>
      </c>
      <c r="G256" s="101">
        <f t="shared" ref="G256:I256" si="389">G117</f>
        <v>0</v>
      </c>
      <c r="H256" s="101">
        <f t="shared" si="389"/>
        <v>0</v>
      </c>
      <c r="I256" s="101">
        <f t="shared" si="389"/>
        <v>0</v>
      </c>
      <c r="J256" s="101">
        <f t="shared" ref="J256" si="390">J117</f>
        <v>0</v>
      </c>
    </row>
    <row r="257" spans="1:10" ht="24.75" customHeight="1" x14ac:dyDescent="0.35">
      <c r="A257" s="89"/>
      <c r="B257" s="65" t="s">
        <v>186</v>
      </c>
      <c r="C257" s="59" t="s">
        <v>187</v>
      </c>
      <c r="D257" s="102">
        <f t="shared" si="364"/>
        <v>7352</v>
      </c>
      <c r="E257" s="102">
        <f t="shared" si="364"/>
        <v>25000</v>
      </c>
      <c r="F257" s="102">
        <f t="shared" si="365"/>
        <v>25000</v>
      </c>
      <c r="G257" s="102">
        <f t="shared" ref="G257:I257" si="391">G118</f>
        <v>0</v>
      </c>
      <c r="H257" s="102">
        <f t="shared" si="391"/>
        <v>0</v>
      </c>
      <c r="I257" s="102">
        <f t="shared" si="391"/>
        <v>0</v>
      </c>
      <c r="J257" s="102">
        <f t="shared" ref="J257" si="392">J118</f>
        <v>0</v>
      </c>
    </row>
    <row r="258" spans="1:10" ht="24.75" customHeight="1" x14ac:dyDescent="0.35">
      <c r="A258" s="89"/>
      <c r="B258" s="103" t="s">
        <v>188</v>
      </c>
      <c r="C258" s="104" t="s">
        <v>189</v>
      </c>
      <c r="D258" s="190">
        <f>D119</f>
        <v>1572</v>
      </c>
      <c r="E258" s="30">
        <f t="shared" si="364"/>
        <v>1640</v>
      </c>
      <c r="F258" s="97">
        <f t="shared" si="365"/>
        <v>1640</v>
      </c>
      <c r="G258" s="30">
        <f t="shared" ref="G258:I258" si="393">G119</f>
        <v>0</v>
      </c>
      <c r="H258" s="30">
        <f t="shared" si="393"/>
        <v>0</v>
      </c>
      <c r="I258" s="30">
        <f t="shared" si="393"/>
        <v>0</v>
      </c>
      <c r="J258" s="30">
        <f t="shared" ref="J258" si="394">J119</f>
        <v>0</v>
      </c>
    </row>
    <row r="259" spans="1:10" ht="24.75" customHeight="1" x14ac:dyDescent="0.35">
      <c r="A259" s="89"/>
      <c r="B259" s="103" t="s">
        <v>168</v>
      </c>
      <c r="C259" s="104" t="s">
        <v>190</v>
      </c>
      <c r="D259" s="190">
        <f>D120</f>
        <v>1321</v>
      </c>
      <c r="E259" s="30">
        <f t="shared" si="364"/>
        <v>1378</v>
      </c>
      <c r="F259" s="97">
        <f t="shared" si="365"/>
        <v>1378</v>
      </c>
      <c r="G259" s="30">
        <f t="shared" ref="G259:I259" si="395">G120</f>
        <v>0</v>
      </c>
      <c r="H259" s="30">
        <f t="shared" si="395"/>
        <v>0</v>
      </c>
      <c r="I259" s="30">
        <f t="shared" si="395"/>
        <v>0</v>
      </c>
      <c r="J259" s="30">
        <f t="shared" ref="J259" si="396">J120</f>
        <v>0</v>
      </c>
    </row>
    <row r="260" spans="1:10" ht="24.75" customHeight="1" x14ac:dyDescent="0.35">
      <c r="A260" s="89"/>
      <c r="B260" s="103" t="s">
        <v>170</v>
      </c>
      <c r="C260" s="104" t="s">
        <v>191</v>
      </c>
      <c r="D260" s="190">
        <f>D121</f>
        <v>0</v>
      </c>
      <c r="E260" s="30">
        <f t="shared" ref="E260:E261" si="397">E121</f>
        <v>0</v>
      </c>
      <c r="F260" s="97">
        <f t="shared" si="365"/>
        <v>0</v>
      </c>
      <c r="G260" s="30">
        <f t="shared" ref="G260:I260" si="398">G121</f>
        <v>0</v>
      </c>
      <c r="H260" s="30">
        <f t="shared" si="398"/>
        <v>0</v>
      </c>
      <c r="I260" s="30">
        <f t="shared" si="398"/>
        <v>0</v>
      </c>
      <c r="J260" s="30">
        <f t="shared" ref="J260" si="399">J121</f>
        <v>0</v>
      </c>
    </row>
    <row r="261" spans="1:10" ht="24.75" customHeight="1" x14ac:dyDescent="0.35">
      <c r="A261" s="89"/>
      <c r="B261" s="103" t="s">
        <v>172</v>
      </c>
      <c r="C261" s="104" t="s">
        <v>192</v>
      </c>
      <c r="D261" s="190">
        <f>D122</f>
        <v>251</v>
      </c>
      <c r="E261" s="30">
        <f t="shared" si="397"/>
        <v>262</v>
      </c>
      <c r="F261" s="97">
        <f t="shared" si="365"/>
        <v>262</v>
      </c>
      <c r="G261" s="30">
        <f t="shared" ref="G261:I261" si="400">G122</f>
        <v>0</v>
      </c>
      <c r="H261" s="30">
        <f t="shared" si="400"/>
        <v>0</v>
      </c>
      <c r="I261" s="30">
        <f t="shared" si="400"/>
        <v>0</v>
      </c>
      <c r="J261" s="30">
        <f t="shared" ref="J261" si="401">J122</f>
        <v>0</v>
      </c>
    </row>
    <row r="262" spans="1:10" ht="24.75" customHeight="1" x14ac:dyDescent="0.35">
      <c r="A262" s="89"/>
      <c r="B262" s="105" t="s">
        <v>195</v>
      </c>
      <c r="C262" s="106" t="s">
        <v>196</v>
      </c>
      <c r="D262" s="97">
        <f t="shared" ref="D262:E265" si="402">D125</f>
        <v>11912</v>
      </c>
      <c r="E262" s="97">
        <f t="shared" si="402"/>
        <v>146421</v>
      </c>
      <c r="F262" s="97">
        <f t="shared" ref="F262:F265" si="403">F125</f>
        <v>145651</v>
      </c>
      <c r="G262" s="97">
        <f t="shared" ref="G262:I262" si="404">G125</f>
        <v>0</v>
      </c>
      <c r="H262" s="97">
        <f t="shared" si="404"/>
        <v>0</v>
      </c>
      <c r="I262" s="97">
        <f t="shared" si="404"/>
        <v>0</v>
      </c>
      <c r="J262" s="97">
        <f t="shared" ref="J262" si="405">J125</f>
        <v>0</v>
      </c>
    </row>
    <row r="263" spans="1:10" ht="24.75" customHeight="1" x14ac:dyDescent="0.35">
      <c r="A263" s="89"/>
      <c r="B263" s="107" t="s">
        <v>197</v>
      </c>
      <c r="C263" s="108" t="s">
        <v>198</v>
      </c>
      <c r="D263" s="97">
        <f t="shared" si="402"/>
        <v>0</v>
      </c>
      <c r="E263" s="97">
        <f t="shared" si="402"/>
        <v>0</v>
      </c>
      <c r="F263" s="97">
        <f t="shared" si="403"/>
        <v>0</v>
      </c>
      <c r="G263" s="97">
        <f t="shared" ref="G263:I263" si="406">G126</f>
        <v>0</v>
      </c>
      <c r="H263" s="97">
        <f t="shared" si="406"/>
        <v>0</v>
      </c>
      <c r="I263" s="97">
        <f t="shared" si="406"/>
        <v>0</v>
      </c>
      <c r="J263" s="97">
        <f t="shared" ref="J263" si="407">J126</f>
        <v>0</v>
      </c>
    </row>
    <row r="264" spans="1:10" ht="24.75" customHeight="1" x14ac:dyDescent="0.35">
      <c r="A264" s="89"/>
      <c r="B264" s="107" t="s">
        <v>199</v>
      </c>
      <c r="C264" s="108" t="s">
        <v>200</v>
      </c>
      <c r="D264" s="97">
        <f t="shared" si="402"/>
        <v>0</v>
      </c>
      <c r="E264" s="97">
        <f t="shared" si="402"/>
        <v>0</v>
      </c>
      <c r="F264" s="97">
        <f t="shared" si="403"/>
        <v>0</v>
      </c>
      <c r="G264" s="97">
        <f t="shared" ref="G264:I264" si="408">G127</f>
        <v>0</v>
      </c>
      <c r="H264" s="97">
        <f t="shared" si="408"/>
        <v>0</v>
      </c>
      <c r="I264" s="97">
        <f t="shared" si="408"/>
        <v>0</v>
      </c>
      <c r="J264" s="97">
        <f t="shared" ref="J264" si="409">J127</f>
        <v>0</v>
      </c>
    </row>
    <row r="265" spans="1:10" ht="24" customHeight="1" x14ac:dyDescent="0.35">
      <c r="A265" s="89"/>
      <c r="B265" s="107" t="s">
        <v>201</v>
      </c>
      <c r="C265" s="108" t="s">
        <v>202</v>
      </c>
      <c r="D265" s="97">
        <f t="shared" si="402"/>
        <v>11912</v>
      </c>
      <c r="E265" s="97">
        <f t="shared" si="402"/>
        <v>146421</v>
      </c>
      <c r="F265" s="97">
        <f t="shared" si="403"/>
        <v>145651</v>
      </c>
      <c r="G265" s="97">
        <f t="shared" ref="G265:I265" si="410">G128</f>
        <v>0</v>
      </c>
      <c r="H265" s="97">
        <f t="shared" si="410"/>
        <v>0</v>
      </c>
      <c r="I265" s="97">
        <f t="shared" si="410"/>
        <v>0</v>
      </c>
      <c r="J265" s="97">
        <f t="shared" ref="J265" si="411">J128</f>
        <v>0</v>
      </c>
    </row>
    <row r="266" spans="1:10" ht="27" hidden="1" customHeight="1" x14ac:dyDescent="0.35">
      <c r="A266" s="89"/>
      <c r="B266" s="31" t="s">
        <v>258</v>
      </c>
      <c r="C266" s="74">
        <v>46.02</v>
      </c>
      <c r="D266" s="190"/>
      <c r="E266" s="30"/>
      <c r="F266" s="97"/>
      <c r="G266" s="30"/>
      <c r="H266" s="30"/>
      <c r="I266" s="30"/>
      <c r="J266" s="30"/>
    </row>
    <row r="267" spans="1:10" ht="41.25" hidden="1" customHeight="1" x14ac:dyDescent="0.35">
      <c r="A267" s="89"/>
      <c r="B267" s="16" t="s">
        <v>205</v>
      </c>
      <c r="C267" s="52" t="s">
        <v>206</v>
      </c>
      <c r="D267" s="190"/>
      <c r="E267" s="30"/>
      <c r="F267" s="97"/>
      <c r="G267" s="30"/>
      <c r="H267" s="30"/>
      <c r="I267" s="30"/>
      <c r="J267" s="30"/>
    </row>
    <row r="268" spans="1:10" ht="41.25" customHeight="1" x14ac:dyDescent="0.35">
      <c r="A268" s="43"/>
      <c r="B268" s="31" t="s">
        <v>208</v>
      </c>
      <c r="C268" s="26" t="s">
        <v>259</v>
      </c>
      <c r="D268" s="258">
        <f>D131</f>
        <v>150</v>
      </c>
      <c r="E268" s="45">
        <f t="shared" ref="E268:E269" si="412">E131</f>
        <v>153</v>
      </c>
      <c r="F268" s="472">
        <f t="shared" ref="F268:F269" si="413">F131</f>
        <v>153</v>
      </c>
      <c r="G268" s="45">
        <f t="shared" ref="G268:I268" si="414">G131</f>
        <v>0</v>
      </c>
      <c r="H268" s="45">
        <f t="shared" si="414"/>
        <v>0</v>
      </c>
      <c r="I268" s="45">
        <f t="shared" si="414"/>
        <v>0</v>
      </c>
      <c r="J268" s="45">
        <f t="shared" ref="J268" si="415">J131</f>
        <v>0</v>
      </c>
    </row>
    <row r="269" spans="1:10" ht="16.5" hidden="1" customHeight="1" x14ac:dyDescent="0.35">
      <c r="A269" s="43"/>
      <c r="B269" s="109" t="s">
        <v>209</v>
      </c>
      <c r="C269" s="110" t="s">
        <v>210</v>
      </c>
      <c r="D269" s="257">
        <f>D132</f>
        <v>0</v>
      </c>
      <c r="E269" s="47">
        <f t="shared" si="412"/>
        <v>0</v>
      </c>
      <c r="F269" s="474">
        <f t="shared" si="413"/>
        <v>0</v>
      </c>
      <c r="G269" s="47">
        <f t="shared" ref="G269:I269" si="416">G132</f>
        <v>0</v>
      </c>
      <c r="H269" s="47">
        <f t="shared" si="416"/>
        <v>0</v>
      </c>
      <c r="I269" s="47">
        <f t="shared" si="416"/>
        <v>0</v>
      </c>
      <c r="J269" s="47">
        <f t="shared" ref="J269" si="417">J132</f>
        <v>0</v>
      </c>
    </row>
    <row r="270" spans="1:10" ht="20.25" hidden="1" customHeight="1" x14ac:dyDescent="0.35">
      <c r="A270" s="43"/>
      <c r="B270" s="16" t="s">
        <v>223</v>
      </c>
      <c r="C270" s="29" t="s">
        <v>212</v>
      </c>
      <c r="D270" s="258">
        <f>D132</f>
        <v>0</v>
      </c>
      <c r="E270" s="45">
        <f t="shared" ref="E270" si="418">E132</f>
        <v>0</v>
      </c>
      <c r="F270" s="472">
        <f t="shared" ref="F270" si="419">F132</f>
        <v>0</v>
      </c>
      <c r="G270" s="45">
        <f t="shared" ref="G270:I270" si="420">G132</f>
        <v>0</v>
      </c>
      <c r="H270" s="45">
        <f t="shared" si="420"/>
        <v>0</v>
      </c>
      <c r="I270" s="45">
        <f t="shared" si="420"/>
        <v>0</v>
      </c>
      <c r="J270" s="45">
        <f t="shared" ref="J270" si="421">J132</f>
        <v>0</v>
      </c>
    </row>
    <row r="271" spans="1:10" ht="8.25" hidden="1" customHeight="1" x14ac:dyDescent="0.35">
      <c r="A271" s="43"/>
      <c r="B271" s="28" t="s">
        <v>213</v>
      </c>
      <c r="C271" s="29" t="s">
        <v>214</v>
      </c>
      <c r="D271" s="190"/>
      <c r="E271" s="30"/>
      <c r="F271" s="97"/>
      <c r="G271" s="30"/>
      <c r="H271" s="30"/>
      <c r="I271" s="30"/>
      <c r="J271" s="30"/>
    </row>
    <row r="272" spans="1:10" ht="19.5" hidden="1" customHeight="1" x14ac:dyDescent="0.35">
      <c r="A272" s="43"/>
      <c r="B272" s="28" t="s">
        <v>201</v>
      </c>
      <c r="C272" s="29" t="s">
        <v>215</v>
      </c>
      <c r="D272" s="190"/>
      <c r="E272" s="30"/>
      <c r="F272" s="97"/>
      <c r="G272" s="30"/>
      <c r="H272" s="30"/>
      <c r="I272" s="30"/>
      <c r="J272" s="30"/>
    </row>
    <row r="273" spans="1:10" ht="20.25" hidden="1" customHeight="1" x14ac:dyDescent="0.35">
      <c r="A273" s="43"/>
      <c r="B273" s="111" t="s">
        <v>216</v>
      </c>
      <c r="C273" s="26" t="s">
        <v>217</v>
      </c>
      <c r="D273" s="258">
        <f t="shared" ref="D273:E273" si="422">D274+D275+D276</f>
        <v>0</v>
      </c>
      <c r="E273" s="45">
        <f t="shared" si="422"/>
        <v>0</v>
      </c>
      <c r="F273" s="472">
        <f t="shared" ref="F273" si="423">F274+F275+F276</f>
        <v>0</v>
      </c>
      <c r="G273" s="45">
        <f t="shared" ref="G273:I273" si="424">G274+G275+G276</f>
        <v>0</v>
      </c>
      <c r="H273" s="45">
        <f t="shared" si="424"/>
        <v>0</v>
      </c>
      <c r="I273" s="45">
        <f t="shared" si="424"/>
        <v>0</v>
      </c>
      <c r="J273" s="45">
        <f t="shared" ref="J273" si="425">J274+J275+J276</f>
        <v>0</v>
      </c>
    </row>
    <row r="274" spans="1:10" ht="19.5" hidden="1" customHeight="1" x14ac:dyDescent="0.35">
      <c r="A274" s="43"/>
      <c r="B274" s="28" t="s">
        <v>223</v>
      </c>
      <c r="C274" s="29" t="s">
        <v>218</v>
      </c>
      <c r="D274" s="258">
        <f>D137</f>
        <v>0</v>
      </c>
      <c r="E274" s="45">
        <f t="shared" ref="E274" si="426">E137</f>
        <v>0</v>
      </c>
      <c r="F274" s="472">
        <f t="shared" ref="F274" si="427">F137</f>
        <v>0</v>
      </c>
      <c r="G274" s="45">
        <f t="shared" ref="G274:I274" si="428">G137</f>
        <v>0</v>
      </c>
      <c r="H274" s="45">
        <f t="shared" si="428"/>
        <v>0</v>
      </c>
      <c r="I274" s="45">
        <f t="shared" si="428"/>
        <v>0</v>
      </c>
      <c r="J274" s="45">
        <f t="shared" ref="J274" si="429">J137</f>
        <v>0</v>
      </c>
    </row>
    <row r="275" spans="1:10" ht="0.75" hidden="1" customHeight="1" x14ac:dyDescent="0.35">
      <c r="A275" s="43"/>
      <c r="B275" s="28" t="s">
        <v>213</v>
      </c>
      <c r="C275" s="29" t="s">
        <v>260</v>
      </c>
      <c r="D275" s="190"/>
      <c r="E275" s="30"/>
      <c r="F275" s="97"/>
      <c r="G275" s="30"/>
      <c r="H275" s="30"/>
      <c r="I275" s="30"/>
      <c r="J275" s="30"/>
    </row>
    <row r="276" spans="1:10" ht="18" hidden="1" customHeight="1" x14ac:dyDescent="0.35">
      <c r="A276" s="43"/>
      <c r="B276" s="28" t="s">
        <v>201</v>
      </c>
      <c r="C276" s="29" t="s">
        <v>220</v>
      </c>
      <c r="D276" s="190"/>
      <c r="E276" s="30"/>
      <c r="F276" s="97"/>
      <c r="G276" s="30"/>
      <c r="H276" s="30"/>
      <c r="I276" s="30"/>
      <c r="J276" s="30"/>
    </row>
    <row r="277" spans="1:10" ht="28.5" customHeight="1" x14ac:dyDescent="0.35">
      <c r="A277" s="43"/>
      <c r="B277" s="112" t="s">
        <v>221</v>
      </c>
      <c r="C277" s="26" t="s">
        <v>222</v>
      </c>
      <c r="D277" s="258">
        <f t="shared" ref="D277:E279" si="430">D140</f>
        <v>150</v>
      </c>
      <c r="E277" s="45">
        <f t="shared" si="430"/>
        <v>153</v>
      </c>
      <c r="F277" s="472">
        <f t="shared" ref="F277:F279" si="431">F140</f>
        <v>153</v>
      </c>
      <c r="G277" s="45">
        <f t="shared" ref="G277:I277" si="432">G140</f>
        <v>0</v>
      </c>
      <c r="H277" s="45">
        <f t="shared" si="432"/>
        <v>0</v>
      </c>
      <c r="I277" s="45">
        <f t="shared" si="432"/>
        <v>0</v>
      </c>
      <c r="J277" s="45">
        <f t="shared" ref="J277" si="433">J140</f>
        <v>0</v>
      </c>
    </row>
    <row r="278" spans="1:10" ht="21" customHeight="1" x14ac:dyDescent="0.35">
      <c r="A278" s="43"/>
      <c r="B278" s="28" t="s">
        <v>223</v>
      </c>
      <c r="C278" s="29" t="s">
        <v>224</v>
      </c>
      <c r="D278" s="258">
        <f t="shared" si="430"/>
        <v>0</v>
      </c>
      <c r="E278" s="45">
        <f t="shared" si="430"/>
        <v>0</v>
      </c>
      <c r="F278" s="472">
        <f t="shared" si="431"/>
        <v>0</v>
      </c>
      <c r="G278" s="45">
        <f t="shared" ref="G278:I278" si="434">G141</f>
        <v>0</v>
      </c>
      <c r="H278" s="45">
        <f t="shared" si="434"/>
        <v>0</v>
      </c>
      <c r="I278" s="45">
        <f t="shared" si="434"/>
        <v>0</v>
      </c>
      <c r="J278" s="45">
        <f t="shared" ref="J278" si="435">J141</f>
        <v>0</v>
      </c>
    </row>
    <row r="279" spans="1:10" ht="17.25" customHeight="1" x14ac:dyDescent="0.35">
      <c r="A279" s="43"/>
      <c r="B279" s="28" t="s">
        <v>213</v>
      </c>
      <c r="C279" s="29" t="s">
        <v>225</v>
      </c>
      <c r="D279" s="258">
        <f t="shared" si="430"/>
        <v>150</v>
      </c>
      <c r="E279" s="45">
        <f t="shared" si="430"/>
        <v>153</v>
      </c>
      <c r="F279" s="472">
        <f t="shared" si="431"/>
        <v>153</v>
      </c>
      <c r="G279" s="45">
        <f t="shared" ref="G279:I279" si="436">G142</f>
        <v>0</v>
      </c>
      <c r="H279" s="45">
        <f t="shared" si="436"/>
        <v>0</v>
      </c>
      <c r="I279" s="45">
        <f t="shared" si="436"/>
        <v>0</v>
      </c>
      <c r="J279" s="45">
        <f t="shared" ref="J279" si="437">J142</f>
        <v>0</v>
      </c>
    </row>
    <row r="280" spans="1:10" ht="18.75" hidden="1" customHeight="1" x14ac:dyDescent="0.35">
      <c r="A280" s="43"/>
      <c r="B280" s="28" t="s">
        <v>201</v>
      </c>
      <c r="C280" s="29" t="s">
        <v>226</v>
      </c>
      <c r="D280" s="190"/>
      <c r="E280" s="30"/>
      <c r="F280" s="97"/>
      <c r="G280" s="30"/>
      <c r="H280" s="30"/>
      <c r="I280" s="30"/>
      <c r="J280" s="30"/>
    </row>
    <row r="281" spans="1:10" ht="23.25" hidden="1" customHeight="1" x14ac:dyDescent="0.35">
      <c r="A281" s="113"/>
      <c r="B281" s="28"/>
      <c r="C281" s="29"/>
      <c r="D281" s="190"/>
      <c r="E281" s="30"/>
      <c r="F281" s="97"/>
      <c r="G281" s="30"/>
      <c r="H281" s="30"/>
      <c r="I281" s="30"/>
      <c r="J281" s="30"/>
    </row>
    <row r="282" spans="1:10" ht="22.5" hidden="1" customHeight="1" x14ac:dyDescent="0.35">
      <c r="A282" s="43"/>
      <c r="B282" s="26" t="s">
        <v>4</v>
      </c>
      <c r="C282" s="26" t="s">
        <v>5</v>
      </c>
      <c r="D282" s="190"/>
      <c r="E282" s="30"/>
      <c r="F282" s="97"/>
      <c r="G282" s="30"/>
      <c r="H282" s="30"/>
      <c r="I282" s="30"/>
      <c r="J282" s="30"/>
    </row>
    <row r="283" spans="1:10" ht="18" customHeight="1" x14ac:dyDescent="0.35">
      <c r="A283" s="114"/>
      <c r="B283" s="21" t="s">
        <v>261</v>
      </c>
      <c r="C283" s="22"/>
      <c r="D283" s="195">
        <f t="shared" ref="D283:E283" si="438">D284+D297</f>
        <v>851923.21</v>
      </c>
      <c r="E283" s="115">
        <f t="shared" si="438"/>
        <v>781317</v>
      </c>
      <c r="F283" s="480">
        <f t="shared" ref="F283" si="439">F284+F297</f>
        <v>879082</v>
      </c>
      <c r="G283" s="115">
        <f t="shared" ref="G283:I283" si="440">G284+G297</f>
        <v>0</v>
      </c>
      <c r="H283" s="115">
        <f t="shared" si="440"/>
        <v>0</v>
      </c>
      <c r="I283" s="115">
        <f t="shared" si="440"/>
        <v>0</v>
      </c>
      <c r="J283" s="115">
        <f t="shared" ref="J283" si="441">J284+J297</f>
        <v>0</v>
      </c>
    </row>
    <row r="284" spans="1:10" ht="14.15" x14ac:dyDescent="0.35">
      <c r="A284" s="90"/>
      <c r="B284" s="86" t="s">
        <v>262</v>
      </c>
      <c r="C284" s="87"/>
      <c r="D284" s="262">
        <f t="shared" ref="D284:E284" si="442">D285+D295+D296</f>
        <v>437075.52</v>
      </c>
      <c r="E284" s="88">
        <f t="shared" si="442"/>
        <v>418086</v>
      </c>
      <c r="F284" s="92">
        <f t="shared" ref="F284" si="443">F285+F295+F296</f>
        <v>403693</v>
      </c>
      <c r="G284" s="88">
        <f t="shared" ref="G284:I284" si="444">G285+G295+G296</f>
        <v>0</v>
      </c>
      <c r="H284" s="88">
        <f t="shared" si="444"/>
        <v>0</v>
      </c>
      <c r="I284" s="88">
        <f t="shared" si="444"/>
        <v>0</v>
      </c>
      <c r="J284" s="88">
        <f t="shared" ref="J284" si="445">J285+J295+J296</f>
        <v>0</v>
      </c>
    </row>
    <row r="285" spans="1:10" ht="14.15" x14ac:dyDescent="0.35">
      <c r="A285" s="43"/>
      <c r="B285" s="25" t="s">
        <v>263</v>
      </c>
      <c r="C285" s="29">
        <v>0.01</v>
      </c>
      <c r="D285" s="254">
        <f t="shared" ref="D285:E285" si="446">D286+D287+D288+D289+D290+D291+D292+D293+D294</f>
        <v>432425.13</v>
      </c>
      <c r="E285" s="39">
        <f t="shared" si="446"/>
        <v>406620</v>
      </c>
      <c r="F285" s="470">
        <f t="shared" ref="F285" si="447">F286+F287+F288+F289+F290+F291+F292+F293+F294</f>
        <v>392227</v>
      </c>
      <c r="G285" s="39">
        <f t="shared" ref="G285:I285" si="448">G286+G287+G288+G289+G290+G291+G292+G293+G294</f>
        <v>0</v>
      </c>
      <c r="H285" s="39">
        <f t="shared" si="448"/>
        <v>0</v>
      </c>
      <c r="I285" s="39">
        <f t="shared" si="448"/>
        <v>0</v>
      </c>
      <c r="J285" s="39">
        <f t="shared" ref="J285" si="449">J286+J287+J288+J289+J290+J291+J292+J293+J294</f>
        <v>0</v>
      </c>
    </row>
    <row r="286" spans="1:10" ht="18.75" customHeight="1" x14ac:dyDescent="0.35">
      <c r="A286" s="43"/>
      <c r="B286" s="25" t="s">
        <v>264</v>
      </c>
      <c r="C286" s="29">
        <v>10</v>
      </c>
      <c r="D286" s="254">
        <f t="shared" ref="D286:F287" si="450">D311+D546+D587+D1182+D1258</f>
        <v>177553.47999999998</v>
      </c>
      <c r="E286" s="39">
        <f t="shared" si="450"/>
        <v>189147</v>
      </c>
      <c r="F286" s="470">
        <f t="shared" si="450"/>
        <v>175138</v>
      </c>
      <c r="G286" s="39">
        <f t="shared" ref="G286:I286" si="451">G311+G546+G587+G1182+G1258</f>
        <v>0</v>
      </c>
      <c r="H286" s="39">
        <f t="shared" si="451"/>
        <v>0</v>
      </c>
      <c r="I286" s="39">
        <f t="shared" si="451"/>
        <v>0</v>
      </c>
      <c r="J286" s="39">
        <f t="shared" ref="J286" si="452">J311+J546+J587+J1182+J1258</f>
        <v>0</v>
      </c>
    </row>
    <row r="287" spans="1:10" ht="19.5" customHeight="1" x14ac:dyDescent="0.35">
      <c r="A287" s="43"/>
      <c r="B287" s="25" t="s">
        <v>265</v>
      </c>
      <c r="C287" s="29">
        <v>20</v>
      </c>
      <c r="D287" s="254">
        <f t="shared" si="450"/>
        <v>95152.14</v>
      </c>
      <c r="E287" s="39">
        <f t="shared" si="450"/>
        <v>70072</v>
      </c>
      <c r="F287" s="470">
        <f t="shared" si="450"/>
        <v>68910</v>
      </c>
      <c r="G287" s="39">
        <f t="shared" ref="G287:I287" si="453">G312+G547+G588+G1183+G1259</f>
        <v>0</v>
      </c>
      <c r="H287" s="39">
        <f t="shared" si="453"/>
        <v>0</v>
      </c>
      <c r="I287" s="39">
        <f t="shared" si="453"/>
        <v>0</v>
      </c>
      <c r="J287" s="39">
        <f t="shared" ref="J287" si="454">J312+J547+J588+J1183+J1259</f>
        <v>0</v>
      </c>
    </row>
    <row r="288" spans="1:10" ht="19.5" customHeight="1" x14ac:dyDescent="0.35">
      <c r="A288" s="43"/>
      <c r="B288" s="25" t="s">
        <v>266</v>
      </c>
      <c r="C288" s="29">
        <v>30</v>
      </c>
      <c r="D288" s="254">
        <f t="shared" ref="D288:E288" si="455">D313</f>
        <v>16388</v>
      </c>
      <c r="E288" s="39">
        <f t="shared" si="455"/>
        <v>17889</v>
      </c>
      <c r="F288" s="470">
        <f t="shared" ref="F288" si="456">F313</f>
        <v>17889</v>
      </c>
      <c r="G288" s="39">
        <f t="shared" ref="G288:I288" si="457">G313</f>
        <v>0</v>
      </c>
      <c r="H288" s="39">
        <f t="shared" si="457"/>
        <v>0</v>
      </c>
      <c r="I288" s="39">
        <f t="shared" si="457"/>
        <v>0</v>
      </c>
      <c r="J288" s="39">
        <f t="shared" ref="J288" si="458">J313</f>
        <v>0</v>
      </c>
    </row>
    <row r="289" spans="1:10" ht="19.5" customHeight="1" x14ac:dyDescent="0.35">
      <c r="A289" s="43"/>
      <c r="B289" s="25" t="s">
        <v>267</v>
      </c>
      <c r="C289" s="29">
        <v>40</v>
      </c>
      <c r="D289" s="254">
        <f t="shared" ref="D289:E289" si="459">D1262</f>
        <v>0</v>
      </c>
      <c r="E289" s="39">
        <f t="shared" si="459"/>
        <v>0</v>
      </c>
      <c r="F289" s="470">
        <f>F1262</f>
        <v>0</v>
      </c>
      <c r="G289" s="39">
        <f t="shared" ref="G289:I289" si="460">G1262</f>
        <v>0</v>
      </c>
      <c r="H289" s="39">
        <f t="shared" si="460"/>
        <v>0</v>
      </c>
      <c r="I289" s="39">
        <f t="shared" si="460"/>
        <v>0</v>
      </c>
      <c r="J289" s="39">
        <f t="shared" ref="J289" si="461">J1262</f>
        <v>0</v>
      </c>
    </row>
    <row r="290" spans="1:10" ht="20.25" customHeight="1" x14ac:dyDescent="0.35">
      <c r="A290" s="43"/>
      <c r="B290" s="25" t="s">
        <v>268</v>
      </c>
      <c r="C290" s="29">
        <v>50</v>
      </c>
      <c r="D290" s="254">
        <f t="shared" ref="D290:E290" si="462">D314</f>
        <v>500</v>
      </c>
      <c r="E290" s="39">
        <f t="shared" si="462"/>
        <v>500</v>
      </c>
      <c r="F290" s="470">
        <f t="shared" ref="F290" si="463">F314</f>
        <v>500</v>
      </c>
      <c r="G290" s="39">
        <f t="shared" ref="G290:I290" si="464">G314</f>
        <v>0</v>
      </c>
      <c r="H290" s="39">
        <f t="shared" si="464"/>
        <v>0</v>
      </c>
      <c r="I290" s="39">
        <f t="shared" si="464"/>
        <v>0</v>
      </c>
      <c r="J290" s="39">
        <f t="shared" ref="J290" si="465">J314</f>
        <v>0</v>
      </c>
    </row>
    <row r="291" spans="1:10" ht="18" customHeight="1" x14ac:dyDescent="0.35">
      <c r="A291" s="43"/>
      <c r="B291" s="25" t="s">
        <v>269</v>
      </c>
      <c r="C291" s="29">
        <v>51</v>
      </c>
      <c r="D291" s="254">
        <f t="shared" ref="D291:E291" si="466">D315+D589+D1260</f>
        <v>85156</v>
      </c>
      <c r="E291" s="39">
        <f t="shared" si="466"/>
        <v>73178</v>
      </c>
      <c r="F291" s="470">
        <f>F315+F589+F1260</f>
        <v>77043</v>
      </c>
      <c r="G291" s="39">
        <f t="shared" ref="G291:I291" si="467">G315+G589+G1260</f>
        <v>0</v>
      </c>
      <c r="H291" s="39">
        <f t="shared" si="467"/>
        <v>0</v>
      </c>
      <c r="I291" s="39">
        <f t="shared" si="467"/>
        <v>0</v>
      </c>
      <c r="J291" s="39">
        <f t="shared" ref="J291" si="468">J315+J589+J1260</f>
        <v>0</v>
      </c>
    </row>
    <row r="292" spans="1:10" ht="16.5" customHeight="1" x14ac:dyDescent="0.35">
      <c r="A292" s="43"/>
      <c r="B292" s="25" t="s">
        <v>270</v>
      </c>
      <c r="C292" s="29">
        <v>55</v>
      </c>
      <c r="D292" s="254">
        <f t="shared" ref="D292:F293" si="469">D316+D590</f>
        <v>0</v>
      </c>
      <c r="E292" s="39">
        <f t="shared" si="469"/>
        <v>0</v>
      </c>
      <c r="F292" s="470">
        <f t="shared" si="469"/>
        <v>0</v>
      </c>
      <c r="G292" s="39">
        <f t="shared" ref="G292:I292" si="470">G316+G590</f>
        <v>0</v>
      </c>
      <c r="H292" s="39">
        <f t="shared" si="470"/>
        <v>0</v>
      </c>
      <c r="I292" s="39">
        <f t="shared" si="470"/>
        <v>0</v>
      </c>
      <c r="J292" s="39">
        <f t="shared" ref="J292" si="471">J316+J590</f>
        <v>0</v>
      </c>
    </row>
    <row r="293" spans="1:10" ht="19.5" customHeight="1" x14ac:dyDescent="0.35">
      <c r="A293" s="43"/>
      <c r="B293" s="25" t="s">
        <v>271</v>
      </c>
      <c r="C293" s="29">
        <v>57</v>
      </c>
      <c r="D293" s="254">
        <f t="shared" si="469"/>
        <v>27033.510000000002</v>
      </c>
      <c r="E293" s="39">
        <f t="shared" si="469"/>
        <v>48817</v>
      </c>
      <c r="F293" s="470">
        <f t="shared" si="469"/>
        <v>45332</v>
      </c>
      <c r="G293" s="39">
        <f t="shared" ref="G293:I293" si="472">G317+G591</f>
        <v>0</v>
      </c>
      <c r="H293" s="39">
        <f t="shared" si="472"/>
        <v>0</v>
      </c>
      <c r="I293" s="39">
        <f t="shared" si="472"/>
        <v>0</v>
      </c>
      <c r="J293" s="39">
        <f t="shared" ref="J293" si="473">J317+J591</f>
        <v>0</v>
      </c>
    </row>
    <row r="294" spans="1:10" ht="19.5" customHeight="1" x14ac:dyDescent="0.35">
      <c r="A294" s="43"/>
      <c r="B294" s="25" t="s">
        <v>272</v>
      </c>
      <c r="C294" s="29">
        <v>59</v>
      </c>
      <c r="D294" s="254">
        <f t="shared" ref="D294:E294" si="474">D318+D548+D592+D1261</f>
        <v>30642</v>
      </c>
      <c r="E294" s="39">
        <f t="shared" si="474"/>
        <v>7017</v>
      </c>
      <c r="F294" s="470">
        <f>F318+F548+F592+F1261</f>
        <v>7415</v>
      </c>
      <c r="G294" s="39">
        <f t="shared" ref="G294:I294" si="475">G318+G548+G592+G1261</f>
        <v>0</v>
      </c>
      <c r="H294" s="39">
        <f t="shared" si="475"/>
        <v>0</v>
      </c>
      <c r="I294" s="39">
        <f t="shared" si="475"/>
        <v>0</v>
      </c>
      <c r="J294" s="39">
        <f t="shared" ref="J294" si="476">J318+J548+J592+J1261</f>
        <v>0</v>
      </c>
    </row>
    <row r="295" spans="1:10" ht="21" customHeight="1" x14ac:dyDescent="0.35">
      <c r="A295" s="43"/>
      <c r="B295" s="25" t="s">
        <v>273</v>
      </c>
      <c r="C295" s="29">
        <v>79</v>
      </c>
      <c r="D295" s="254">
        <f t="shared" ref="D295:E295" si="477">D319</f>
        <v>6353</v>
      </c>
      <c r="E295" s="39">
        <f t="shared" si="477"/>
        <v>11466</v>
      </c>
      <c r="F295" s="470">
        <f t="shared" ref="F295" si="478">F319</f>
        <v>11466</v>
      </c>
      <c r="G295" s="39">
        <f t="shared" ref="G295:I295" si="479">G319</f>
        <v>0</v>
      </c>
      <c r="H295" s="39">
        <f t="shared" si="479"/>
        <v>0</v>
      </c>
      <c r="I295" s="39">
        <f t="shared" si="479"/>
        <v>0</v>
      </c>
      <c r="J295" s="39">
        <f t="shared" ref="J295" si="480">J319</f>
        <v>0</v>
      </c>
    </row>
    <row r="296" spans="1:10" ht="21" hidden="1" customHeight="1" x14ac:dyDescent="0.35">
      <c r="A296" s="43"/>
      <c r="B296" s="28" t="s">
        <v>274</v>
      </c>
      <c r="C296" s="29">
        <v>85.01</v>
      </c>
      <c r="D296" s="190">
        <f t="shared" ref="D296:E296" si="481">D320+D593+D1184+D549</f>
        <v>-1702.61</v>
      </c>
      <c r="E296" s="30">
        <f t="shared" si="481"/>
        <v>0</v>
      </c>
      <c r="F296" s="97">
        <f>F320+F593+F1184+F549</f>
        <v>0</v>
      </c>
      <c r="G296" s="30">
        <f t="shared" ref="G296:I296" si="482">G320+G593+G1184+G549</f>
        <v>0</v>
      </c>
      <c r="H296" s="30">
        <f t="shared" si="482"/>
        <v>0</v>
      </c>
      <c r="I296" s="30">
        <f t="shared" si="482"/>
        <v>0</v>
      </c>
      <c r="J296" s="30">
        <f t="shared" ref="J296" si="483">J320+J593+J1184+J549</f>
        <v>0</v>
      </c>
    </row>
    <row r="297" spans="1:10" ht="14.15" x14ac:dyDescent="0.35">
      <c r="A297" s="85"/>
      <c r="B297" s="86" t="s">
        <v>275</v>
      </c>
      <c r="C297" s="91"/>
      <c r="D297" s="262">
        <f t="shared" ref="D297:E297" si="484">D321+D550+D594+D1185+D1263</f>
        <v>414847.69</v>
      </c>
      <c r="E297" s="88">
        <f t="shared" si="484"/>
        <v>363231</v>
      </c>
      <c r="F297" s="92">
        <f>F321+F550+F594+F1185+F1263</f>
        <v>475389</v>
      </c>
      <c r="G297" s="88">
        <f t="shared" ref="G297:I297" si="485">G321+G550+G594+G1185+G1263</f>
        <v>0</v>
      </c>
      <c r="H297" s="88">
        <f t="shared" si="485"/>
        <v>0</v>
      </c>
      <c r="I297" s="88">
        <f t="shared" si="485"/>
        <v>0</v>
      </c>
      <c r="J297" s="88">
        <f t="shared" ref="J297" si="486">J321+J550+J594+J1185+J1263</f>
        <v>0</v>
      </c>
    </row>
    <row r="298" spans="1:10" ht="26.25" customHeight="1" x14ac:dyDescent="0.35">
      <c r="A298" s="43"/>
      <c r="B298" s="31" t="s">
        <v>276</v>
      </c>
      <c r="C298" s="26">
        <v>51</v>
      </c>
      <c r="D298" s="254">
        <f t="shared" ref="D298:E298" si="487">D595+D596+D597+D322</f>
        <v>75719.19</v>
      </c>
      <c r="E298" s="39">
        <f t="shared" si="487"/>
        <v>0</v>
      </c>
      <c r="F298" s="470">
        <f>F595+F596+F597+F322</f>
        <v>56897</v>
      </c>
      <c r="G298" s="39">
        <f t="shared" ref="G298:I298" si="488">G595+G596+G597+G322</f>
        <v>0</v>
      </c>
      <c r="H298" s="39">
        <f t="shared" si="488"/>
        <v>0</v>
      </c>
      <c r="I298" s="39">
        <f t="shared" si="488"/>
        <v>0</v>
      </c>
      <c r="J298" s="39">
        <f t="shared" ref="J298" si="489">J595+J596+J597+J322</f>
        <v>0</v>
      </c>
    </row>
    <row r="299" spans="1:10" ht="25.5" customHeight="1" x14ac:dyDescent="0.35">
      <c r="A299" s="43"/>
      <c r="B299" s="31" t="s">
        <v>277</v>
      </c>
      <c r="C299" s="26" t="s">
        <v>278</v>
      </c>
      <c r="D299" s="254">
        <f t="shared" ref="D299:E300" si="490">D595</f>
        <v>17544</v>
      </c>
      <c r="E299" s="39">
        <f t="shared" si="490"/>
        <v>0</v>
      </c>
      <c r="F299" s="470">
        <f>F595</f>
        <v>9196</v>
      </c>
      <c r="G299" s="39">
        <f t="shared" ref="G299:I299" si="491">G595</f>
        <v>0</v>
      </c>
      <c r="H299" s="39">
        <f t="shared" si="491"/>
        <v>0</v>
      </c>
      <c r="I299" s="39">
        <f t="shared" si="491"/>
        <v>0</v>
      </c>
      <c r="J299" s="39">
        <f t="shared" ref="J299" si="492">J595</f>
        <v>0</v>
      </c>
    </row>
    <row r="300" spans="1:10" ht="15" customHeight="1" x14ac:dyDescent="0.35">
      <c r="A300" s="43"/>
      <c r="B300" s="31" t="s">
        <v>279</v>
      </c>
      <c r="C300" s="26" t="s">
        <v>280</v>
      </c>
      <c r="D300" s="254">
        <f t="shared" si="490"/>
        <v>11745</v>
      </c>
      <c r="E300" s="39">
        <f t="shared" si="490"/>
        <v>0</v>
      </c>
      <c r="F300" s="470">
        <f>F596</f>
        <v>0</v>
      </c>
      <c r="G300" s="39">
        <f t="shared" ref="G300:I300" si="493">G596</f>
        <v>0</v>
      </c>
      <c r="H300" s="39">
        <f t="shared" si="493"/>
        <v>0</v>
      </c>
      <c r="I300" s="39">
        <f t="shared" si="493"/>
        <v>0</v>
      </c>
      <c r="J300" s="39">
        <f t="shared" ref="J300" si="494">J596</f>
        <v>0</v>
      </c>
    </row>
    <row r="301" spans="1:10" ht="18" customHeight="1" x14ac:dyDescent="0.35">
      <c r="A301" s="43"/>
      <c r="B301" s="31" t="s">
        <v>281</v>
      </c>
      <c r="C301" s="26" t="s">
        <v>282</v>
      </c>
      <c r="D301" s="254">
        <f t="shared" ref="D301:E301" si="495">D597+D323</f>
        <v>46430.19</v>
      </c>
      <c r="E301" s="39">
        <f t="shared" si="495"/>
        <v>0</v>
      </c>
      <c r="F301" s="470">
        <f>F597+F323</f>
        <v>47701</v>
      </c>
      <c r="G301" s="39">
        <f t="shared" ref="G301:I301" si="496">G597+G323</f>
        <v>0</v>
      </c>
      <c r="H301" s="39">
        <f t="shared" si="496"/>
        <v>0</v>
      </c>
      <c r="I301" s="39">
        <f t="shared" si="496"/>
        <v>0</v>
      </c>
      <c r="J301" s="39">
        <f t="shared" ref="J301" si="497">J597+J323</f>
        <v>0</v>
      </c>
    </row>
    <row r="302" spans="1:10" ht="15.75" customHeight="1" x14ac:dyDescent="0.35">
      <c r="A302" s="43"/>
      <c r="B302" s="25" t="s">
        <v>283</v>
      </c>
      <c r="C302" s="29">
        <v>55</v>
      </c>
      <c r="D302" s="195">
        <f t="shared" ref="D302:E302" si="498">D324+D1264+D598</f>
        <v>633</v>
      </c>
      <c r="E302" s="115">
        <f t="shared" si="498"/>
        <v>917</v>
      </c>
      <c r="F302" s="470">
        <f>F324+F1264+F598</f>
        <v>917</v>
      </c>
      <c r="G302" s="115">
        <f t="shared" ref="G302:I302" si="499">G324+G1264+G598</f>
        <v>0</v>
      </c>
      <c r="H302" s="115">
        <f t="shared" si="499"/>
        <v>0</v>
      </c>
      <c r="I302" s="115">
        <f t="shared" si="499"/>
        <v>0</v>
      </c>
      <c r="J302" s="115">
        <f t="shared" ref="J302" si="500">J324+J1264+J598</f>
        <v>0</v>
      </c>
    </row>
    <row r="303" spans="1:10" ht="19.5" customHeight="1" x14ac:dyDescent="0.35">
      <c r="A303" s="43"/>
      <c r="B303" s="25" t="s">
        <v>284</v>
      </c>
      <c r="C303" s="29">
        <v>56</v>
      </c>
      <c r="D303" s="195">
        <f t="shared" ref="D303:E303" si="501">D325+D599+D1187+D1266</f>
        <v>16146</v>
      </c>
      <c r="E303" s="115">
        <f t="shared" si="501"/>
        <v>168046</v>
      </c>
      <c r="F303" s="470">
        <f>F325+F599+F1187+F1266</f>
        <v>190842</v>
      </c>
      <c r="G303" s="115">
        <f t="shared" ref="G303:I303" si="502">G325+G599+G1187+G1266</f>
        <v>0</v>
      </c>
      <c r="H303" s="115">
        <f t="shared" si="502"/>
        <v>0</v>
      </c>
      <c r="I303" s="115">
        <f t="shared" si="502"/>
        <v>0</v>
      </c>
      <c r="J303" s="115">
        <f t="shared" ref="J303" si="503">J325+J599+J1187+J1266</f>
        <v>0</v>
      </c>
    </row>
    <row r="304" spans="1:10" ht="15.75" customHeight="1" x14ac:dyDescent="0.35">
      <c r="A304" s="43"/>
      <c r="B304" s="25" t="s">
        <v>284</v>
      </c>
      <c r="C304" s="29">
        <v>58</v>
      </c>
      <c r="D304" s="254">
        <f t="shared" ref="D304:E304" si="504">D1188+D326+D1267+D600</f>
        <v>19811</v>
      </c>
      <c r="E304" s="39">
        <f t="shared" si="504"/>
        <v>9443</v>
      </c>
      <c r="F304" s="470">
        <f>F1188+F326+F1267+F600</f>
        <v>8947</v>
      </c>
      <c r="G304" s="39">
        <f t="shared" ref="G304:I304" si="505">G1188+G326+G1267+G600</f>
        <v>0</v>
      </c>
      <c r="H304" s="39">
        <f t="shared" si="505"/>
        <v>0</v>
      </c>
      <c r="I304" s="39">
        <f t="shared" si="505"/>
        <v>0</v>
      </c>
      <c r="J304" s="39">
        <f t="shared" ref="J304" si="506">J1188+J326+J1267+J600</f>
        <v>0</v>
      </c>
    </row>
    <row r="305" spans="1:10" ht="28.5" customHeight="1" x14ac:dyDescent="0.35">
      <c r="A305" s="43"/>
      <c r="B305" s="116" t="s">
        <v>285</v>
      </c>
      <c r="C305" s="29">
        <v>60</v>
      </c>
      <c r="D305" s="254">
        <f t="shared" ref="D305:E305" si="507">D327+D601</f>
        <v>80800</v>
      </c>
      <c r="E305" s="39">
        <f t="shared" si="507"/>
        <v>102363</v>
      </c>
      <c r="F305" s="470">
        <f>F327+F601</f>
        <v>102363</v>
      </c>
      <c r="G305" s="39">
        <f t="shared" ref="G305:I305" si="508">G327+G601</f>
        <v>0</v>
      </c>
      <c r="H305" s="39">
        <f t="shared" si="508"/>
        <v>0</v>
      </c>
      <c r="I305" s="39">
        <f t="shared" si="508"/>
        <v>0</v>
      </c>
      <c r="J305" s="39">
        <f t="shared" ref="J305" si="509">J327+J601</f>
        <v>0</v>
      </c>
    </row>
    <row r="306" spans="1:10" ht="15.75" customHeight="1" x14ac:dyDescent="0.35">
      <c r="A306" s="43"/>
      <c r="B306" s="25" t="s">
        <v>286</v>
      </c>
      <c r="C306" s="29">
        <v>70</v>
      </c>
      <c r="D306" s="195">
        <f t="shared" ref="D306:E306" si="510">D330+D551+D602+D1189+D1268</f>
        <v>221738.5</v>
      </c>
      <c r="E306" s="115">
        <f t="shared" si="510"/>
        <v>82462</v>
      </c>
      <c r="F306" s="470">
        <f>F330+F551+F602+F1189+F1268</f>
        <v>115423</v>
      </c>
      <c r="G306" s="115">
        <f t="shared" ref="G306:I306" si="511">G330+G551+G602+G1189+G1268</f>
        <v>0</v>
      </c>
      <c r="H306" s="115">
        <f t="shared" si="511"/>
        <v>0</v>
      </c>
      <c r="I306" s="115">
        <f t="shared" si="511"/>
        <v>0</v>
      </c>
      <c r="J306" s="115">
        <f t="shared" ref="J306" si="512">J330+J551+J602+J1189+J1268</f>
        <v>0</v>
      </c>
    </row>
    <row r="307" spans="1:10" ht="20.25" customHeight="1" x14ac:dyDescent="0.35">
      <c r="A307" s="43"/>
      <c r="B307" s="28" t="s">
        <v>274</v>
      </c>
      <c r="C307" s="29">
        <v>85.02</v>
      </c>
      <c r="D307" s="190">
        <f t="shared" ref="D307:E307" si="513">D1190+D1269</f>
        <v>0</v>
      </c>
      <c r="E307" s="30">
        <f t="shared" si="513"/>
        <v>0</v>
      </c>
      <c r="F307" s="97">
        <f>F1190+F1269</f>
        <v>0</v>
      </c>
      <c r="G307" s="30">
        <f t="shared" ref="G307:I307" si="514">G1190+G1269</f>
        <v>0</v>
      </c>
      <c r="H307" s="30">
        <f t="shared" si="514"/>
        <v>0</v>
      </c>
      <c r="I307" s="30">
        <f t="shared" si="514"/>
        <v>0</v>
      </c>
      <c r="J307" s="30">
        <f t="shared" ref="J307" si="515">J1190+J1269</f>
        <v>0</v>
      </c>
    </row>
    <row r="308" spans="1:10" ht="17.25" customHeight="1" x14ac:dyDescent="0.35">
      <c r="A308" s="117" t="s">
        <v>287</v>
      </c>
      <c r="B308" s="118" t="s">
        <v>288</v>
      </c>
      <c r="C308" s="119">
        <v>50.02</v>
      </c>
      <c r="D308" s="265">
        <f t="shared" ref="D308:E308" si="516">D332+D507+D536</f>
        <v>280341.83999999997</v>
      </c>
      <c r="E308" s="120">
        <f t="shared" si="516"/>
        <v>230507</v>
      </c>
      <c r="F308" s="481">
        <f>F332+F507+F536</f>
        <v>256812</v>
      </c>
      <c r="G308" s="120">
        <f t="shared" ref="G308:I308" si="517">G332+G507+G536</f>
        <v>0</v>
      </c>
      <c r="H308" s="120">
        <f t="shared" si="517"/>
        <v>0</v>
      </c>
      <c r="I308" s="120">
        <f t="shared" si="517"/>
        <v>0</v>
      </c>
      <c r="J308" s="120">
        <f t="shared" ref="J308" si="518">J332+J507+J536</f>
        <v>0</v>
      </c>
    </row>
    <row r="309" spans="1:10" ht="18.75" customHeight="1" x14ac:dyDescent="0.35">
      <c r="A309" s="121"/>
      <c r="B309" s="25" t="s">
        <v>262</v>
      </c>
      <c r="C309" s="122"/>
      <c r="D309" s="265">
        <f t="shared" ref="D309" si="519">D333+D509+D513+D523+D533+D537</f>
        <v>93195.839999999997</v>
      </c>
      <c r="E309" s="120">
        <f t="shared" ref="E309:J309" si="520">E333+E509+E513+E523+E533+E537</f>
        <v>83021</v>
      </c>
      <c r="F309" s="481">
        <f t="shared" si="520"/>
        <v>91079</v>
      </c>
      <c r="G309" s="120">
        <f t="shared" si="520"/>
        <v>0</v>
      </c>
      <c r="H309" s="120">
        <f t="shared" si="520"/>
        <v>0</v>
      </c>
      <c r="I309" s="120">
        <f t="shared" si="520"/>
        <v>0</v>
      </c>
      <c r="J309" s="120">
        <f t="shared" si="520"/>
        <v>0</v>
      </c>
    </row>
    <row r="310" spans="1:10" ht="14.15" x14ac:dyDescent="0.35">
      <c r="A310" s="43"/>
      <c r="B310" s="28" t="s">
        <v>263</v>
      </c>
      <c r="C310" s="29"/>
      <c r="D310" s="258">
        <f t="shared" ref="D310" si="521">D334+D510+D514+D534+D538</f>
        <v>86842.84</v>
      </c>
      <c r="E310" s="45">
        <f t="shared" ref="E310:J310" si="522">E334+E510+E514+E534+E538</f>
        <v>71555</v>
      </c>
      <c r="F310" s="472">
        <f t="shared" si="522"/>
        <v>79613</v>
      </c>
      <c r="G310" s="45">
        <f t="shared" si="522"/>
        <v>0</v>
      </c>
      <c r="H310" s="45">
        <f t="shared" si="522"/>
        <v>0</v>
      </c>
      <c r="I310" s="45">
        <f t="shared" si="522"/>
        <v>0</v>
      </c>
      <c r="J310" s="45">
        <f t="shared" si="522"/>
        <v>0</v>
      </c>
    </row>
    <row r="311" spans="1:10" ht="14.15" x14ac:dyDescent="0.35">
      <c r="A311" s="43"/>
      <c r="B311" s="28" t="s">
        <v>264</v>
      </c>
      <c r="C311" s="29">
        <v>10</v>
      </c>
      <c r="D311" s="253">
        <f t="shared" ref="D311:E311" si="523">D335+D529</f>
        <v>38698</v>
      </c>
      <c r="E311" s="38">
        <f t="shared" si="523"/>
        <v>39000</v>
      </c>
      <c r="F311" s="472">
        <f>F335+F529</f>
        <v>43000</v>
      </c>
      <c r="G311" s="38">
        <f t="shared" ref="G311:I311" si="524">G335+G529</f>
        <v>0</v>
      </c>
      <c r="H311" s="38">
        <f t="shared" si="524"/>
        <v>0</v>
      </c>
      <c r="I311" s="38">
        <f t="shared" si="524"/>
        <v>0</v>
      </c>
      <c r="J311" s="38">
        <f t="shared" ref="J311" si="525">J335+J529</f>
        <v>0</v>
      </c>
    </row>
    <row r="312" spans="1:10" ht="14.15" x14ac:dyDescent="0.35">
      <c r="A312" s="43"/>
      <c r="B312" s="28" t="s">
        <v>265</v>
      </c>
      <c r="C312" s="29">
        <v>20</v>
      </c>
      <c r="D312" s="253">
        <f t="shared" ref="D312" si="526">D336+D539+D530+D329+D481</f>
        <v>27636.84</v>
      </c>
      <c r="E312" s="38">
        <f t="shared" ref="E312:J312" si="527">E336+E539+E530+E329</f>
        <v>10479</v>
      </c>
      <c r="F312" s="472">
        <f t="shared" si="527"/>
        <v>14619</v>
      </c>
      <c r="G312" s="38">
        <f t="shared" si="527"/>
        <v>0</v>
      </c>
      <c r="H312" s="38">
        <f t="shared" si="527"/>
        <v>0</v>
      </c>
      <c r="I312" s="38">
        <f t="shared" si="527"/>
        <v>0</v>
      </c>
      <c r="J312" s="38">
        <f t="shared" si="527"/>
        <v>0</v>
      </c>
    </row>
    <row r="313" spans="1:10" ht="14.15" x14ac:dyDescent="0.35">
      <c r="A313" s="43"/>
      <c r="B313" s="28" t="s">
        <v>266</v>
      </c>
      <c r="C313" s="29">
        <v>30</v>
      </c>
      <c r="D313" s="253">
        <f t="shared" ref="D313:E313" si="528">D540</f>
        <v>16388</v>
      </c>
      <c r="E313" s="38">
        <f t="shared" si="528"/>
        <v>17889</v>
      </c>
      <c r="F313" s="472">
        <f>F540</f>
        <v>17889</v>
      </c>
      <c r="G313" s="38">
        <f t="shared" ref="G313:I313" si="529">G540</f>
        <v>0</v>
      </c>
      <c r="H313" s="38">
        <f t="shared" si="529"/>
        <v>0</v>
      </c>
      <c r="I313" s="38">
        <f t="shared" si="529"/>
        <v>0</v>
      </c>
      <c r="J313" s="38">
        <f t="shared" ref="J313" si="530">J540</f>
        <v>0</v>
      </c>
    </row>
    <row r="314" spans="1:10" ht="14.15" x14ac:dyDescent="0.35">
      <c r="A314" s="43"/>
      <c r="B314" s="28" t="s">
        <v>289</v>
      </c>
      <c r="C314" s="29">
        <v>50</v>
      </c>
      <c r="D314" s="253">
        <f t="shared" ref="D314:E314" si="531">D511</f>
        <v>500</v>
      </c>
      <c r="E314" s="38">
        <f t="shared" si="531"/>
        <v>500</v>
      </c>
      <c r="F314" s="472">
        <f>F511</f>
        <v>500</v>
      </c>
      <c r="G314" s="38">
        <f t="shared" ref="G314:I314" si="532">G511</f>
        <v>0</v>
      </c>
      <c r="H314" s="38">
        <f t="shared" si="532"/>
        <v>0</v>
      </c>
      <c r="I314" s="38">
        <f t="shared" si="532"/>
        <v>0</v>
      </c>
      <c r="J314" s="38">
        <f t="shared" ref="J314" si="533">J511</f>
        <v>0</v>
      </c>
    </row>
    <row r="315" spans="1:10" ht="14.15" x14ac:dyDescent="0.35">
      <c r="A315" s="43"/>
      <c r="B315" s="28" t="s">
        <v>269</v>
      </c>
      <c r="C315" s="29">
        <v>51</v>
      </c>
      <c r="D315" s="253">
        <f t="shared" ref="D315:E315" si="534">D515+D535</f>
        <v>3520</v>
      </c>
      <c r="E315" s="38">
        <f t="shared" si="534"/>
        <v>3687</v>
      </c>
      <c r="F315" s="472">
        <f>F515+F535</f>
        <v>3505</v>
      </c>
      <c r="G315" s="38">
        <f t="shared" ref="G315:I315" si="535">G515+G535</f>
        <v>0</v>
      </c>
      <c r="H315" s="38">
        <f t="shared" si="535"/>
        <v>0</v>
      </c>
      <c r="I315" s="38">
        <f t="shared" si="535"/>
        <v>0</v>
      </c>
      <c r="J315" s="38">
        <f t="shared" ref="J315" si="536">J515+J535</f>
        <v>0</v>
      </c>
    </row>
    <row r="316" spans="1:10" ht="15" customHeight="1" x14ac:dyDescent="0.35">
      <c r="A316" s="43"/>
      <c r="B316" s="28" t="s">
        <v>270</v>
      </c>
      <c r="C316" s="29">
        <v>55</v>
      </c>
      <c r="D316" s="253">
        <f t="shared" ref="D316:E317" si="537">D339</f>
        <v>0</v>
      </c>
      <c r="E316" s="38">
        <f t="shared" si="537"/>
        <v>0</v>
      </c>
      <c r="F316" s="472">
        <f t="shared" ref="F316:F317" si="538">F339</f>
        <v>0</v>
      </c>
      <c r="G316" s="38">
        <f t="shared" ref="G316:I316" si="539">G339</f>
        <v>0</v>
      </c>
      <c r="H316" s="38">
        <f t="shared" si="539"/>
        <v>0</v>
      </c>
      <c r="I316" s="38">
        <f t="shared" si="539"/>
        <v>0</v>
      </c>
      <c r="J316" s="38">
        <f t="shared" ref="J316" si="540">J339</f>
        <v>0</v>
      </c>
    </row>
    <row r="317" spans="1:10" ht="14.15" x14ac:dyDescent="0.35">
      <c r="A317" s="43"/>
      <c r="B317" s="28" t="s">
        <v>290</v>
      </c>
      <c r="C317" s="29">
        <v>57</v>
      </c>
      <c r="D317" s="253">
        <f t="shared" si="537"/>
        <v>0</v>
      </c>
      <c r="E317" s="38">
        <f t="shared" si="537"/>
        <v>0</v>
      </c>
      <c r="F317" s="472">
        <f t="shared" si="538"/>
        <v>0</v>
      </c>
      <c r="G317" s="38">
        <f t="shared" ref="G317:I317" si="541">G340</f>
        <v>0</v>
      </c>
      <c r="H317" s="38">
        <f t="shared" si="541"/>
        <v>0</v>
      </c>
      <c r="I317" s="38">
        <f t="shared" si="541"/>
        <v>0</v>
      </c>
      <c r="J317" s="38">
        <f t="shared" ref="J317" si="542">J340</f>
        <v>0</v>
      </c>
    </row>
    <row r="318" spans="1:10" ht="14.15" x14ac:dyDescent="0.35">
      <c r="A318" s="43"/>
      <c r="B318" s="28" t="s">
        <v>291</v>
      </c>
      <c r="C318" s="29">
        <v>59</v>
      </c>
      <c r="D318" s="253">
        <f t="shared" ref="D318:E318" si="543">D342</f>
        <v>100</v>
      </c>
      <c r="E318" s="38">
        <f t="shared" si="543"/>
        <v>0</v>
      </c>
      <c r="F318" s="472">
        <f t="shared" ref="F318" si="544">F342</f>
        <v>100</v>
      </c>
      <c r="G318" s="38">
        <f t="shared" ref="G318:I318" si="545">G342</f>
        <v>0</v>
      </c>
      <c r="H318" s="38">
        <f t="shared" si="545"/>
        <v>0</v>
      </c>
      <c r="I318" s="38">
        <f t="shared" si="545"/>
        <v>0</v>
      </c>
      <c r="J318" s="38">
        <f t="shared" ref="J318" si="546">J342</f>
        <v>0</v>
      </c>
    </row>
    <row r="319" spans="1:10" ht="14.15" x14ac:dyDescent="0.35">
      <c r="A319" s="43"/>
      <c r="B319" s="28" t="s">
        <v>273</v>
      </c>
      <c r="C319" s="29">
        <v>79</v>
      </c>
      <c r="D319" s="253">
        <f t="shared" ref="D319:E319" si="547">D524</f>
        <v>6353</v>
      </c>
      <c r="E319" s="38">
        <f t="shared" si="547"/>
        <v>11466</v>
      </c>
      <c r="F319" s="472">
        <f>F524</f>
        <v>11466</v>
      </c>
      <c r="G319" s="38">
        <f t="shared" ref="G319:I319" si="548">G524</f>
        <v>0</v>
      </c>
      <c r="H319" s="38">
        <f t="shared" si="548"/>
        <v>0</v>
      </c>
      <c r="I319" s="38">
        <f t="shared" si="548"/>
        <v>0</v>
      </c>
      <c r="J319" s="38">
        <f t="shared" ref="J319" si="549">J524</f>
        <v>0</v>
      </c>
    </row>
    <row r="320" spans="1:10" ht="15.75" customHeight="1" x14ac:dyDescent="0.35">
      <c r="A320" s="43"/>
      <c r="B320" s="28" t="s">
        <v>274</v>
      </c>
      <c r="C320" s="29">
        <v>85.01</v>
      </c>
      <c r="D320" s="190">
        <f t="shared" ref="D320:E320" si="550">D341</f>
        <v>0</v>
      </c>
      <c r="E320" s="30">
        <f t="shared" si="550"/>
        <v>0</v>
      </c>
      <c r="F320" s="239">
        <f t="shared" ref="F320" si="551">F341</f>
        <v>0</v>
      </c>
      <c r="G320" s="30">
        <f t="shared" ref="G320:I320" si="552">G341</f>
        <v>0</v>
      </c>
      <c r="H320" s="30">
        <f t="shared" si="552"/>
        <v>0</v>
      </c>
      <c r="I320" s="30">
        <f t="shared" si="552"/>
        <v>0</v>
      </c>
      <c r="J320" s="30">
        <f t="shared" ref="J320" si="553">J341</f>
        <v>0</v>
      </c>
    </row>
    <row r="321" spans="1:10" ht="12.75" customHeight="1" x14ac:dyDescent="0.35">
      <c r="A321" s="43"/>
      <c r="B321" s="25" t="s">
        <v>275</v>
      </c>
      <c r="C321" s="29"/>
      <c r="D321" s="253">
        <f t="shared" ref="D321:E321" si="554">D324+D325+D330+D322+D326+D331+D327</f>
        <v>187146</v>
      </c>
      <c r="E321" s="38">
        <f t="shared" si="554"/>
        <v>147486</v>
      </c>
      <c r="F321" s="472">
        <f t="shared" ref="F321" si="555">F324+F325+F330+F322+F326+F331+F327</f>
        <v>165733</v>
      </c>
      <c r="G321" s="38">
        <f t="shared" ref="G321:I321" si="556">G324+G325+G330+G322+G326+G331+G327</f>
        <v>0</v>
      </c>
      <c r="H321" s="38">
        <f t="shared" si="556"/>
        <v>0</v>
      </c>
      <c r="I321" s="38">
        <f t="shared" si="556"/>
        <v>0</v>
      </c>
      <c r="J321" s="38">
        <f t="shared" ref="J321" si="557">J324+J325+J330+J322+J326+J331+J327</f>
        <v>0</v>
      </c>
    </row>
    <row r="322" spans="1:10" ht="17.25" customHeight="1" x14ac:dyDescent="0.35">
      <c r="A322" s="43"/>
      <c r="B322" s="28" t="s">
        <v>292</v>
      </c>
      <c r="C322" s="29">
        <v>51</v>
      </c>
      <c r="D322" s="190">
        <f t="shared" ref="D322:E322" si="558">D521</f>
        <v>61</v>
      </c>
      <c r="E322" s="30">
        <f t="shared" si="558"/>
        <v>0</v>
      </c>
      <c r="F322" s="97">
        <f>F521</f>
        <v>2</v>
      </c>
      <c r="G322" s="30">
        <f t="shared" ref="G322:I322" si="559">G521</f>
        <v>0</v>
      </c>
      <c r="H322" s="30">
        <f t="shared" si="559"/>
        <v>0</v>
      </c>
      <c r="I322" s="30">
        <f t="shared" si="559"/>
        <v>0</v>
      </c>
      <c r="J322" s="30">
        <f t="shared" ref="J322" si="560">J521</f>
        <v>0</v>
      </c>
    </row>
    <row r="323" spans="1:10" ht="15" customHeight="1" x14ac:dyDescent="0.35">
      <c r="A323" s="43"/>
      <c r="B323" s="28" t="s">
        <v>293</v>
      </c>
      <c r="C323" s="29" t="s">
        <v>282</v>
      </c>
      <c r="D323" s="190">
        <f t="shared" ref="D323:E323" si="561">D521</f>
        <v>61</v>
      </c>
      <c r="E323" s="30">
        <f t="shared" si="561"/>
        <v>0</v>
      </c>
      <c r="F323" s="97">
        <f>F521</f>
        <v>2</v>
      </c>
      <c r="G323" s="30">
        <f t="shared" ref="G323:I323" si="562">G521</f>
        <v>0</v>
      </c>
      <c r="H323" s="30">
        <f t="shared" si="562"/>
        <v>0</v>
      </c>
      <c r="I323" s="30">
        <f t="shared" si="562"/>
        <v>0</v>
      </c>
      <c r="J323" s="30">
        <f t="shared" ref="J323" si="563">J521</f>
        <v>0</v>
      </c>
    </row>
    <row r="324" spans="1:10" ht="0.75" customHeight="1" x14ac:dyDescent="0.35">
      <c r="A324" s="43"/>
      <c r="B324" s="28" t="s">
        <v>294</v>
      </c>
      <c r="C324" s="29">
        <v>55</v>
      </c>
      <c r="D324" s="190"/>
      <c r="E324" s="30"/>
      <c r="F324" s="97"/>
      <c r="G324" s="30"/>
      <c r="H324" s="30"/>
      <c r="I324" s="30"/>
      <c r="J324" s="30"/>
    </row>
    <row r="325" spans="1:10" ht="15" customHeight="1" x14ac:dyDescent="0.35">
      <c r="A325" s="43"/>
      <c r="B325" s="28" t="s">
        <v>284</v>
      </c>
      <c r="C325" s="29">
        <v>56</v>
      </c>
      <c r="D325" s="30">
        <f t="shared" ref="D325:E326" si="564">D348</f>
        <v>0</v>
      </c>
      <c r="E325" s="30">
        <f t="shared" si="564"/>
        <v>5926</v>
      </c>
      <c r="F325" s="97">
        <f t="shared" ref="F325:F326" si="565">F348</f>
        <v>5926</v>
      </c>
      <c r="G325" s="30">
        <f t="shared" ref="G325:I325" si="566">G348</f>
        <v>0</v>
      </c>
      <c r="H325" s="30">
        <f t="shared" si="566"/>
        <v>0</v>
      </c>
      <c r="I325" s="30">
        <f t="shared" si="566"/>
        <v>0</v>
      </c>
      <c r="J325" s="30">
        <f t="shared" ref="J325" si="567">J348</f>
        <v>0</v>
      </c>
    </row>
    <row r="326" spans="1:10" ht="14.15" x14ac:dyDescent="0.35">
      <c r="A326" s="43"/>
      <c r="B326" s="28" t="s">
        <v>284</v>
      </c>
      <c r="C326" s="29">
        <v>58</v>
      </c>
      <c r="D326" s="253">
        <f t="shared" si="564"/>
        <v>14571</v>
      </c>
      <c r="E326" s="38">
        <f t="shared" si="564"/>
        <v>8542</v>
      </c>
      <c r="F326" s="472">
        <f t="shared" si="565"/>
        <v>8046</v>
      </c>
      <c r="G326" s="38">
        <f t="shared" ref="G326:I326" si="568">G349</f>
        <v>0</v>
      </c>
      <c r="H326" s="38">
        <f t="shared" si="568"/>
        <v>0</v>
      </c>
      <c r="I326" s="38">
        <f t="shared" si="568"/>
        <v>0</v>
      </c>
      <c r="J326" s="38">
        <f t="shared" ref="J326" si="569">J349</f>
        <v>0</v>
      </c>
    </row>
    <row r="327" spans="1:10" ht="29.25" customHeight="1" x14ac:dyDescent="0.35">
      <c r="A327" s="43"/>
      <c r="B327" s="116" t="s">
        <v>285</v>
      </c>
      <c r="C327" s="29">
        <v>60</v>
      </c>
      <c r="D327" s="253">
        <f t="shared" ref="D327:E327" si="570">D358</f>
        <v>78187</v>
      </c>
      <c r="E327" s="38">
        <f t="shared" si="570"/>
        <v>101454</v>
      </c>
      <c r="F327" s="472">
        <f t="shared" ref="F327" si="571">F358</f>
        <v>101454</v>
      </c>
      <c r="G327" s="38">
        <f t="shared" ref="G327:I327" si="572">G358</f>
        <v>0</v>
      </c>
      <c r="H327" s="38">
        <f t="shared" si="572"/>
        <v>0</v>
      </c>
      <c r="I327" s="38">
        <f t="shared" si="572"/>
        <v>0</v>
      </c>
      <c r="J327" s="38">
        <f t="shared" ref="J327" si="573">J358</f>
        <v>0</v>
      </c>
    </row>
    <row r="328" spans="1:10" s="124" customFormat="1" ht="13.5" hidden="1" customHeight="1" x14ac:dyDescent="0.35">
      <c r="A328" s="123"/>
      <c r="B328" s="25" t="s">
        <v>262</v>
      </c>
      <c r="C328" s="84"/>
      <c r="D328" s="253"/>
      <c r="E328" s="38"/>
      <c r="F328" s="472"/>
      <c r="G328" s="38"/>
      <c r="H328" s="38"/>
      <c r="I328" s="38"/>
      <c r="J328" s="38"/>
    </row>
    <row r="329" spans="1:10" s="124" customFormat="1" ht="16.5" hidden="1" customHeight="1" x14ac:dyDescent="0.35">
      <c r="A329" s="123"/>
      <c r="B329" s="28" t="s">
        <v>265</v>
      </c>
      <c r="C329" s="84">
        <v>20</v>
      </c>
      <c r="D329" s="253"/>
      <c r="E329" s="38"/>
      <c r="F329" s="472"/>
      <c r="G329" s="38"/>
      <c r="H329" s="38"/>
      <c r="I329" s="38"/>
      <c r="J329" s="38"/>
    </row>
    <row r="330" spans="1:10" s="124" customFormat="1" ht="14.15" x14ac:dyDescent="0.35">
      <c r="A330" s="123"/>
      <c r="B330" s="28" t="s">
        <v>295</v>
      </c>
      <c r="C330" s="84">
        <v>70</v>
      </c>
      <c r="D330" s="253">
        <f t="shared" ref="D330:E330" si="574">D364+D531</f>
        <v>94327</v>
      </c>
      <c r="E330" s="38">
        <f t="shared" si="574"/>
        <v>31564</v>
      </c>
      <c r="F330" s="472">
        <f>F364+F531</f>
        <v>50305</v>
      </c>
      <c r="G330" s="38">
        <f t="shared" ref="G330:I330" si="575">G364+G531</f>
        <v>0</v>
      </c>
      <c r="H330" s="38">
        <f t="shared" si="575"/>
        <v>0</v>
      </c>
      <c r="I330" s="38">
        <f t="shared" si="575"/>
        <v>0</v>
      </c>
      <c r="J330" s="38">
        <f t="shared" ref="J330" si="576">J364+J531</f>
        <v>0</v>
      </c>
    </row>
    <row r="331" spans="1:10" s="124" customFormat="1" ht="25.75" x14ac:dyDescent="0.35">
      <c r="A331" s="123"/>
      <c r="B331" s="51" t="s">
        <v>296</v>
      </c>
      <c r="C331" s="84"/>
      <c r="D331" s="253">
        <f t="shared" ref="D331:E331" si="577">D374</f>
        <v>0</v>
      </c>
      <c r="E331" s="38">
        <f t="shared" si="577"/>
        <v>0</v>
      </c>
      <c r="F331" s="472">
        <f>F374</f>
        <v>0</v>
      </c>
      <c r="G331" s="38">
        <f t="shared" ref="G331:I331" si="578">G374</f>
        <v>0</v>
      </c>
      <c r="H331" s="38">
        <f t="shared" si="578"/>
        <v>0</v>
      </c>
      <c r="I331" s="38">
        <f t="shared" si="578"/>
        <v>0</v>
      </c>
      <c r="J331" s="38">
        <f t="shared" ref="J331" si="579">J374</f>
        <v>0</v>
      </c>
    </row>
    <row r="332" spans="1:10" ht="14.15" x14ac:dyDescent="0.35">
      <c r="A332" s="79">
        <v>1</v>
      </c>
      <c r="B332" s="125" t="s">
        <v>297</v>
      </c>
      <c r="C332" s="126" t="s">
        <v>298</v>
      </c>
      <c r="D332" s="266">
        <f t="shared" ref="D332:E332" si="580">D333+D343</f>
        <v>253516.84</v>
      </c>
      <c r="E332" s="127">
        <f t="shared" si="580"/>
        <v>196963</v>
      </c>
      <c r="F332" s="229">
        <f t="shared" ref="F332" si="581">F333+F343</f>
        <v>223448</v>
      </c>
      <c r="G332" s="127">
        <f t="shared" ref="G332:I332" si="582">G333+G343</f>
        <v>0</v>
      </c>
      <c r="H332" s="127">
        <f t="shared" si="582"/>
        <v>0</v>
      </c>
      <c r="I332" s="127">
        <f t="shared" si="582"/>
        <v>0</v>
      </c>
      <c r="J332" s="127">
        <f t="shared" ref="J332" si="583">J333+J343</f>
        <v>0</v>
      </c>
    </row>
    <row r="333" spans="1:10" ht="14.15" x14ac:dyDescent="0.35">
      <c r="A333" s="43"/>
      <c r="B333" s="25" t="s">
        <v>262</v>
      </c>
      <c r="C333" s="26"/>
      <c r="D333" s="195">
        <f t="shared" ref="D333:E333" si="584">D334+D341</f>
        <v>66431.839999999997</v>
      </c>
      <c r="E333" s="115">
        <f t="shared" si="584"/>
        <v>49477</v>
      </c>
      <c r="F333" s="470">
        <f t="shared" ref="F333" si="585">F334+F341</f>
        <v>57717</v>
      </c>
      <c r="G333" s="115">
        <f t="shared" ref="G333:I333" si="586">G334+G341</f>
        <v>0</v>
      </c>
      <c r="H333" s="115">
        <f t="shared" si="586"/>
        <v>0</v>
      </c>
      <c r="I333" s="115">
        <f t="shared" si="586"/>
        <v>0</v>
      </c>
      <c r="J333" s="115">
        <f t="shared" ref="J333" si="587">J334+J341</f>
        <v>0</v>
      </c>
    </row>
    <row r="334" spans="1:10" ht="14.15" x14ac:dyDescent="0.35">
      <c r="A334" s="43"/>
      <c r="B334" s="28" t="s">
        <v>263</v>
      </c>
      <c r="C334" s="29">
        <v>1</v>
      </c>
      <c r="D334" s="253">
        <f t="shared" ref="D334:E334" si="588">D335+D336+D339+D340+D342</f>
        <v>66431.839999999997</v>
      </c>
      <c r="E334" s="38">
        <f t="shared" si="588"/>
        <v>49477</v>
      </c>
      <c r="F334" s="472">
        <f t="shared" ref="F334" si="589">F335+F336+F339+F340+F342</f>
        <v>57717</v>
      </c>
      <c r="G334" s="38">
        <f t="shared" ref="G334:I334" si="590">G335+G336+G339+G340+G342</f>
        <v>0</v>
      </c>
      <c r="H334" s="38">
        <f t="shared" si="590"/>
        <v>0</v>
      </c>
      <c r="I334" s="38">
        <f t="shared" si="590"/>
        <v>0</v>
      </c>
      <c r="J334" s="38">
        <f t="shared" ref="J334" si="591">J335+J336+J339+J340+J342</f>
        <v>0</v>
      </c>
    </row>
    <row r="335" spans="1:10" ht="14.15" x14ac:dyDescent="0.35">
      <c r="A335" s="43"/>
      <c r="B335" s="28" t="s">
        <v>299</v>
      </c>
      <c r="C335" s="29">
        <v>10</v>
      </c>
      <c r="D335" s="257">
        <v>38698</v>
      </c>
      <c r="E335" s="47">
        <f>40000-1000</f>
        <v>39000</v>
      </c>
      <c r="F335" s="474">
        <v>43000</v>
      </c>
      <c r="G335" s="47"/>
      <c r="H335" s="47"/>
      <c r="I335" s="47"/>
      <c r="J335" s="47"/>
    </row>
    <row r="336" spans="1:10" ht="16.5" customHeight="1" x14ac:dyDescent="0.35">
      <c r="A336" s="43"/>
      <c r="B336" s="28" t="s">
        <v>300</v>
      </c>
      <c r="C336" s="29">
        <v>20</v>
      </c>
      <c r="D336" s="128">
        <f>27601.84+D472+D490</f>
        <v>27633.84</v>
      </c>
      <c r="E336" s="128">
        <f t="shared" ref="E336:J336" si="592">E337+E338</f>
        <v>10477</v>
      </c>
      <c r="F336" s="472">
        <f t="shared" si="592"/>
        <v>14617</v>
      </c>
      <c r="G336" s="128">
        <f t="shared" si="592"/>
        <v>0</v>
      </c>
      <c r="H336" s="128">
        <f t="shared" si="592"/>
        <v>0</v>
      </c>
      <c r="I336" s="128">
        <f t="shared" si="592"/>
        <v>0</v>
      </c>
      <c r="J336" s="128">
        <f t="shared" si="592"/>
        <v>0</v>
      </c>
    </row>
    <row r="337" spans="1:10" ht="16.5" customHeight="1" x14ac:dyDescent="0.35">
      <c r="A337" s="43"/>
      <c r="B337" s="28" t="s">
        <v>301</v>
      </c>
      <c r="C337" s="29"/>
      <c r="D337" s="128"/>
      <c r="E337" s="128">
        <f>11377-26-900</f>
        <v>10451</v>
      </c>
      <c r="F337" s="472">
        <v>14589</v>
      </c>
      <c r="G337" s="128"/>
      <c r="H337" s="128"/>
      <c r="I337" s="128"/>
      <c r="J337" s="128"/>
    </row>
    <row r="338" spans="1:10" ht="16.5" customHeight="1" x14ac:dyDescent="0.35">
      <c r="A338" s="43"/>
      <c r="B338" s="28" t="s">
        <v>302</v>
      </c>
      <c r="C338" s="29"/>
      <c r="D338" s="128"/>
      <c r="E338" s="128">
        <f t="shared" ref="E338:J338" si="593">E472+E490+E481</f>
        <v>26</v>
      </c>
      <c r="F338" s="472">
        <f t="shared" si="593"/>
        <v>28</v>
      </c>
      <c r="G338" s="128">
        <f t="shared" si="593"/>
        <v>0</v>
      </c>
      <c r="H338" s="128">
        <f t="shared" si="593"/>
        <v>0</v>
      </c>
      <c r="I338" s="128">
        <f t="shared" si="593"/>
        <v>0</v>
      </c>
      <c r="J338" s="128">
        <f t="shared" si="593"/>
        <v>0</v>
      </c>
    </row>
    <row r="339" spans="1:10" ht="0.75" customHeight="1" x14ac:dyDescent="0.35">
      <c r="A339" s="43"/>
      <c r="B339" s="28" t="s">
        <v>303</v>
      </c>
      <c r="C339" s="29" t="s">
        <v>304</v>
      </c>
      <c r="D339" s="257"/>
      <c r="E339" s="47"/>
      <c r="F339" s="474"/>
      <c r="G339" s="47"/>
      <c r="H339" s="47"/>
      <c r="I339" s="47"/>
      <c r="J339" s="47"/>
    </row>
    <row r="340" spans="1:10" ht="16.5" hidden="1" customHeight="1" x14ac:dyDescent="0.35">
      <c r="A340" s="43"/>
      <c r="B340" s="28" t="s">
        <v>290</v>
      </c>
      <c r="C340" s="29" t="s">
        <v>305</v>
      </c>
      <c r="D340" s="257"/>
      <c r="E340" s="47"/>
      <c r="F340" s="474"/>
      <c r="G340" s="47"/>
      <c r="H340" s="47"/>
      <c r="I340" s="47"/>
      <c r="J340" s="47"/>
    </row>
    <row r="341" spans="1:10" ht="19.5" hidden="1" customHeight="1" x14ac:dyDescent="0.35">
      <c r="A341" s="129"/>
      <c r="B341" s="28" t="s">
        <v>274</v>
      </c>
      <c r="C341" s="29">
        <v>85.01</v>
      </c>
      <c r="D341" s="257"/>
      <c r="E341" s="47"/>
      <c r="F341" s="474"/>
      <c r="G341" s="47"/>
      <c r="H341" s="47"/>
      <c r="I341" s="47"/>
      <c r="J341" s="47"/>
    </row>
    <row r="342" spans="1:10" ht="18.75" customHeight="1" x14ac:dyDescent="0.35">
      <c r="A342" s="129"/>
      <c r="B342" s="28" t="s">
        <v>291</v>
      </c>
      <c r="C342" s="29">
        <v>59</v>
      </c>
      <c r="D342" s="257">
        <v>100</v>
      </c>
      <c r="E342" s="47"/>
      <c r="F342" s="474">
        <v>100</v>
      </c>
      <c r="G342" s="47"/>
      <c r="H342" s="47"/>
      <c r="I342" s="47"/>
      <c r="J342" s="47"/>
    </row>
    <row r="343" spans="1:10" ht="20.25" customHeight="1" x14ac:dyDescent="0.35">
      <c r="A343" s="43"/>
      <c r="B343" s="86" t="s">
        <v>275</v>
      </c>
      <c r="C343" s="91"/>
      <c r="D343" s="262">
        <f t="shared" ref="D343:E343" si="594">D346+D348+D364+D373+D344+D349+D358</f>
        <v>187085</v>
      </c>
      <c r="E343" s="88">
        <f t="shared" si="594"/>
        <v>147486</v>
      </c>
      <c r="F343" s="92">
        <f>F346+F348+F364+F373+F344+F349+F358</f>
        <v>165731</v>
      </c>
      <c r="G343" s="88">
        <f t="shared" ref="G343:I343" si="595">G346+G348+G364+G373+G344+G349+G358</f>
        <v>0</v>
      </c>
      <c r="H343" s="88">
        <f t="shared" si="595"/>
        <v>0</v>
      </c>
      <c r="I343" s="88">
        <f t="shared" si="595"/>
        <v>0</v>
      </c>
      <c r="J343" s="88">
        <f t="shared" ref="J343" si="596">J346+J348+J364+J373+J344+J349+J358</f>
        <v>0</v>
      </c>
    </row>
    <row r="344" spans="1:10" ht="0.75" customHeight="1" x14ac:dyDescent="0.35">
      <c r="A344" s="43"/>
      <c r="B344" s="130" t="s">
        <v>306</v>
      </c>
      <c r="C344" s="131" t="s">
        <v>307</v>
      </c>
      <c r="D344" s="190"/>
      <c r="E344" s="30"/>
      <c r="F344" s="97"/>
      <c r="G344" s="30"/>
      <c r="H344" s="30"/>
      <c r="I344" s="30"/>
      <c r="J344" s="30"/>
    </row>
    <row r="345" spans="1:10" ht="45" hidden="1" customHeight="1" x14ac:dyDescent="0.35">
      <c r="A345" s="43"/>
      <c r="B345" s="16" t="s">
        <v>308</v>
      </c>
      <c r="C345" s="29" t="s">
        <v>309</v>
      </c>
      <c r="D345" s="190"/>
      <c r="E345" s="30"/>
      <c r="F345" s="97"/>
      <c r="G345" s="30"/>
      <c r="H345" s="30"/>
      <c r="I345" s="30"/>
      <c r="J345" s="30"/>
    </row>
    <row r="346" spans="1:10" ht="14.25" hidden="1" customHeight="1" x14ac:dyDescent="0.35">
      <c r="A346" s="43"/>
      <c r="B346" s="130" t="s">
        <v>294</v>
      </c>
      <c r="C346" s="131" t="s">
        <v>310</v>
      </c>
      <c r="D346" s="190"/>
      <c r="E346" s="30"/>
      <c r="F346" s="97"/>
      <c r="G346" s="30"/>
      <c r="H346" s="30"/>
      <c r="I346" s="30"/>
      <c r="J346" s="30"/>
    </row>
    <row r="347" spans="1:10" ht="24.75" hidden="1" customHeight="1" x14ac:dyDescent="0.35">
      <c r="A347" s="43"/>
      <c r="B347" s="28" t="s">
        <v>311</v>
      </c>
      <c r="C347" s="29" t="s">
        <v>312</v>
      </c>
      <c r="D347" s="190"/>
      <c r="E347" s="30"/>
      <c r="F347" s="97"/>
      <c r="G347" s="30"/>
      <c r="H347" s="30"/>
      <c r="I347" s="30"/>
      <c r="J347" s="30"/>
    </row>
    <row r="348" spans="1:10" ht="24" customHeight="1" x14ac:dyDescent="0.35">
      <c r="A348" s="43"/>
      <c r="B348" s="130" t="s">
        <v>284</v>
      </c>
      <c r="C348" s="131">
        <v>56</v>
      </c>
      <c r="D348" s="30">
        <f t="shared" ref="D348:E348" si="597">D377</f>
        <v>0</v>
      </c>
      <c r="E348" s="30">
        <f t="shared" si="597"/>
        <v>5926</v>
      </c>
      <c r="F348" s="97">
        <f>F377</f>
        <v>5926</v>
      </c>
      <c r="G348" s="30">
        <f t="shared" ref="G348:I348" si="598">G377</f>
        <v>0</v>
      </c>
      <c r="H348" s="30">
        <f t="shared" si="598"/>
        <v>0</v>
      </c>
      <c r="I348" s="30">
        <f t="shared" si="598"/>
        <v>0</v>
      </c>
      <c r="J348" s="30">
        <f t="shared" ref="J348" si="599">J377</f>
        <v>0</v>
      </c>
    </row>
    <row r="349" spans="1:10" ht="30" customHeight="1" x14ac:dyDescent="0.35">
      <c r="A349" s="43"/>
      <c r="B349" s="132" t="s">
        <v>313</v>
      </c>
      <c r="C349" s="133">
        <v>58</v>
      </c>
      <c r="D349" s="267">
        <f t="shared" ref="D349:E349" si="600">D350+D354</f>
        <v>14571</v>
      </c>
      <c r="E349" s="134">
        <f t="shared" si="600"/>
        <v>8542</v>
      </c>
      <c r="F349" s="162">
        <f t="shared" ref="F349" si="601">F350+F354</f>
        <v>8046</v>
      </c>
      <c r="G349" s="134">
        <f t="shared" ref="G349:I349" si="602">G350+G354</f>
        <v>0</v>
      </c>
      <c r="H349" s="134">
        <f t="shared" si="602"/>
        <v>0</v>
      </c>
      <c r="I349" s="134">
        <f t="shared" si="602"/>
        <v>0</v>
      </c>
      <c r="J349" s="134">
        <f t="shared" ref="J349" si="603">J350+J354</f>
        <v>0</v>
      </c>
    </row>
    <row r="350" spans="1:10" ht="24" customHeight="1" x14ac:dyDescent="0.35">
      <c r="A350" s="43"/>
      <c r="B350" s="135" t="s">
        <v>314</v>
      </c>
      <c r="C350" s="136">
        <v>58.01</v>
      </c>
      <c r="D350" s="258">
        <f t="shared" ref="D350:E353" si="604">D383+D389+D395+D401+D407+D419+D425+D431+D437+D449+D455+D461</f>
        <v>14571</v>
      </c>
      <c r="E350" s="45">
        <f t="shared" si="604"/>
        <v>8542</v>
      </c>
      <c r="F350" s="472">
        <f>F383+F389+F395+F401+F407+F419+F425+F431+F437+F449+F455+F461</f>
        <v>8046</v>
      </c>
      <c r="G350" s="45">
        <f t="shared" ref="G350:I350" si="605">G383+G389+G395+G401+G407+G419+G425+G431+G437+G449+G455+G461</f>
        <v>0</v>
      </c>
      <c r="H350" s="45">
        <f t="shared" si="605"/>
        <v>0</v>
      </c>
      <c r="I350" s="45">
        <f t="shared" si="605"/>
        <v>0</v>
      </c>
      <c r="J350" s="45">
        <f t="shared" ref="J350" si="606">J383+J389+J395+J401+J407+J419+J425+J431+J437+J449+J455+J461</f>
        <v>0</v>
      </c>
    </row>
    <row r="351" spans="1:10" ht="14.25" customHeight="1" x14ac:dyDescent="0.35">
      <c r="A351" s="43"/>
      <c r="B351" s="28" t="s">
        <v>315</v>
      </c>
      <c r="C351" s="29" t="s">
        <v>316</v>
      </c>
      <c r="D351" s="253">
        <f t="shared" si="604"/>
        <v>0</v>
      </c>
      <c r="E351" s="38">
        <f t="shared" si="604"/>
        <v>0</v>
      </c>
      <c r="F351" s="472">
        <f>F384+F390+F396+F402+F408+F420+F426+F432+F438+F450+F456+F462</f>
        <v>0</v>
      </c>
      <c r="G351" s="38">
        <f t="shared" ref="G351:I351" si="607">G384+G390+G396+G402+G408+G420+G426+G432+G438+G450+G456+G462</f>
        <v>0</v>
      </c>
      <c r="H351" s="38">
        <f t="shared" si="607"/>
        <v>0</v>
      </c>
      <c r="I351" s="38">
        <f t="shared" si="607"/>
        <v>0</v>
      </c>
      <c r="J351" s="38">
        <f t="shared" ref="J351" si="608">J384+J390+J396+J402+J408+J420+J426+J432+J438+J450+J456+J462</f>
        <v>0</v>
      </c>
    </row>
    <row r="352" spans="1:10" ht="18.75" customHeight="1" x14ac:dyDescent="0.35">
      <c r="A352" s="43"/>
      <c r="B352" s="28" t="s">
        <v>317</v>
      </c>
      <c r="C352" s="29" t="s">
        <v>318</v>
      </c>
      <c r="D352" s="253">
        <f t="shared" si="604"/>
        <v>0</v>
      </c>
      <c r="E352" s="38">
        <f t="shared" si="604"/>
        <v>0</v>
      </c>
      <c r="F352" s="472">
        <f>F385+F391+F397+F403+F409+F421+F427+F433+F439+F451+F457+F463</f>
        <v>0</v>
      </c>
      <c r="G352" s="38">
        <f t="shared" ref="G352:I352" si="609">G385+G391+G397+G403+G409+G421+G427+G433+G439+G451+G457+G463</f>
        <v>0</v>
      </c>
      <c r="H352" s="38">
        <f t="shared" si="609"/>
        <v>0</v>
      </c>
      <c r="I352" s="38">
        <f t="shared" si="609"/>
        <v>0</v>
      </c>
      <c r="J352" s="38">
        <f t="shared" ref="J352" si="610">J385+J391+J397+J403+J409+J421+J427+J433+J439+J451+J457+J463</f>
        <v>0</v>
      </c>
    </row>
    <row r="353" spans="1:10" ht="15.75" customHeight="1" x14ac:dyDescent="0.35">
      <c r="A353" s="43"/>
      <c r="B353" s="28" t="s">
        <v>319</v>
      </c>
      <c r="C353" s="29" t="s">
        <v>320</v>
      </c>
      <c r="D353" s="253">
        <f t="shared" si="604"/>
        <v>14571</v>
      </c>
      <c r="E353" s="38">
        <f t="shared" si="604"/>
        <v>8542</v>
      </c>
      <c r="F353" s="472">
        <f>F386+F392+F398+F404+F410+F422+F428+F434+F440+F452+F458+F464</f>
        <v>8046</v>
      </c>
      <c r="G353" s="38">
        <f t="shared" ref="G353:I353" si="611">G386+G392+G398+G404+G410+G422+G428+G434+G440+G452+G458+G464</f>
        <v>0</v>
      </c>
      <c r="H353" s="38">
        <f t="shared" si="611"/>
        <v>0</v>
      </c>
      <c r="I353" s="38">
        <f t="shared" si="611"/>
        <v>0</v>
      </c>
      <c r="J353" s="38">
        <f t="shared" ref="J353" si="612">J386+J392+J398+J404+J410+J422+J428+J434+J440+J452+J458+J464</f>
        <v>0</v>
      </c>
    </row>
    <row r="354" spans="1:10" ht="15.75" customHeight="1" x14ac:dyDescent="0.35">
      <c r="A354" s="43"/>
      <c r="B354" s="28" t="s">
        <v>321</v>
      </c>
      <c r="C354" s="29" t="s">
        <v>322</v>
      </c>
      <c r="D354" s="253">
        <f t="shared" ref="D354:E357" si="613">D413+D443</f>
        <v>0</v>
      </c>
      <c r="E354" s="38">
        <f t="shared" si="613"/>
        <v>0</v>
      </c>
      <c r="F354" s="472">
        <f>F413+F443</f>
        <v>0</v>
      </c>
      <c r="G354" s="38">
        <f t="shared" ref="G354:I354" si="614">G413+G443</f>
        <v>0</v>
      </c>
      <c r="H354" s="38">
        <f t="shared" si="614"/>
        <v>0</v>
      </c>
      <c r="I354" s="38">
        <f t="shared" si="614"/>
        <v>0</v>
      </c>
      <c r="J354" s="38">
        <f t="shared" ref="J354" si="615">J413+J443</f>
        <v>0</v>
      </c>
    </row>
    <row r="355" spans="1:10" ht="15.75" customHeight="1" x14ac:dyDescent="0.35">
      <c r="A355" s="43"/>
      <c r="B355" s="28" t="s">
        <v>315</v>
      </c>
      <c r="C355" s="29" t="s">
        <v>323</v>
      </c>
      <c r="D355" s="253">
        <f t="shared" si="613"/>
        <v>0</v>
      </c>
      <c r="E355" s="38">
        <f t="shared" si="613"/>
        <v>0</v>
      </c>
      <c r="F355" s="472">
        <f>F414+F444</f>
        <v>0</v>
      </c>
      <c r="G355" s="38">
        <f t="shared" ref="G355:I355" si="616">G414+G444</f>
        <v>0</v>
      </c>
      <c r="H355" s="38">
        <f t="shared" si="616"/>
        <v>0</v>
      </c>
      <c r="I355" s="38">
        <f t="shared" si="616"/>
        <v>0</v>
      </c>
      <c r="J355" s="38">
        <f t="shared" ref="J355" si="617">J414+J444</f>
        <v>0</v>
      </c>
    </row>
    <row r="356" spans="1:10" ht="15.75" customHeight="1" x14ac:dyDescent="0.35">
      <c r="A356" s="43"/>
      <c r="B356" s="28" t="s">
        <v>317</v>
      </c>
      <c r="C356" s="29" t="s">
        <v>324</v>
      </c>
      <c r="D356" s="253">
        <f t="shared" si="613"/>
        <v>0</v>
      </c>
      <c r="E356" s="38">
        <f t="shared" si="613"/>
        <v>0</v>
      </c>
      <c r="F356" s="472">
        <f>F415+F445</f>
        <v>0</v>
      </c>
      <c r="G356" s="38">
        <f t="shared" ref="G356:I356" si="618">G415+G445</f>
        <v>0</v>
      </c>
      <c r="H356" s="38">
        <f t="shared" si="618"/>
        <v>0</v>
      </c>
      <c r="I356" s="38">
        <f t="shared" si="618"/>
        <v>0</v>
      </c>
      <c r="J356" s="38">
        <f t="shared" ref="J356" si="619">J415+J445</f>
        <v>0</v>
      </c>
    </row>
    <row r="357" spans="1:10" ht="15.75" customHeight="1" x14ac:dyDescent="0.35">
      <c r="A357" s="43"/>
      <c r="B357" s="28" t="s">
        <v>319</v>
      </c>
      <c r="C357" s="29" t="s">
        <v>325</v>
      </c>
      <c r="D357" s="253">
        <f t="shared" si="613"/>
        <v>0</v>
      </c>
      <c r="E357" s="38">
        <f t="shared" si="613"/>
        <v>0</v>
      </c>
      <c r="F357" s="472">
        <f>F416+F446</f>
        <v>0</v>
      </c>
      <c r="G357" s="38">
        <f t="shared" ref="G357:I357" si="620">G416+G446</f>
        <v>0</v>
      </c>
      <c r="H357" s="38">
        <f t="shared" si="620"/>
        <v>0</v>
      </c>
      <c r="I357" s="38">
        <f t="shared" si="620"/>
        <v>0</v>
      </c>
      <c r="J357" s="38">
        <f t="shared" ref="J357" si="621">J416+J446</f>
        <v>0</v>
      </c>
    </row>
    <row r="358" spans="1:10" ht="31.5" customHeight="1" x14ac:dyDescent="0.35">
      <c r="A358" s="43"/>
      <c r="B358" s="51" t="s">
        <v>285</v>
      </c>
      <c r="C358" s="29">
        <v>60</v>
      </c>
      <c r="D358" s="253">
        <f t="shared" ref="D358:E358" si="622">D466+D474+D483+D492+D499</f>
        <v>78187</v>
      </c>
      <c r="E358" s="38">
        <f t="shared" si="622"/>
        <v>101454</v>
      </c>
      <c r="F358" s="472">
        <f>F466+F474+F483+F492+F499</f>
        <v>101454</v>
      </c>
      <c r="G358" s="38">
        <f t="shared" ref="G358:I358" si="623">G466+G474+G483+G492+G499</f>
        <v>0</v>
      </c>
      <c r="H358" s="38">
        <f t="shared" si="623"/>
        <v>0</v>
      </c>
      <c r="I358" s="38">
        <f t="shared" si="623"/>
        <v>0</v>
      </c>
      <c r="J358" s="38">
        <f t="shared" ref="J358" si="624">J466+J474+J483+J492+J499</f>
        <v>0</v>
      </c>
    </row>
    <row r="359" spans="1:10" s="140" customFormat="1" ht="18.75" hidden="1" customHeight="1" x14ac:dyDescent="0.35">
      <c r="A359" s="137"/>
      <c r="B359" s="138" t="s">
        <v>275</v>
      </c>
      <c r="C359" s="139"/>
      <c r="D359" s="253"/>
      <c r="E359" s="38"/>
      <c r="F359" s="472"/>
      <c r="G359" s="38"/>
      <c r="H359" s="38"/>
      <c r="I359" s="38"/>
      <c r="J359" s="38"/>
    </row>
    <row r="360" spans="1:10" s="144" customFormat="1" ht="21.75" hidden="1" customHeight="1" x14ac:dyDescent="0.35">
      <c r="A360" s="141"/>
      <c r="B360" s="142" t="s">
        <v>295</v>
      </c>
      <c r="C360" s="143"/>
      <c r="D360" s="253"/>
      <c r="E360" s="38"/>
      <c r="F360" s="472"/>
      <c r="G360" s="38"/>
      <c r="H360" s="38"/>
      <c r="I360" s="38"/>
      <c r="J360" s="38"/>
    </row>
    <row r="361" spans="1:10" ht="15.75" customHeight="1" x14ac:dyDescent="0.35">
      <c r="A361" s="43"/>
      <c r="B361" s="28" t="s">
        <v>168</v>
      </c>
      <c r="C361" s="29" t="s">
        <v>326</v>
      </c>
      <c r="D361" s="253">
        <f t="shared" ref="D361:E361" si="625">D500+D467+D475+D484+D493</f>
        <v>65702</v>
      </c>
      <c r="E361" s="38">
        <f t="shared" si="625"/>
        <v>85255</v>
      </c>
      <c r="F361" s="472">
        <f>F500+F467+F475+F484+F493</f>
        <v>85255</v>
      </c>
      <c r="G361" s="38">
        <f t="shared" ref="G361:I361" si="626">G500+G467+G475+G484+G493</f>
        <v>0</v>
      </c>
      <c r="H361" s="38">
        <f t="shared" si="626"/>
        <v>0</v>
      </c>
      <c r="I361" s="38">
        <f t="shared" si="626"/>
        <v>0</v>
      </c>
      <c r="J361" s="38">
        <f t="shared" ref="J361" si="627">J500+J467+J475+J484+J493</f>
        <v>0</v>
      </c>
    </row>
    <row r="362" spans="1:10" ht="15.75" customHeight="1" x14ac:dyDescent="0.35">
      <c r="A362" s="43"/>
      <c r="B362" s="28" t="s">
        <v>170</v>
      </c>
      <c r="C362" s="29" t="s">
        <v>327</v>
      </c>
      <c r="D362" s="253">
        <f t="shared" ref="D362:E363" si="628">D468+D476+D485+D494+D501</f>
        <v>0</v>
      </c>
      <c r="E362" s="38">
        <f t="shared" si="628"/>
        <v>0</v>
      </c>
      <c r="F362" s="472">
        <f>F468+F476+F485+F494+F501</f>
        <v>0</v>
      </c>
      <c r="G362" s="38">
        <f t="shared" ref="G362:I362" si="629">G468+G476+G485+G494+G501</f>
        <v>0</v>
      </c>
      <c r="H362" s="38">
        <f t="shared" si="629"/>
        <v>0</v>
      </c>
      <c r="I362" s="38">
        <f t="shared" si="629"/>
        <v>0</v>
      </c>
      <c r="J362" s="38">
        <f t="shared" ref="J362" si="630">J468+J476+J485+J494+J501</f>
        <v>0</v>
      </c>
    </row>
    <row r="363" spans="1:10" ht="15.75" customHeight="1" x14ac:dyDescent="0.35">
      <c r="A363" s="43"/>
      <c r="B363" s="28" t="s">
        <v>172</v>
      </c>
      <c r="C363" s="29" t="s">
        <v>328</v>
      </c>
      <c r="D363" s="253">
        <f t="shared" si="628"/>
        <v>12485</v>
      </c>
      <c r="E363" s="38">
        <f t="shared" si="628"/>
        <v>16199</v>
      </c>
      <c r="F363" s="472">
        <f>F469+F477+F486+F495+F502</f>
        <v>16199</v>
      </c>
      <c r="G363" s="38">
        <f t="shared" ref="G363:I363" si="631">G469+G477+G486+G495+G502</f>
        <v>0</v>
      </c>
      <c r="H363" s="38">
        <f t="shared" si="631"/>
        <v>0</v>
      </c>
      <c r="I363" s="38">
        <f t="shared" si="631"/>
        <v>0</v>
      </c>
      <c r="J363" s="38">
        <f t="shared" ref="J363" si="632">J469+J477+J486+J495+J502</f>
        <v>0</v>
      </c>
    </row>
    <row r="364" spans="1:10" ht="21" customHeight="1" x14ac:dyDescent="0.35">
      <c r="A364" s="43"/>
      <c r="B364" s="145" t="s">
        <v>329</v>
      </c>
      <c r="C364" s="146">
        <v>70</v>
      </c>
      <c r="D364" s="147">
        <f>D365+D369+D372+D366+D371+D370</f>
        <v>94327</v>
      </c>
      <c r="E364" s="147">
        <f t="shared" ref="E364:I364" si="633">E365+E369+E372+E366+E371+E370</f>
        <v>31564</v>
      </c>
      <c r="F364" s="482">
        <f t="shared" si="633"/>
        <v>50305</v>
      </c>
      <c r="G364" s="147">
        <f t="shared" si="633"/>
        <v>0</v>
      </c>
      <c r="H364" s="147">
        <f t="shared" si="633"/>
        <v>0</v>
      </c>
      <c r="I364" s="147">
        <f t="shared" si="633"/>
        <v>0</v>
      </c>
      <c r="J364" s="147">
        <f t="shared" ref="J364" si="634">J365+J369+J372+J366+J371+J370</f>
        <v>0</v>
      </c>
    </row>
    <row r="365" spans="1:10" ht="21.75" customHeight="1" x14ac:dyDescent="0.35">
      <c r="A365" s="43"/>
      <c r="B365" s="148" t="s">
        <v>330</v>
      </c>
      <c r="C365" s="149"/>
      <c r="D365" s="151">
        <v>83947</v>
      </c>
      <c r="E365" s="150"/>
      <c r="F365" s="483">
        <f>2353+6215-368+493</f>
        <v>8693</v>
      </c>
      <c r="G365" s="150"/>
      <c r="H365" s="150"/>
      <c r="I365" s="150"/>
      <c r="J365" s="150"/>
    </row>
    <row r="366" spans="1:10" ht="21.75" customHeight="1" x14ac:dyDescent="0.35">
      <c r="A366" s="43"/>
      <c r="B366" s="148" t="s">
        <v>331</v>
      </c>
      <c r="C366" s="149"/>
      <c r="D366" s="151"/>
      <c r="E366" s="150">
        <f t="shared" ref="E366:J366" si="635">E367+E368</f>
        <v>4074</v>
      </c>
      <c r="F366" s="483">
        <f t="shared" si="635"/>
        <v>4074</v>
      </c>
      <c r="G366" s="150">
        <f t="shared" si="635"/>
        <v>0</v>
      </c>
      <c r="H366" s="150">
        <f t="shared" si="635"/>
        <v>0</v>
      </c>
      <c r="I366" s="150">
        <f t="shared" si="635"/>
        <v>0</v>
      </c>
      <c r="J366" s="150">
        <f t="shared" si="635"/>
        <v>0</v>
      </c>
    </row>
    <row r="367" spans="1:10" ht="21.75" customHeight="1" x14ac:dyDescent="0.35">
      <c r="A367" s="43"/>
      <c r="B367" s="148" t="s">
        <v>332</v>
      </c>
      <c r="C367" s="149"/>
      <c r="D367" s="151"/>
      <c r="E367" s="150">
        <v>3891</v>
      </c>
      <c r="F367" s="483">
        <v>3891</v>
      </c>
      <c r="G367" s="150"/>
      <c r="H367" s="150"/>
      <c r="I367" s="150"/>
      <c r="J367" s="150"/>
    </row>
    <row r="368" spans="1:10" ht="21.75" customHeight="1" x14ac:dyDescent="0.35">
      <c r="A368" s="43"/>
      <c r="B368" s="148" t="s">
        <v>333</v>
      </c>
      <c r="C368" s="149"/>
      <c r="D368" s="151"/>
      <c r="E368" s="150">
        <v>183</v>
      </c>
      <c r="F368" s="483">
        <v>183</v>
      </c>
      <c r="G368" s="150"/>
      <c r="H368" s="150"/>
      <c r="I368" s="150"/>
      <c r="J368" s="150"/>
    </row>
    <row r="369" spans="1:10" ht="25.5" customHeight="1" x14ac:dyDescent="0.35">
      <c r="A369" s="43"/>
      <c r="B369" s="148" t="s">
        <v>334</v>
      </c>
      <c r="C369" s="149"/>
      <c r="D369" s="151">
        <f t="shared" ref="D369:E369" si="636">D503+D487</f>
        <v>3028</v>
      </c>
      <c r="E369" s="150">
        <f t="shared" si="636"/>
        <v>2490</v>
      </c>
      <c r="F369" s="483">
        <f>F503+F487</f>
        <v>7924</v>
      </c>
      <c r="G369" s="150">
        <f t="shared" ref="G369:I369" si="637">G503+G487</f>
        <v>0</v>
      </c>
      <c r="H369" s="150">
        <f t="shared" si="637"/>
        <v>0</v>
      </c>
      <c r="I369" s="150">
        <f t="shared" si="637"/>
        <v>0</v>
      </c>
      <c r="J369" s="150">
        <f t="shared" ref="J369" si="638">J503+J487</f>
        <v>0</v>
      </c>
    </row>
    <row r="370" spans="1:10" ht="25.5" customHeight="1" x14ac:dyDescent="0.35">
      <c r="A370" s="43"/>
      <c r="B370" s="289" t="s">
        <v>752</v>
      </c>
      <c r="C370" s="149"/>
      <c r="D370" s="151"/>
      <c r="E370" s="150"/>
      <c r="F370" s="483">
        <v>4000</v>
      </c>
      <c r="G370" s="150"/>
      <c r="H370" s="150"/>
      <c r="I370" s="150"/>
      <c r="J370" s="150"/>
    </row>
    <row r="371" spans="1:10" ht="25.5" customHeight="1" x14ac:dyDescent="0.35">
      <c r="A371" s="43"/>
      <c r="B371" s="148" t="s">
        <v>750</v>
      </c>
      <c r="C371" s="149"/>
      <c r="D371" s="151"/>
      <c r="E371" s="150"/>
      <c r="F371" s="483">
        <f>138+58+153+58+149+58</f>
        <v>614</v>
      </c>
      <c r="G371" s="150"/>
      <c r="H371" s="150"/>
      <c r="I371" s="150"/>
      <c r="J371" s="150"/>
    </row>
    <row r="372" spans="1:10" ht="24.75" customHeight="1" x14ac:dyDescent="0.35">
      <c r="A372" s="43"/>
      <c r="B372" s="148" t="s">
        <v>335</v>
      </c>
      <c r="C372" s="149"/>
      <c r="D372" s="151">
        <f>D506</f>
        <v>7352</v>
      </c>
      <c r="E372" s="151">
        <f t="shared" ref="E372" si="639">E506</f>
        <v>25000</v>
      </c>
      <c r="F372" s="483">
        <f t="shared" ref="F372" si="640">F506</f>
        <v>25000</v>
      </c>
      <c r="G372" s="151">
        <f t="shared" ref="G372:I372" si="641">G506</f>
        <v>0</v>
      </c>
      <c r="H372" s="151">
        <f t="shared" si="641"/>
        <v>0</v>
      </c>
      <c r="I372" s="151">
        <f t="shared" si="641"/>
        <v>0</v>
      </c>
      <c r="J372" s="151">
        <f t="shared" ref="J372" si="642">J506</f>
        <v>0</v>
      </c>
    </row>
    <row r="373" spans="1:10" ht="0.75" customHeight="1" x14ac:dyDescent="0.35">
      <c r="A373" s="43"/>
      <c r="B373" s="152" t="s">
        <v>274</v>
      </c>
      <c r="C373" s="133">
        <v>85.01</v>
      </c>
      <c r="D373" s="64"/>
      <c r="E373" s="153"/>
      <c r="F373" s="240"/>
      <c r="G373" s="153"/>
      <c r="H373" s="153"/>
      <c r="I373" s="153"/>
      <c r="J373" s="153"/>
    </row>
    <row r="374" spans="1:10" ht="9" hidden="1" customHeight="1" x14ac:dyDescent="0.35">
      <c r="A374" s="43"/>
      <c r="B374" s="154" t="s">
        <v>296</v>
      </c>
      <c r="C374" s="133" t="s">
        <v>336</v>
      </c>
      <c r="D374" s="64"/>
      <c r="E374" s="153"/>
      <c r="F374" s="240"/>
      <c r="G374" s="153"/>
      <c r="H374" s="153"/>
      <c r="I374" s="153"/>
      <c r="J374" s="153"/>
    </row>
    <row r="375" spans="1:10" ht="36.75" customHeight="1" x14ac:dyDescent="0.35">
      <c r="A375" s="43"/>
      <c r="B375" s="155" t="s">
        <v>337</v>
      </c>
      <c r="C375" s="133"/>
      <c r="D375" s="153">
        <f t="shared" ref="D375:E376" si="643">D376</f>
        <v>0</v>
      </c>
      <c r="E375" s="153">
        <f t="shared" si="643"/>
        <v>5926</v>
      </c>
      <c r="F375" s="240">
        <f t="shared" ref="F375:J376" si="644">F376</f>
        <v>5926</v>
      </c>
      <c r="G375" s="153">
        <f t="shared" si="644"/>
        <v>0</v>
      </c>
      <c r="H375" s="153">
        <f t="shared" si="644"/>
        <v>0</v>
      </c>
      <c r="I375" s="153">
        <f t="shared" si="644"/>
        <v>0</v>
      </c>
      <c r="J375" s="153">
        <f t="shared" si="644"/>
        <v>0</v>
      </c>
    </row>
    <row r="376" spans="1:10" ht="23.25" customHeight="1" x14ac:dyDescent="0.35">
      <c r="A376" s="43"/>
      <c r="B376" s="156" t="s">
        <v>275</v>
      </c>
      <c r="C376" s="136"/>
      <c r="D376" s="157">
        <f t="shared" si="643"/>
        <v>0</v>
      </c>
      <c r="E376" s="157">
        <f t="shared" si="643"/>
        <v>5926</v>
      </c>
      <c r="F376" s="239">
        <f t="shared" si="644"/>
        <v>5926</v>
      </c>
      <c r="G376" s="157">
        <f t="shared" si="644"/>
        <v>0</v>
      </c>
      <c r="H376" s="157">
        <f t="shared" si="644"/>
        <v>0</v>
      </c>
      <c r="I376" s="157">
        <f t="shared" si="644"/>
        <v>0</v>
      </c>
      <c r="J376" s="157">
        <f t="shared" si="644"/>
        <v>0</v>
      </c>
    </row>
    <row r="377" spans="1:10" ht="26.25" customHeight="1" x14ac:dyDescent="0.35">
      <c r="A377" s="43"/>
      <c r="B377" s="135" t="s">
        <v>338</v>
      </c>
      <c r="C377" s="136" t="s">
        <v>339</v>
      </c>
      <c r="D377" s="157">
        <f t="shared" ref="D377:E377" si="645">D378+D379+D380</f>
        <v>0</v>
      </c>
      <c r="E377" s="157">
        <f t="shared" si="645"/>
        <v>5926</v>
      </c>
      <c r="F377" s="239">
        <f t="shared" ref="F377" si="646">F378+F379+F380</f>
        <v>5926</v>
      </c>
      <c r="G377" s="157">
        <f t="shared" ref="G377:I377" si="647">G378+G379+G380</f>
        <v>0</v>
      </c>
      <c r="H377" s="157">
        <f t="shared" si="647"/>
        <v>0</v>
      </c>
      <c r="I377" s="157">
        <f t="shared" si="647"/>
        <v>0</v>
      </c>
      <c r="J377" s="157">
        <f t="shared" ref="J377" si="648">J378+J379+J380</f>
        <v>0</v>
      </c>
    </row>
    <row r="378" spans="1:10" ht="20.25" customHeight="1" x14ac:dyDescent="0.35">
      <c r="A378" s="43"/>
      <c r="B378" s="156" t="s">
        <v>340</v>
      </c>
      <c r="C378" s="136" t="s">
        <v>341</v>
      </c>
      <c r="D378" s="268"/>
      <c r="E378" s="157">
        <v>0</v>
      </c>
      <c r="F378" s="239">
        <f>770+119</f>
        <v>889</v>
      </c>
      <c r="G378" s="157"/>
      <c r="H378" s="157"/>
      <c r="I378" s="157"/>
      <c r="J378" s="157"/>
    </row>
    <row r="379" spans="1:10" ht="19.5" customHeight="1" x14ac:dyDescent="0.35">
      <c r="A379" s="43"/>
      <c r="B379" s="156" t="s">
        <v>342</v>
      </c>
      <c r="C379" s="136" t="s">
        <v>343</v>
      </c>
      <c r="D379" s="268"/>
      <c r="E379" s="157">
        <v>5807</v>
      </c>
      <c r="F379" s="239">
        <v>5037</v>
      </c>
      <c r="G379" s="157"/>
      <c r="H379" s="157"/>
      <c r="I379" s="157"/>
      <c r="J379" s="157"/>
    </row>
    <row r="380" spans="1:10" ht="18.75" customHeight="1" x14ac:dyDescent="0.35">
      <c r="A380" s="43"/>
      <c r="B380" s="156" t="s">
        <v>344</v>
      </c>
      <c r="C380" s="136" t="s">
        <v>345</v>
      </c>
      <c r="D380" s="268"/>
      <c r="E380" s="157">
        <v>119</v>
      </c>
      <c r="F380" s="239">
        <v>0</v>
      </c>
      <c r="G380" s="157"/>
      <c r="H380" s="157"/>
      <c r="I380" s="157"/>
      <c r="J380" s="157"/>
    </row>
    <row r="381" spans="1:10" ht="42" customHeight="1" x14ac:dyDescent="0.35">
      <c r="A381" s="43"/>
      <c r="B381" s="158" t="s">
        <v>346</v>
      </c>
      <c r="C381" s="133"/>
      <c r="D381" s="267">
        <f t="shared" ref="D381:E382" si="649">D382</f>
        <v>7216</v>
      </c>
      <c r="E381" s="134">
        <f t="shared" si="649"/>
        <v>690</v>
      </c>
      <c r="F381" s="162">
        <f t="shared" ref="F381:J382" si="650">F382</f>
        <v>690</v>
      </c>
      <c r="G381" s="134">
        <f t="shared" si="650"/>
        <v>0</v>
      </c>
      <c r="H381" s="134">
        <f t="shared" si="650"/>
        <v>0</v>
      </c>
      <c r="I381" s="134">
        <f t="shared" si="650"/>
        <v>0</v>
      </c>
      <c r="J381" s="134">
        <f t="shared" si="650"/>
        <v>0</v>
      </c>
    </row>
    <row r="382" spans="1:10" ht="21" customHeight="1" x14ac:dyDescent="0.35">
      <c r="A382" s="43"/>
      <c r="B382" s="28" t="s">
        <v>275</v>
      </c>
      <c r="C382" s="29"/>
      <c r="D382" s="257">
        <f t="shared" si="649"/>
        <v>7216</v>
      </c>
      <c r="E382" s="47">
        <f t="shared" si="649"/>
        <v>690</v>
      </c>
      <c r="F382" s="474">
        <f t="shared" si="650"/>
        <v>690</v>
      </c>
      <c r="G382" s="47">
        <f t="shared" si="650"/>
        <v>0</v>
      </c>
      <c r="H382" s="47">
        <f t="shared" si="650"/>
        <v>0</v>
      </c>
      <c r="I382" s="47">
        <f t="shared" si="650"/>
        <v>0</v>
      </c>
      <c r="J382" s="47">
        <f t="shared" si="650"/>
        <v>0</v>
      </c>
    </row>
    <row r="383" spans="1:10" ht="28.5" customHeight="1" x14ac:dyDescent="0.35">
      <c r="A383" s="43"/>
      <c r="B383" s="16" t="s">
        <v>313</v>
      </c>
      <c r="C383" s="29">
        <v>58</v>
      </c>
      <c r="D383" s="257">
        <f t="shared" ref="D383:E383" si="651">D384+D385+D386</f>
        <v>7216</v>
      </c>
      <c r="E383" s="47">
        <f t="shared" si="651"/>
        <v>690</v>
      </c>
      <c r="F383" s="474">
        <f t="shared" ref="F383" si="652">F384+F385+F386</f>
        <v>690</v>
      </c>
      <c r="G383" s="47">
        <f t="shared" ref="G383:I383" si="653">G384+G385+G386</f>
        <v>0</v>
      </c>
      <c r="H383" s="47">
        <f t="shared" si="653"/>
        <v>0</v>
      </c>
      <c r="I383" s="47">
        <f t="shared" si="653"/>
        <v>0</v>
      </c>
      <c r="J383" s="47">
        <f t="shared" ref="J383" si="654">J384+J385+J386</f>
        <v>0</v>
      </c>
    </row>
    <row r="384" spans="1:10" ht="0.75" customHeight="1" x14ac:dyDescent="0.35">
      <c r="A384" s="43"/>
      <c r="B384" s="28" t="s">
        <v>315</v>
      </c>
      <c r="C384" s="29" t="s">
        <v>316</v>
      </c>
      <c r="D384" s="190"/>
      <c r="E384" s="30"/>
      <c r="F384" s="97"/>
      <c r="G384" s="30"/>
      <c r="H384" s="30"/>
      <c r="I384" s="30"/>
      <c r="J384" s="30"/>
    </row>
    <row r="385" spans="1:10" ht="15" hidden="1" customHeight="1" x14ac:dyDescent="0.35">
      <c r="A385" s="43"/>
      <c r="B385" s="28" t="s">
        <v>317</v>
      </c>
      <c r="C385" s="29" t="s">
        <v>318</v>
      </c>
      <c r="D385" s="190"/>
      <c r="E385" s="30"/>
      <c r="F385" s="97"/>
      <c r="G385" s="30"/>
      <c r="H385" s="30"/>
      <c r="I385" s="30"/>
      <c r="J385" s="30"/>
    </row>
    <row r="386" spans="1:10" ht="15.75" customHeight="1" x14ac:dyDescent="0.35">
      <c r="A386" s="43"/>
      <c r="B386" s="28" t="s">
        <v>319</v>
      </c>
      <c r="C386" s="29" t="s">
        <v>320</v>
      </c>
      <c r="D386" s="190">
        <v>7216</v>
      </c>
      <c r="E386" s="30">
        <v>690</v>
      </c>
      <c r="F386" s="97">
        <v>690</v>
      </c>
      <c r="G386" s="30"/>
      <c r="H386" s="30"/>
      <c r="I386" s="30"/>
      <c r="J386" s="30"/>
    </row>
    <row r="387" spans="1:10" ht="38.25" customHeight="1" x14ac:dyDescent="0.35">
      <c r="A387" s="43"/>
      <c r="B387" s="158" t="s">
        <v>347</v>
      </c>
      <c r="C387" s="133"/>
      <c r="D387" s="267">
        <f t="shared" ref="D387:E388" si="655">D388</f>
        <v>2531</v>
      </c>
      <c r="E387" s="134">
        <f t="shared" si="655"/>
        <v>2274</v>
      </c>
      <c r="F387" s="162">
        <f t="shared" ref="F387:J388" si="656">F388</f>
        <v>1778</v>
      </c>
      <c r="G387" s="134">
        <f t="shared" si="656"/>
        <v>0</v>
      </c>
      <c r="H387" s="134">
        <f t="shared" si="656"/>
        <v>0</v>
      </c>
      <c r="I387" s="134">
        <f t="shared" si="656"/>
        <v>0</v>
      </c>
      <c r="J387" s="134">
        <f t="shared" si="656"/>
        <v>0</v>
      </c>
    </row>
    <row r="388" spans="1:10" ht="20.25" customHeight="1" x14ac:dyDescent="0.35">
      <c r="A388" s="43"/>
      <c r="B388" s="28" t="s">
        <v>275</v>
      </c>
      <c r="C388" s="29"/>
      <c r="D388" s="258">
        <f t="shared" si="655"/>
        <v>2531</v>
      </c>
      <c r="E388" s="45">
        <f t="shared" si="655"/>
        <v>2274</v>
      </c>
      <c r="F388" s="472">
        <f t="shared" si="656"/>
        <v>1778</v>
      </c>
      <c r="G388" s="45">
        <f t="shared" si="656"/>
        <v>0</v>
      </c>
      <c r="H388" s="45">
        <f t="shared" si="656"/>
        <v>0</v>
      </c>
      <c r="I388" s="45">
        <f t="shared" si="656"/>
        <v>0</v>
      </c>
      <c r="J388" s="45">
        <f t="shared" si="656"/>
        <v>0</v>
      </c>
    </row>
    <row r="389" spans="1:10" ht="25.5" customHeight="1" x14ac:dyDescent="0.35">
      <c r="A389" s="43"/>
      <c r="B389" s="16" t="s">
        <v>313</v>
      </c>
      <c r="C389" s="29">
        <v>58</v>
      </c>
      <c r="D389" s="257">
        <f t="shared" ref="D389:E389" si="657">D390+D391+D392</f>
        <v>2531</v>
      </c>
      <c r="E389" s="47">
        <f t="shared" si="657"/>
        <v>2274</v>
      </c>
      <c r="F389" s="474">
        <f t="shared" ref="F389" si="658">F390+F391+F392</f>
        <v>1778</v>
      </c>
      <c r="G389" s="47">
        <f t="shared" ref="G389:I389" si="659">G390+G391+G392</f>
        <v>0</v>
      </c>
      <c r="H389" s="47">
        <f t="shared" si="659"/>
        <v>0</v>
      </c>
      <c r="I389" s="47">
        <f t="shared" si="659"/>
        <v>0</v>
      </c>
      <c r="J389" s="47">
        <f t="shared" ref="J389" si="660">J390+J391+J392</f>
        <v>0</v>
      </c>
    </row>
    <row r="390" spans="1:10" ht="0.75" customHeight="1" x14ac:dyDescent="0.35">
      <c r="A390" s="43"/>
      <c r="B390" s="28" t="s">
        <v>315</v>
      </c>
      <c r="C390" s="29" t="s">
        <v>316</v>
      </c>
      <c r="D390" s="190"/>
      <c r="E390" s="30"/>
      <c r="F390" s="97"/>
      <c r="G390" s="30"/>
      <c r="H390" s="30"/>
      <c r="I390" s="30"/>
      <c r="J390" s="30"/>
    </row>
    <row r="391" spans="1:10" ht="16.5" hidden="1" customHeight="1" x14ac:dyDescent="0.35">
      <c r="A391" s="43"/>
      <c r="B391" s="28" t="s">
        <v>317</v>
      </c>
      <c r="C391" s="29" t="s">
        <v>318</v>
      </c>
      <c r="D391" s="190"/>
      <c r="E391" s="30"/>
      <c r="F391" s="97"/>
      <c r="G391" s="30"/>
      <c r="H391" s="30"/>
      <c r="I391" s="30"/>
      <c r="J391" s="30"/>
    </row>
    <row r="392" spans="1:10" ht="13.5" customHeight="1" x14ac:dyDescent="0.35">
      <c r="A392" s="43"/>
      <c r="B392" s="28" t="s">
        <v>319</v>
      </c>
      <c r="C392" s="29" t="s">
        <v>320</v>
      </c>
      <c r="D392" s="190">
        <v>2531</v>
      </c>
      <c r="E392" s="30">
        <v>2274</v>
      </c>
      <c r="F392" s="97">
        <v>1778</v>
      </c>
      <c r="G392" s="30"/>
      <c r="H392" s="30"/>
      <c r="I392" s="30"/>
      <c r="J392" s="30"/>
    </row>
    <row r="393" spans="1:10" ht="26.25" customHeight="1" x14ac:dyDescent="0.35">
      <c r="A393" s="43"/>
      <c r="B393" s="158" t="s">
        <v>348</v>
      </c>
      <c r="C393" s="133"/>
      <c r="D393" s="267">
        <f t="shared" ref="D393:E394" si="661">D394</f>
        <v>1000</v>
      </c>
      <c r="E393" s="134">
        <f t="shared" si="661"/>
        <v>4129</v>
      </c>
      <c r="F393" s="162">
        <f t="shared" ref="F393:J394" si="662">F394</f>
        <v>4129</v>
      </c>
      <c r="G393" s="134">
        <f t="shared" si="662"/>
        <v>0</v>
      </c>
      <c r="H393" s="134">
        <f t="shared" si="662"/>
        <v>0</v>
      </c>
      <c r="I393" s="134">
        <f t="shared" si="662"/>
        <v>0</v>
      </c>
      <c r="J393" s="134">
        <f t="shared" si="662"/>
        <v>0</v>
      </c>
    </row>
    <row r="394" spans="1:10" ht="18.75" customHeight="1" x14ac:dyDescent="0.35">
      <c r="A394" s="43"/>
      <c r="B394" s="28" t="s">
        <v>275</v>
      </c>
      <c r="C394" s="29"/>
      <c r="D394" s="257">
        <f t="shared" si="661"/>
        <v>1000</v>
      </c>
      <c r="E394" s="47">
        <f t="shared" si="661"/>
        <v>4129</v>
      </c>
      <c r="F394" s="474">
        <f t="shared" si="662"/>
        <v>4129</v>
      </c>
      <c r="G394" s="47">
        <f t="shared" si="662"/>
        <v>0</v>
      </c>
      <c r="H394" s="47">
        <f t="shared" si="662"/>
        <v>0</v>
      </c>
      <c r="I394" s="47">
        <f t="shared" si="662"/>
        <v>0</v>
      </c>
      <c r="J394" s="47">
        <f t="shared" si="662"/>
        <v>0</v>
      </c>
    </row>
    <row r="395" spans="1:10" ht="26.25" customHeight="1" x14ac:dyDescent="0.35">
      <c r="A395" s="43"/>
      <c r="B395" s="16" t="s">
        <v>313</v>
      </c>
      <c r="C395" s="29">
        <v>58</v>
      </c>
      <c r="D395" s="257">
        <f t="shared" ref="D395:E395" si="663">D396+D397+D398</f>
        <v>1000</v>
      </c>
      <c r="E395" s="47">
        <f t="shared" si="663"/>
        <v>4129</v>
      </c>
      <c r="F395" s="474">
        <f t="shared" ref="F395" si="664">F396+F397+F398</f>
        <v>4129</v>
      </c>
      <c r="G395" s="47">
        <f t="shared" ref="G395:I395" si="665">G396+G397+G398</f>
        <v>0</v>
      </c>
      <c r="H395" s="47">
        <f t="shared" si="665"/>
        <v>0</v>
      </c>
      <c r="I395" s="47">
        <f t="shared" si="665"/>
        <v>0</v>
      </c>
      <c r="J395" s="47">
        <f t="shared" ref="J395" si="666">J396+J397+J398</f>
        <v>0</v>
      </c>
    </row>
    <row r="396" spans="1:10" ht="0.75" customHeight="1" x14ac:dyDescent="0.35">
      <c r="A396" s="43"/>
      <c r="B396" s="28" t="s">
        <v>315</v>
      </c>
      <c r="C396" s="29" t="s">
        <v>316</v>
      </c>
      <c r="D396" s="190"/>
      <c r="E396" s="30"/>
      <c r="F396" s="97"/>
      <c r="G396" s="30"/>
      <c r="H396" s="30"/>
      <c r="I396" s="30"/>
      <c r="J396" s="30"/>
    </row>
    <row r="397" spans="1:10" ht="17.25" hidden="1" customHeight="1" x14ac:dyDescent="0.35">
      <c r="A397" s="43"/>
      <c r="B397" s="28" t="s">
        <v>317</v>
      </c>
      <c r="C397" s="29" t="s">
        <v>318</v>
      </c>
      <c r="D397" s="190"/>
      <c r="E397" s="30"/>
      <c r="F397" s="97"/>
      <c r="G397" s="30"/>
      <c r="H397" s="30"/>
      <c r="I397" s="30"/>
      <c r="J397" s="30"/>
    </row>
    <row r="398" spans="1:10" ht="21" customHeight="1" x14ac:dyDescent="0.35">
      <c r="A398" s="43"/>
      <c r="B398" s="28" t="s">
        <v>319</v>
      </c>
      <c r="C398" s="29" t="s">
        <v>320</v>
      </c>
      <c r="D398" s="190">
        <v>1000</v>
      </c>
      <c r="E398" s="30">
        <v>4129</v>
      </c>
      <c r="F398" s="97">
        <v>4129</v>
      </c>
      <c r="G398" s="30"/>
      <c r="H398" s="30"/>
      <c r="I398" s="30"/>
      <c r="J398" s="30"/>
    </row>
    <row r="399" spans="1:10" ht="28.5" hidden="1" customHeight="1" x14ac:dyDescent="0.35">
      <c r="A399" s="43"/>
      <c r="B399" s="158" t="s">
        <v>349</v>
      </c>
      <c r="C399" s="159"/>
      <c r="D399" s="269">
        <f t="shared" ref="D399:E400" si="667">D400</f>
        <v>0</v>
      </c>
      <c r="E399" s="160">
        <f t="shared" si="667"/>
        <v>0</v>
      </c>
      <c r="F399" s="484">
        <f t="shared" ref="F399:J400" si="668">F400</f>
        <v>0</v>
      </c>
      <c r="G399" s="160">
        <f t="shared" si="668"/>
        <v>0</v>
      </c>
      <c r="H399" s="160">
        <f t="shared" si="668"/>
        <v>0</v>
      </c>
      <c r="I399" s="160">
        <f t="shared" si="668"/>
        <v>0</v>
      </c>
      <c r="J399" s="160">
        <f t="shared" si="668"/>
        <v>0</v>
      </c>
    </row>
    <row r="400" spans="1:10" ht="21" hidden="1" customHeight="1" x14ac:dyDescent="0.35">
      <c r="A400" s="43"/>
      <c r="B400" s="28" t="s">
        <v>275</v>
      </c>
      <c r="C400" s="29"/>
      <c r="D400" s="257">
        <f t="shared" si="667"/>
        <v>0</v>
      </c>
      <c r="E400" s="47">
        <f t="shared" si="667"/>
        <v>0</v>
      </c>
      <c r="F400" s="474">
        <f t="shared" si="668"/>
        <v>0</v>
      </c>
      <c r="G400" s="47">
        <f t="shared" si="668"/>
        <v>0</v>
      </c>
      <c r="H400" s="47">
        <f t="shared" si="668"/>
        <v>0</v>
      </c>
      <c r="I400" s="47">
        <f t="shared" si="668"/>
        <v>0</v>
      </c>
      <c r="J400" s="47">
        <f t="shared" si="668"/>
        <v>0</v>
      </c>
    </row>
    <row r="401" spans="1:10" ht="30" hidden="1" customHeight="1" x14ac:dyDescent="0.35">
      <c r="A401" s="43"/>
      <c r="B401" s="16" t="s">
        <v>313</v>
      </c>
      <c r="C401" s="29">
        <v>58</v>
      </c>
      <c r="D401" s="257">
        <f t="shared" ref="D401:E401" si="669">D402+D403+D404</f>
        <v>0</v>
      </c>
      <c r="E401" s="47">
        <f t="shared" si="669"/>
        <v>0</v>
      </c>
      <c r="F401" s="474">
        <f t="shared" ref="F401" si="670">F402+F403+F404</f>
        <v>0</v>
      </c>
      <c r="G401" s="47">
        <f t="shared" ref="G401:I401" si="671">G402+G403+G404</f>
        <v>0</v>
      </c>
      <c r="H401" s="47">
        <f t="shared" si="671"/>
        <v>0</v>
      </c>
      <c r="I401" s="47">
        <f t="shared" si="671"/>
        <v>0</v>
      </c>
      <c r="J401" s="47">
        <f t="shared" ref="J401" si="672">J402+J403+J404</f>
        <v>0</v>
      </c>
    </row>
    <row r="402" spans="1:10" ht="18" hidden="1" customHeight="1" x14ac:dyDescent="0.35">
      <c r="A402" s="43"/>
      <c r="B402" s="28" t="s">
        <v>315</v>
      </c>
      <c r="C402" s="29" t="s">
        <v>316</v>
      </c>
      <c r="D402" s="190"/>
      <c r="E402" s="30"/>
      <c r="F402" s="97"/>
      <c r="G402" s="30"/>
      <c r="H402" s="30"/>
      <c r="I402" s="30"/>
      <c r="J402" s="30"/>
    </row>
    <row r="403" spans="1:10" ht="19.5" hidden="1" customHeight="1" x14ac:dyDescent="0.35">
      <c r="A403" s="43"/>
      <c r="B403" s="28" t="s">
        <v>317</v>
      </c>
      <c r="C403" s="29" t="s">
        <v>318</v>
      </c>
      <c r="D403" s="190"/>
      <c r="E403" s="30"/>
      <c r="F403" s="97"/>
      <c r="G403" s="30"/>
      <c r="H403" s="30"/>
      <c r="I403" s="30"/>
      <c r="J403" s="30"/>
    </row>
    <row r="404" spans="1:10" ht="20.25" hidden="1" customHeight="1" x14ac:dyDescent="0.35">
      <c r="A404" s="43"/>
      <c r="B404" s="28" t="s">
        <v>319</v>
      </c>
      <c r="C404" s="29" t="s">
        <v>320</v>
      </c>
      <c r="D404" s="190"/>
      <c r="E404" s="30"/>
      <c r="F404" s="97"/>
      <c r="G404" s="30"/>
      <c r="H404" s="30"/>
      <c r="I404" s="30"/>
      <c r="J404" s="30"/>
    </row>
    <row r="405" spans="1:10" ht="1.5" customHeight="1" x14ac:dyDescent="0.35">
      <c r="A405" s="43"/>
      <c r="B405" s="158" t="s">
        <v>350</v>
      </c>
      <c r="C405" s="159"/>
      <c r="D405" s="267">
        <f t="shared" ref="D405:E406" si="673">D406</f>
        <v>123</v>
      </c>
      <c r="E405" s="134">
        <f t="shared" si="673"/>
        <v>0</v>
      </c>
      <c r="F405" s="162">
        <f t="shared" ref="F405:J406" si="674">F406</f>
        <v>0</v>
      </c>
      <c r="G405" s="134">
        <f t="shared" si="674"/>
        <v>0</v>
      </c>
      <c r="H405" s="134">
        <f t="shared" si="674"/>
        <v>0</v>
      </c>
      <c r="I405" s="134">
        <f t="shared" si="674"/>
        <v>0</v>
      </c>
      <c r="J405" s="134">
        <f t="shared" si="674"/>
        <v>0</v>
      </c>
    </row>
    <row r="406" spans="1:10" ht="20.25" hidden="1" customHeight="1" x14ac:dyDescent="0.35">
      <c r="A406" s="43"/>
      <c r="B406" s="28" t="s">
        <v>275</v>
      </c>
      <c r="C406" s="29"/>
      <c r="D406" s="257">
        <f t="shared" si="673"/>
        <v>123</v>
      </c>
      <c r="E406" s="47">
        <f t="shared" si="673"/>
        <v>0</v>
      </c>
      <c r="F406" s="474">
        <f t="shared" si="674"/>
        <v>0</v>
      </c>
      <c r="G406" s="47">
        <f t="shared" si="674"/>
        <v>0</v>
      </c>
      <c r="H406" s="47">
        <f t="shared" si="674"/>
        <v>0</v>
      </c>
      <c r="I406" s="47">
        <f t="shared" si="674"/>
        <v>0</v>
      </c>
      <c r="J406" s="47">
        <f t="shared" si="674"/>
        <v>0</v>
      </c>
    </row>
    <row r="407" spans="1:10" ht="26.25" hidden="1" customHeight="1" x14ac:dyDescent="0.35">
      <c r="A407" s="43"/>
      <c r="B407" s="16" t="s">
        <v>313</v>
      </c>
      <c r="C407" s="29">
        <v>58</v>
      </c>
      <c r="D407" s="257">
        <f t="shared" ref="D407:E407" si="675">D408+D409+D410</f>
        <v>123</v>
      </c>
      <c r="E407" s="47">
        <f t="shared" si="675"/>
        <v>0</v>
      </c>
      <c r="F407" s="474">
        <f t="shared" ref="F407" si="676">F408+F409+F410</f>
        <v>0</v>
      </c>
      <c r="G407" s="47">
        <f t="shared" ref="G407:I407" si="677">G408+G409+G410</f>
        <v>0</v>
      </c>
      <c r="H407" s="47">
        <f t="shared" si="677"/>
        <v>0</v>
      </c>
      <c r="I407" s="47">
        <f t="shared" si="677"/>
        <v>0</v>
      </c>
      <c r="J407" s="47">
        <f t="shared" ref="J407" si="678">J408+J409+J410</f>
        <v>0</v>
      </c>
    </row>
    <row r="408" spans="1:10" ht="17.25" hidden="1" customHeight="1" x14ac:dyDescent="0.35">
      <c r="A408" s="43"/>
      <c r="B408" s="28" t="s">
        <v>315</v>
      </c>
      <c r="C408" s="29" t="s">
        <v>316</v>
      </c>
      <c r="D408" s="190"/>
      <c r="E408" s="30"/>
      <c r="F408" s="97"/>
      <c r="G408" s="30"/>
      <c r="H408" s="30"/>
      <c r="I408" s="30"/>
      <c r="J408" s="30"/>
    </row>
    <row r="409" spans="1:10" ht="17.25" hidden="1" customHeight="1" x14ac:dyDescent="0.35">
      <c r="A409" s="43"/>
      <c r="B409" s="28" t="s">
        <v>317</v>
      </c>
      <c r="C409" s="29" t="s">
        <v>318</v>
      </c>
      <c r="D409" s="190"/>
      <c r="E409" s="30"/>
      <c r="F409" s="97"/>
      <c r="G409" s="30"/>
      <c r="H409" s="30"/>
      <c r="I409" s="30"/>
      <c r="J409" s="30"/>
    </row>
    <row r="410" spans="1:10" ht="17.25" hidden="1" customHeight="1" x14ac:dyDescent="0.35">
      <c r="A410" s="43"/>
      <c r="B410" s="28" t="s">
        <v>319</v>
      </c>
      <c r="C410" s="29" t="s">
        <v>320</v>
      </c>
      <c r="D410" s="190">
        <v>123</v>
      </c>
      <c r="E410" s="30"/>
      <c r="F410" s="97"/>
      <c r="G410" s="30"/>
      <c r="H410" s="30"/>
      <c r="I410" s="30"/>
      <c r="J410" s="30"/>
    </row>
    <row r="411" spans="1:10" ht="51" hidden="1" customHeight="1" x14ac:dyDescent="0.35">
      <c r="A411" s="43"/>
      <c r="B411" s="158" t="s">
        <v>351</v>
      </c>
      <c r="C411" s="133"/>
      <c r="D411" s="190"/>
      <c r="E411" s="30"/>
      <c r="F411" s="97"/>
      <c r="G411" s="30"/>
      <c r="H411" s="30"/>
      <c r="I411" s="30"/>
      <c r="J411" s="30"/>
    </row>
    <row r="412" spans="1:10" ht="17.25" hidden="1" customHeight="1" x14ac:dyDescent="0.35">
      <c r="A412" s="43"/>
      <c r="B412" s="28" t="s">
        <v>275</v>
      </c>
      <c r="C412" s="29"/>
      <c r="D412" s="190"/>
      <c r="E412" s="30"/>
      <c r="F412" s="97"/>
      <c r="G412" s="30"/>
      <c r="H412" s="30"/>
      <c r="I412" s="30"/>
      <c r="J412" s="30"/>
    </row>
    <row r="413" spans="1:10" ht="28.5" hidden="1" customHeight="1" x14ac:dyDescent="0.35">
      <c r="A413" s="43"/>
      <c r="B413" s="16" t="s">
        <v>313</v>
      </c>
      <c r="C413" s="29">
        <v>58</v>
      </c>
      <c r="D413" s="190"/>
      <c r="E413" s="30"/>
      <c r="F413" s="97"/>
      <c r="G413" s="30"/>
      <c r="H413" s="30"/>
      <c r="I413" s="30"/>
      <c r="J413" s="30"/>
    </row>
    <row r="414" spans="1:10" ht="17.25" hidden="1" customHeight="1" x14ac:dyDescent="0.35">
      <c r="A414" s="43"/>
      <c r="B414" s="28" t="s">
        <v>315</v>
      </c>
      <c r="C414" s="29" t="s">
        <v>323</v>
      </c>
      <c r="D414" s="190"/>
      <c r="E414" s="30"/>
      <c r="F414" s="97"/>
      <c r="G414" s="30"/>
      <c r="H414" s="30"/>
      <c r="I414" s="30"/>
      <c r="J414" s="30"/>
    </row>
    <row r="415" spans="1:10" ht="17.25" hidden="1" customHeight="1" x14ac:dyDescent="0.35">
      <c r="A415" s="43"/>
      <c r="B415" s="28" t="s">
        <v>317</v>
      </c>
      <c r="C415" s="29" t="s">
        <v>324</v>
      </c>
      <c r="D415" s="190"/>
      <c r="E415" s="30"/>
      <c r="F415" s="97"/>
      <c r="G415" s="30"/>
      <c r="H415" s="30"/>
      <c r="I415" s="30"/>
      <c r="J415" s="30"/>
    </row>
    <row r="416" spans="1:10" ht="17.25" hidden="1" customHeight="1" x14ac:dyDescent="0.35">
      <c r="A416" s="43"/>
      <c r="B416" s="28" t="s">
        <v>319</v>
      </c>
      <c r="C416" s="29" t="s">
        <v>325</v>
      </c>
      <c r="D416" s="190"/>
      <c r="E416" s="30"/>
      <c r="F416" s="97"/>
      <c r="G416" s="30"/>
      <c r="H416" s="30"/>
      <c r="I416" s="30"/>
      <c r="J416" s="30"/>
    </row>
    <row r="417" spans="1:10" ht="59.25" hidden="1" customHeight="1" x14ac:dyDescent="0.35">
      <c r="A417" s="43"/>
      <c r="B417" s="158" t="s">
        <v>352</v>
      </c>
      <c r="C417" s="133"/>
      <c r="D417" s="190"/>
      <c r="E417" s="30"/>
      <c r="F417" s="97"/>
      <c r="G417" s="30"/>
      <c r="H417" s="30"/>
      <c r="I417" s="30"/>
      <c r="J417" s="30"/>
    </row>
    <row r="418" spans="1:10" ht="23.25" hidden="1" customHeight="1" x14ac:dyDescent="0.35">
      <c r="A418" s="43"/>
      <c r="B418" s="28" t="s">
        <v>275</v>
      </c>
      <c r="C418" s="136"/>
      <c r="D418" s="190"/>
      <c r="E418" s="30"/>
      <c r="F418" s="97"/>
      <c r="G418" s="30"/>
      <c r="H418" s="30"/>
      <c r="I418" s="30"/>
      <c r="J418" s="30"/>
    </row>
    <row r="419" spans="1:10" ht="20.25" hidden="1" customHeight="1" x14ac:dyDescent="0.35">
      <c r="A419" s="43"/>
      <c r="B419" s="16" t="s">
        <v>313</v>
      </c>
      <c r="C419" s="29">
        <v>58</v>
      </c>
      <c r="D419" s="190"/>
      <c r="E419" s="30"/>
      <c r="F419" s="97"/>
      <c r="G419" s="30"/>
      <c r="H419" s="30"/>
      <c r="I419" s="30"/>
      <c r="J419" s="30"/>
    </row>
    <row r="420" spans="1:10" ht="17.25" hidden="1" customHeight="1" x14ac:dyDescent="0.35">
      <c r="A420" s="43"/>
      <c r="B420" s="28" t="s">
        <v>315</v>
      </c>
      <c r="C420" s="29" t="s">
        <v>316</v>
      </c>
      <c r="D420" s="190"/>
      <c r="E420" s="30"/>
      <c r="F420" s="97"/>
      <c r="G420" s="30"/>
      <c r="H420" s="30"/>
      <c r="I420" s="30"/>
      <c r="J420" s="30"/>
    </row>
    <row r="421" spans="1:10" ht="17.25" hidden="1" customHeight="1" x14ac:dyDescent="0.35">
      <c r="A421" s="43"/>
      <c r="B421" s="28" t="s">
        <v>317</v>
      </c>
      <c r="C421" s="29" t="s">
        <v>318</v>
      </c>
      <c r="D421" s="190"/>
      <c r="E421" s="30"/>
      <c r="F421" s="97"/>
      <c r="G421" s="30"/>
      <c r="H421" s="30"/>
      <c r="I421" s="30"/>
      <c r="J421" s="30"/>
    </row>
    <row r="422" spans="1:10" ht="17.25" hidden="1" customHeight="1" x14ac:dyDescent="0.35">
      <c r="A422" s="43"/>
      <c r="B422" s="28" t="s">
        <v>319</v>
      </c>
      <c r="C422" s="29" t="s">
        <v>320</v>
      </c>
      <c r="D422" s="190"/>
      <c r="E422" s="30"/>
      <c r="F422" s="97"/>
      <c r="G422" s="30"/>
      <c r="H422" s="30"/>
      <c r="I422" s="30"/>
      <c r="J422" s="30"/>
    </row>
    <row r="423" spans="1:10" ht="44.25" hidden="1" customHeight="1" x14ac:dyDescent="0.35">
      <c r="A423" s="43"/>
      <c r="B423" s="158" t="s">
        <v>353</v>
      </c>
      <c r="C423" s="133"/>
      <c r="D423" s="190"/>
      <c r="E423" s="30"/>
      <c r="F423" s="97"/>
      <c r="G423" s="30"/>
      <c r="H423" s="30"/>
      <c r="I423" s="30"/>
      <c r="J423" s="30"/>
    </row>
    <row r="424" spans="1:10" ht="24.75" hidden="1" customHeight="1" x14ac:dyDescent="0.35">
      <c r="A424" s="161"/>
      <c r="B424" s="28" t="s">
        <v>275</v>
      </c>
      <c r="C424" s="136"/>
      <c r="D424" s="190"/>
      <c r="E424" s="30"/>
      <c r="F424" s="97"/>
      <c r="G424" s="30"/>
      <c r="H424" s="30"/>
      <c r="I424" s="30"/>
      <c r="J424" s="30"/>
    </row>
    <row r="425" spans="1:10" ht="28.5" hidden="1" customHeight="1" x14ac:dyDescent="0.35">
      <c r="A425" s="43"/>
      <c r="B425" s="16" t="s">
        <v>313</v>
      </c>
      <c r="C425" s="29">
        <v>58</v>
      </c>
      <c r="D425" s="190"/>
      <c r="E425" s="30"/>
      <c r="F425" s="97"/>
      <c r="G425" s="30"/>
      <c r="H425" s="30"/>
      <c r="I425" s="30"/>
      <c r="J425" s="30"/>
    </row>
    <row r="426" spans="1:10" ht="17.25" hidden="1" customHeight="1" x14ac:dyDescent="0.35">
      <c r="A426" s="43"/>
      <c r="B426" s="28" t="s">
        <v>315</v>
      </c>
      <c r="C426" s="29" t="s">
        <v>316</v>
      </c>
      <c r="D426" s="190"/>
      <c r="E426" s="30"/>
      <c r="F426" s="97"/>
      <c r="G426" s="30"/>
      <c r="H426" s="30"/>
      <c r="I426" s="30"/>
      <c r="J426" s="30"/>
    </row>
    <row r="427" spans="1:10" ht="17.25" hidden="1" customHeight="1" x14ac:dyDescent="0.35">
      <c r="A427" s="43"/>
      <c r="B427" s="28" t="s">
        <v>317</v>
      </c>
      <c r="C427" s="29" t="s">
        <v>318</v>
      </c>
      <c r="D427" s="190"/>
      <c r="E427" s="30"/>
      <c r="F427" s="97"/>
      <c r="G427" s="30"/>
      <c r="H427" s="30"/>
      <c r="I427" s="30"/>
      <c r="J427" s="30"/>
    </row>
    <row r="428" spans="1:10" ht="17.25" hidden="1" customHeight="1" x14ac:dyDescent="0.35">
      <c r="A428" s="43"/>
      <c r="B428" s="28" t="s">
        <v>319</v>
      </c>
      <c r="C428" s="29" t="s">
        <v>320</v>
      </c>
      <c r="D428" s="190"/>
      <c r="E428" s="30"/>
      <c r="F428" s="97"/>
      <c r="G428" s="30"/>
      <c r="H428" s="30"/>
      <c r="I428" s="30"/>
      <c r="J428" s="30"/>
    </row>
    <row r="429" spans="1:10" ht="27.75" customHeight="1" x14ac:dyDescent="0.35">
      <c r="A429" s="43"/>
      <c r="B429" s="158" t="s">
        <v>354</v>
      </c>
      <c r="C429" s="133"/>
      <c r="D429" s="267">
        <f t="shared" ref="D429:E430" si="679">D430</f>
        <v>23</v>
      </c>
      <c r="E429" s="134">
        <f t="shared" si="679"/>
        <v>9</v>
      </c>
      <c r="F429" s="162">
        <f t="shared" ref="F429:J430" si="680">F430</f>
        <v>9</v>
      </c>
      <c r="G429" s="134">
        <f t="shared" si="680"/>
        <v>0</v>
      </c>
      <c r="H429" s="134">
        <f t="shared" si="680"/>
        <v>0</v>
      </c>
      <c r="I429" s="134">
        <f t="shared" si="680"/>
        <v>0</v>
      </c>
      <c r="J429" s="134">
        <f t="shared" si="680"/>
        <v>0</v>
      </c>
    </row>
    <row r="430" spans="1:10" ht="17.25" customHeight="1" x14ac:dyDescent="0.35">
      <c r="A430" s="43"/>
      <c r="B430" s="28" t="s">
        <v>275</v>
      </c>
      <c r="C430" s="29"/>
      <c r="D430" s="257">
        <f t="shared" si="679"/>
        <v>23</v>
      </c>
      <c r="E430" s="47">
        <f t="shared" si="679"/>
        <v>9</v>
      </c>
      <c r="F430" s="474">
        <f t="shared" si="680"/>
        <v>9</v>
      </c>
      <c r="G430" s="47">
        <f t="shared" si="680"/>
        <v>0</v>
      </c>
      <c r="H430" s="47">
        <f t="shared" si="680"/>
        <v>0</v>
      </c>
      <c r="I430" s="47">
        <f t="shared" si="680"/>
        <v>0</v>
      </c>
      <c r="J430" s="47">
        <f t="shared" si="680"/>
        <v>0</v>
      </c>
    </row>
    <row r="431" spans="1:10" ht="28.5" customHeight="1" x14ac:dyDescent="0.35">
      <c r="A431" s="43"/>
      <c r="B431" s="16" t="s">
        <v>313</v>
      </c>
      <c r="C431" s="29">
        <v>58</v>
      </c>
      <c r="D431" s="257">
        <f t="shared" ref="D431:E431" si="681">D432+D433+D434</f>
        <v>23</v>
      </c>
      <c r="E431" s="47">
        <f t="shared" si="681"/>
        <v>9</v>
      </c>
      <c r="F431" s="474">
        <f t="shared" ref="F431" si="682">F432+F433+F434</f>
        <v>9</v>
      </c>
      <c r="G431" s="47">
        <f t="shared" ref="G431:I431" si="683">G432+G433+G434</f>
        <v>0</v>
      </c>
      <c r="H431" s="47">
        <f t="shared" si="683"/>
        <v>0</v>
      </c>
      <c r="I431" s="47">
        <f t="shared" si="683"/>
        <v>0</v>
      </c>
      <c r="J431" s="47">
        <f t="shared" ref="J431" si="684">J432+J433+J434</f>
        <v>0</v>
      </c>
    </row>
    <row r="432" spans="1:10" ht="1.5" customHeight="1" x14ac:dyDescent="0.35">
      <c r="A432" s="43"/>
      <c r="B432" s="28" t="s">
        <v>315</v>
      </c>
      <c r="C432" s="29" t="s">
        <v>316</v>
      </c>
      <c r="D432" s="190"/>
      <c r="E432" s="30"/>
      <c r="F432" s="97"/>
      <c r="G432" s="30"/>
      <c r="H432" s="30"/>
      <c r="I432" s="30"/>
      <c r="J432" s="30"/>
    </row>
    <row r="433" spans="1:10" ht="17.25" hidden="1" customHeight="1" x14ac:dyDescent="0.35">
      <c r="A433" s="43"/>
      <c r="B433" s="28" t="s">
        <v>317</v>
      </c>
      <c r="C433" s="29" t="s">
        <v>318</v>
      </c>
      <c r="D433" s="190"/>
      <c r="E433" s="30"/>
      <c r="F433" s="97"/>
      <c r="G433" s="30"/>
      <c r="H433" s="30"/>
      <c r="I433" s="30"/>
      <c r="J433" s="30"/>
    </row>
    <row r="434" spans="1:10" ht="17.25" customHeight="1" x14ac:dyDescent="0.35">
      <c r="A434" s="43"/>
      <c r="B434" s="28" t="s">
        <v>319</v>
      </c>
      <c r="C434" s="29" t="s">
        <v>320</v>
      </c>
      <c r="D434" s="190">
        <v>23</v>
      </c>
      <c r="E434" s="30">
        <v>9</v>
      </c>
      <c r="F434" s="97">
        <v>9</v>
      </c>
      <c r="G434" s="30"/>
      <c r="H434" s="30"/>
      <c r="I434" s="30"/>
      <c r="J434" s="30"/>
    </row>
    <row r="435" spans="1:10" ht="31.5" customHeight="1" x14ac:dyDescent="0.35">
      <c r="A435" s="43"/>
      <c r="B435" s="158" t="s">
        <v>355</v>
      </c>
      <c r="C435" s="133"/>
      <c r="D435" s="267">
        <f t="shared" ref="D435:E436" si="685">D436</f>
        <v>662</v>
      </c>
      <c r="E435" s="134">
        <f t="shared" si="685"/>
        <v>1440</v>
      </c>
      <c r="F435" s="162">
        <f t="shared" ref="F435:J436" si="686">F436</f>
        <v>1440</v>
      </c>
      <c r="G435" s="134">
        <f t="shared" si="686"/>
        <v>0</v>
      </c>
      <c r="H435" s="134">
        <f t="shared" si="686"/>
        <v>0</v>
      </c>
      <c r="I435" s="134">
        <f t="shared" si="686"/>
        <v>0</v>
      </c>
      <c r="J435" s="134">
        <f t="shared" si="686"/>
        <v>0</v>
      </c>
    </row>
    <row r="436" spans="1:10" ht="17.25" customHeight="1" x14ac:dyDescent="0.35">
      <c r="A436" s="43"/>
      <c r="B436" s="28" t="s">
        <v>275</v>
      </c>
      <c r="C436" s="29"/>
      <c r="D436" s="258">
        <f t="shared" si="685"/>
        <v>662</v>
      </c>
      <c r="E436" s="45">
        <f t="shared" si="685"/>
        <v>1440</v>
      </c>
      <c r="F436" s="472">
        <f t="shared" si="686"/>
        <v>1440</v>
      </c>
      <c r="G436" s="45">
        <f t="shared" si="686"/>
        <v>0</v>
      </c>
      <c r="H436" s="45">
        <f t="shared" si="686"/>
        <v>0</v>
      </c>
      <c r="I436" s="45">
        <f t="shared" si="686"/>
        <v>0</v>
      </c>
      <c r="J436" s="45">
        <f t="shared" si="686"/>
        <v>0</v>
      </c>
    </row>
    <row r="437" spans="1:10" ht="24.75" customHeight="1" x14ac:dyDescent="0.35">
      <c r="A437" s="43"/>
      <c r="B437" s="16" t="s">
        <v>313</v>
      </c>
      <c r="C437" s="29">
        <v>58</v>
      </c>
      <c r="D437" s="258">
        <f t="shared" ref="D437:E437" si="687">D438+D439+D440</f>
        <v>662</v>
      </c>
      <c r="E437" s="45">
        <f t="shared" si="687"/>
        <v>1440</v>
      </c>
      <c r="F437" s="472">
        <f t="shared" ref="F437" si="688">F438+F439+F440</f>
        <v>1440</v>
      </c>
      <c r="G437" s="45">
        <f t="shared" ref="G437:I437" si="689">G438+G439+G440</f>
        <v>0</v>
      </c>
      <c r="H437" s="45">
        <f t="shared" si="689"/>
        <v>0</v>
      </c>
      <c r="I437" s="45">
        <f t="shared" si="689"/>
        <v>0</v>
      </c>
      <c r="J437" s="45">
        <f t="shared" ref="J437" si="690">J438+J439+J440</f>
        <v>0</v>
      </c>
    </row>
    <row r="438" spans="1:10" ht="17.25" hidden="1" customHeight="1" x14ac:dyDescent="0.35">
      <c r="A438" s="43"/>
      <c r="B438" s="28" t="s">
        <v>315</v>
      </c>
      <c r="C438" s="29" t="s">
        <v>316</v>
      </c>
      <c r="D438" s="190"/>
      <c r="E438" s="30"/>
      <c r="F438" s="97"/>
      <c r="G438" s="30"/>
      <c r="H438" s="30"/>
      <c r="I438" s="30"/>
      <c r="J438" s="30"/>
    </row>
    <row r="439" spans="1:10" ht="17.25" hidden="1" customHeight="1" x14ac:dyDescent="0.35">
      <c r="A439" s="43"/>
      <c r="B439" s="28" t="s">
        <v>317</v>
      </c>
      <c r="C439" s="29" t="s">
        <v>318</v>
      </c>
      <c r="D439" s="190"/>
      <c r="E439" s="30"/>
      <c r="F439" s="97"/>
      <c r="G439" s="30"/>
      <c r="H439" s="30"/>
      <c r="I439" s="30"/>
      <c r="J439" s="30"/>
    </row>
    <row r="440" spans="1:10" ht="15" customHeight="1" x14ac:dyDescent="0.35">
      <c r="A440" s="43"/>
      <c r="B440" s="28" t="s">
        <v>319</v>
      </c>
      <c r="C440" s="29" t="s">
        <v>320</v>
      </c>
      <c r="D440" s="190">
        <v>662</v>
      </c>
      <c r="E440" s="30">
        <v>1440</v>
      </c>
      <c r="F440" s="97">
        <v>1440</v>
      </c>
      <c r="G440" s="30"/>
      <c r="H440" s="30"/>
      <c r="I440" s="30"/>
      <c r="J440" s="30"/>
    </row>
    <row r="441" spans="1:10" ht="39" hidden="1" customHeight="1" x14ac:dyDescent="0.35">
      <c r="A441" s="43"/>
      <c r="B441" s="158" t="s">
        <v>356</v>
      </c>
      <c r="C441" s="162"/>
      <c r="D441" s="267">
        <f t="shared" ref="D441:E442" si="691">D442</f>
        <v>0</v>
      </c>
      <c r="E441" s="134">
        <f t="shared" si="691"/>
        <v>0</v>
      </c>
      <c r="F441" s="162">
        <f t="shared" ref="F441:J442" si="692">F442</f>
        <v>0</v>
      </c>
      <c r="G441" s="134">
        <f t="shared" si="692"/>
        <v>0</v>
      </c>
      <c r="H441" s="134">
        <f t="shared" si="692"/>
        <v>0</v>
      </c>
      <c r="I441" s="134">
        <f t="shared" si="692"/>
        <v>0</v>
      </c>
      <c r="J441" s="134">
        <f t="shared" si="692"/>
        <v>0</v>
      </c>
    </row>
    <row r="442" spans="1:10" ht="17.25" hidden="1" customHeight="1" x14ac:dyDescent="0.35">
      <c r="A442" s="43"/>
      <c r="B442" s="28" t="s">
        <v>275</v>
      </c>
      <c r="C442" s="29"/>
      <c r="D442" s="258">
        <f t="shared" si="691"/>
        <v>0</v>
      </c>
      <c r="E442" s="45">
        <f t="shared" si="691"/>
        <v>0</v>
      </c>
      <c r="F442" s="472">
        <f t="shared" si="692"/>
        <v>0</v>
      </c>
      <c r="G442" s="45">
        <f t="shared" si="692"/>
        <v>0</v>
      </c>
      <c r="H442" s="45">
        <f t="shared" si="692"/>
        <v>0</v>
      </c>
      <c r="I442" s="45">
        <f t="shared" si="692"/>
        <v>0</v>
      </c>
      <c r="J442" s="45">
        <f t="shared" si="692"/>
        <v>0</v>
      </c>
    </row>
    <row r="443" spans="1:10" ht="28.5" hidden="1" customHeight="1" x14ac:dyDescent="0.35">
      <c r="A443" s="43"/>
      <c r="B443" s="16" t="s">
        <v>313</v>
      </c>
      <c r="C443" s="29">
        <v>58</v>
      </c>
      <c r="D443" s="258">
        <f t="shared" ref="D443:E443" si="693">D444+D445+D446</f>
        <v>0</v>
      </c>
      <c r="E443" s="45">
        <f t="shared" si="693"/>
        <v>0</v>
      </c>
      <c r="F443" s="472">
        <f t="shared" ref="F443" si="694">F444+F445+F446</f>
        <v>0</v>
      </c>
      <c r="G443" s="45">
        <f t="shared" ref="G443:I443" si="695">G444+G445+G446</f>
        <v>0</v>
      </c>
      <c r="H443" s="45">
        <f t="shared" si="695"/>
        <v>0</v>
      </c>
      <c r="I443" s="45">
        <f t="shared" si="695"/>
        <v>0</v>
      </c>
      <c r="J443" s="45">
        <f t="shared" ref="J443" si="696">J444+J445+J446</f>
        <v>0</v>
      </c>
    </row>
    <row r="444" spans="1:10" ht="17.25" hidden="1" customHeight="1" x14ac:dyDescent="0.35">
      <c r="A444" s="43"/>
      <c r="B444" s="28" t="s">
        <v>315</v>
      </c>
      <c r="C444" s="29" t="s">
        <v>323</v>
      </c>
      <c r="D444" s="190">
        <v>0</v>
      </c>
      <c r="E444" s="30">
        <v>0</v>
      </c>
      <c r="F444" s="97">
        <v>0</v>
      </c>
      <c r="G444" s="30">
        <v>0</v>
      </c>
      <c r="H444" s="30">
        <v>0</v>
      </c>
      <c r="I444" s="30">
        <v>0</v>
      </c>
      <c r="J444" s="30">
        <v>0</v>
      </c>
    </row>
    <row r="445" spans="1:10" ht="17.25" hidden="1" customHeight="1" x14ac:dyDescent="0.35">
      <c r="A445" s="43"/>
      <c r="B445" s="28" t="s">
        <v>317</v>
      </c>
      <c r="C445" s="29" t="s">
        <v>324</v>
      </c>
      <c r="D445" s="190">
        <v>0</v>
      </c>
      <c r="E445" s="30">
        <v>0</v>
      </c>
      <c r="F445" s="97">
        <v>0</v>
      </c>
      <c r="G445" s="30">
        <v>0</v>
      </c>
      <c r="H445" s="30">
        <v>0</v>
      </c>
      <c r="I445" s="30">
        <v>0</v>
      </c>
      <c r="J445" s="30">
        <v>0</v>
      </c>
    </row>
    <row r="446" spans="1:10" ht="17.25" hidden="1" customHeight="1" x14ac:dyDescent="0.35">
      <c r="A446" s="43"/>
      <c r="B446" s="28" t="s">
        <v>319</v>
      </c>
      <c r="C446" s="29" t="s">
        <v>325</v>
      </c>
      <c r="D446" s="190">
        <v>0</v>
      </c>
      <c r="E446" s="30">
        <v>0</v>
      </c>
      <c r="F446" s="97">
        <v>0</v>
      </c>
      <c r="G446" s="30">
        <v>0</v>
      </c>
      <c r="H446" s="30">
        <v>0</v>
      </c>
      <c r="I446" s="30">
        <v>0</v>
      </c>
      <c r="J446" s="30">
        <v>0</v>
      </c>
    </row>
    <row r="447" spans="1:10" ht="1.5" customHeight="1" x14ac:dyDescent="0.35">
      <c r="A447" s="43"/>
      <c r="B447" s="158" t="s">
        <v>357</v>
      </c>
      <c r="C447" s="133"/>
      <c r="D447" s="267">
        <f t="shared" ref="D447:E448" si="697">D448</f>
        <v>200</v>
      </c>
      <c r="E447" s="134">
        <f t="shared" si="697"/>
        <v>0</v>
      </c>
      <c r="F447" s="162">
        <f t="shared" ref="F447:J448" si="698">F448</f>
        <v>0</v>
      </c>
      <c r="G447" s="134">
        <f t="shared" si="698"/>
        <v>0</v>
      </c>
      <c r="H447" s="134">
        <f t="shared" si="698"/>
        <v>0</v>
      </c>
      <c r="I447" s="134">
        <f t="shared" si="698"/>
        <v>0</v>
      </c>
      <c r="J447" s="134">
        <f t="shared" si="698"/>
        <v>0</v>
      </c>
    </row>
    <row r="448" spans="1:10" ht="17.25" hidden="1" customHeight="1" x14ac:dyDescent="0.35">
      <c r="A448" s="43"/>
      <c r="B448" s="28" t="s">
        <v>275</v>
      </c>
      <c r="C448" s="29"/>
      <c r="D448" s="258">
        <f t="shared" si="697"/>
        <v>200</v>
      </c>
      <c r="E448" s="45">
        <f t="shared" si="697"/>
        <v>0</v>
      </c>
      <c r="F448" s="472">
        <f t="shared" si="698"/>
        <v>0</v>
      </c>
      <c r="G448" s="45">
        <f t="shared" si="698"/>
        <v>0</v>
      </c>
      <c r="H448" s="45">
        <f t="shared" si="698"/>
        <v>0</v>
      </c>
      <c r="I448" s="45">
        <f t="shared" si="698"/>
        <v>0</v>
      </c>
      <c r="J448" s="45">
        <f t="shared" si="698"/>
        <v>0</v>
      </c>
    </row>
    <row r="449" spans="1:10" ht="26.25" hidden="1" customHeight="1" x14ac:dyDescent="0.35">
      <c r="A449" s="43"/>
      <c r="B449" s="16" t="s">
        <v>313</v>
      </c>
      <c r="C449" s="29">
        <v>58</v>
      </c>
      <c r="D449" s="258">
        <f t="shared" ref="D449:E449" si="699">D450+D451+D452</f>
        <v>200</v>
      </c>
      <c r="E449" s="45">
        <f t="shared" si="699"/>
        <v>0</v>
      </c>
      <c r="F449" s="472">
        <f t="shared" ref="F449" si="700">F450+F451+F452</f>
        <v>0</v>
      </c>
      <c r="G449" s="45">
        <f t="shared" ref="G449:I449" si="701">G450+G451+G452</f>
        <v>0</v>
      </c>
      <c r="H449" s="45">
        <f t="shared" si="701"/>
        <v>0</v>
      </c>
      <c r="I449" s="45">
        <f t="shared" si="701"/>
        <v>0</v>
      </c>
      <c r="J449" s="45">
        <f t="shared" ref="J449" si="702">J450+J451+J452</f>
        <v>0</v>
      </c>
    </row>
    <row r="450" spans="1:10" ht="17.25" hidden="1" customHeight="1" x14ac:dyDescent="0.35">
      <c r="A450" s="43"/>
      <c r="B450" s="28" t="s">
        <v>315</v>
      </c>
      <c r="C450" s="29" t="s">
        <v>316</v>
      </c>
      <c r="D450" s="190"/>
      <c r="E450" s="30"/>
      <c r="F450" s="97"/>
      <c r="G450" s="30"/>
      <c r="H450" s="30"/>
      <c r="I450" s="30"/>
      <c r="J450" s="30"/>
    </row>
    <row r="451" spans="1:10" ht="17.25" hidden="1" customHeight="1" x14ac:dyDescent="0.35">
      <c r="A451" s="43"/>
      <c r="B451" s="28" t="s">
        <v>317</v>
      </c>
      <c r="C451" s="29" t="s">
        <v>318</v>
      </c>
      <c r="D451" s="190"/>
      <c r="E451" s="30"/>
      <c r="F451" s="97"/>
      <c r="G451" s="30"/>
      <c r="H451" s="30"/>
      <c r="I451" s="30"/>
      <c r="J451" s="30"/>
    </row>
    <row r="452" spans="1:10" ht="17.25" hidden="1" customHeight="1" x14ac:dyDescent="0.35">
      <c r="A452" s="43"/>
      <c r="B452" s="28" t="s">
        <v>319</v>
      </c>
      <c r="C452" s="29" t="s">
        <v>320</v>
      </c>
      <c r="D452" s="190">
        <v>200</v>
      </c>
      <c r="E452" s="30"/>
      <c r="F452" s="97"/>
      <c r="G452" s="30"/>
      <c r="H452" s="30"/>
      <c r="I452" s="30"/>
      <c r="J452" s="30"/>
    </row>
    <row r="453" spans="1:10" ht="1.5" customHeight="1" x14ac:dyDescent="0.35">
      <c r="A453" s="43"/>
      <c r="B453" s="158" t="s">
        <v>358</v>
      </c>
      <c r="C453" s="133"/>
      <c r="D453" s="267">
        <f t="shared" ref="D453:E454" si="703">D454</f>
        <v>529</v>
      </c>
      <c r="E453" s="134">
        <f t="shared" si="703"/>
        <v>0</v>
      </c>
      <c r="F453" s="162">
        <f t="shared" ref="F453:J454" si="704">F454</f>
        <v>0</v>
      </c>
      <c r="G453" s="134">
        <f t="shared" si="704"/>
        <v>0</v>
      </c>
      <c r="H453" s="134">
        <f t="shared" si="704"/>
        <v>0</v>
      </c>
      <c r="I453" s="134">
        <f t="shared" si="704"/>
        <v>0</v>
      </c>
      <c r="J453" s="134">
        <f t="shared" si="704"/>
        <v>0</v>
      </c>
    </row>
    <row r="454" spans="1:10" ht="17.25" hidden="1" customHeight="1" x14ac:dyDescent="0.35">
      <c r="A454" s="43"/>
      <c r="B454" s="28" t="s">
        <v>275</v>
      </c>
      <c r="C454" s="29"/>
      <c r="D454" s="258">
        <f t="shared" si="703"/>
        <v>529</v>
      </c>
      <c r="E454" s="45">
        <f t="shared" si="703"/>
        <v>0</v>
      </c>
      <c r="F454" s="472">
        <f t="shared" si="704"/>
        <v>0</v>
      </c>
      <c r="G454" s="45">
        <f t="shared" si="704"/>
        <v>0</v>
      </c>
      <c r="H454" s="45">
        <f t="shared" si="704"/>
        <v>0</v>
      </c>
      <c r="I454" s="45">
        <f t="shared" si="704"/>
        <v>0</v>
      </c>
      <c r="J454" s="45">
        <f t="shared" si="704"/>
        <v>0</v>
      </c>
    </row>
    <row r="455" spans="1:10" ht="26.25" hidden="1" customHeight="1" x14ac:dyDescent="0.35">
      <c r="A455" s="43"/>
      <c r="B455" s="16" t="s">
        <v>313</v>
      </c>
      <c r="C455" s="29">
        <v>58</v>
      </c>
      <c r="D455" s="258">
        <f t="shared" ref="D455:E455" si="705">D456+D457+D458</f>
        <v>529</v>
      </c>
      <c r="E455" s="45">
        <f t="shared" si="705"/>
        <v>0</v>
      </c>
      <c r="F455" s="472">
        <f t="shared" ref="F455" si="706">F456+F457+F458</f>
        <v>0</v>
      </c>
      <c r="G455" s="45">
        <f t="shared" ref="G455:I455" si="707">G456+G457+G458</f>
        <v>0</v>
      </c>
      <c r="H455" s="45">
        <f t="shared" si="707"/>
        <v>0</v>
      </c>
      <c r="I455" s="45">
        <f t="shared" si="707"/>
        <v>0</v>
      </c>
      <c r="J455" s="45">
        <f t="shared" ref="J455" si="708">J456+J457+J458</f>
        <v>0</v>
      </c>
    </row>
    <row r="456" spans="1:10" ht="17.25" hidden="1" customHeight="1" x14ac:dyDescent="0.35">
      <c r="A456" s="43"/>
      <c r="B456" s="28" t="s">
        <v>315</v>
      </c>
      <c r="C456" s="29" t="s">
        <v>316</v>
      </c>
      <c r="D456" s="190"/>
      <c r="E456" s="30"/>
      <c r="F456" s="97"/>
      <c r="G456" s="30"/>
      <c r="H456" s="30"/>
      <c r="I456" s="30"/>
      <c r="J456" s="30"/>
    </row>
    <row r="457" spans="1:10" ht="17.25" hidden="1" customHeight="1" x14ac:dyDescent="0.35">
      <c r="A457" s="43"/>
      <c r="B457" s="28" t="s">
        <v>317</v>
      </c>
      <c r="C457" s="29" t="s">
        <v>318</v>
      </c>
      <c r="D457" s="190"/>
      <c r="E457" s="30"/>
      <c r="F457" s="97"/>
      <c r="G457" s="30"/>
      <c r="H457" s="30"/>
      <c r="I457" s="30"/>
      <c r="J457" s="30"/>
    </row>
    <row r="458" spans="1:10" ht="17.25" hidden="1" customHeight="1" x14ac:dyDescent="0.35">
      <c r="A458" s="43"/>
      <c r="B458" s="28" t="s">
        <v>319</v>
      </c>
      <c r="C458" s="29" t="s">
        <v>320</v>
      </c>
      <c r="D458" s="190">
        <v>529</v>
      </c>
      <c r="E458" s="30"/>
      <c r="F458" s="97"/>
      <c r="G458" s="30"/>
      <c r="H458" s="30"/>
      <c r="I458" s="30"/>
      <c r="J458" s="30"/>
    </row>
    <row r="459" spans="1:10" ht="0.75" customHeight="1" x14ac:dyDescent="0.35">
      <c r="A459" s="43"/>
      <c r="B459" s="158" t="s">
        <v>359</v>
      </c>
      <c r="C459" s="159"/>
      <c r="D459" s="270">
        <f t="shared" ref="D459:E460" si="709">D460</f>
        <v>2287</v>
      </c>
      <c r="E459" s="163">
        <f t="shared" si="709"/>
        <v>0</v>
      </c>
      <c r="F459" s="485">
        <f t="shared" ref="F459:J460" si="710">F460</f>
        <v>0</v>
      </c>
      <c r="G459" s="163">
        <f t="shared" si="710"/>
        <v>0</v>
      </c>
      <c r="H459" s="163">
        <f t="shared" si="710"/>
        <v>0</v>
      </c>
      <c r="I459" s="163">
        <f t="shared" si="710"/>
        <v>0</v>
      </c>
      <c r="J459" s="163">
        <f t="shared" si="710"/>
        <v>0</v>
      </c>
    </row>
    <row r="460" spans="1:10" ht="17.25" hidden="1" customHeight="1" x14ac:dyDescent="0.35">
      <c r="A460" s="43"/>
      <c r="B460" s="28" t="s">
        <v>275</v>
      </c>
      <c r="C460" s="29"/>
      <c r="D460" s="190">
        <f t="shared" si="709"/>
        <v>2287</v>
      </c>
      <c r="E460" s="30">
        <f t="shared" si="709"/>
        <v>0</v>
      </c>
      <c r="F460" s="97">
        <f t="shared" si="710"/>
        <v>0</v>
      </c>
      <c r="G460" s="30">
        <f t="shared" si="710"/>
        <v>0</v>
      </c>
      <c r="H460" s="30">
        <f t="shared" si="710"/>
        <v>0</v>
      </c>
      <c r="I460" s="30">
        <f t="shared" si="710"/>
        <v>0</v>
      </c>
      <c r="J460" s="30">
        <f t="shared" si="710"/>
        <v>0</v>
      </c>
    </row>
    <row r="461" spans="1:10" ht="27" hidden="1" customHeight="1" x14ac:dyDescent="0.35">
      <c r="A461" s="43"/>
      <c r="B461" s="16" t="s">
        <v>313</v>
      </c>
      <c r="C461" s="29">
        <v>58</v>
      </c>
      <c r="D461" s="190">
        <f t="shared" ref="D461:E461" si="711">D462+D463+D464</f>
        <v>2287</v>
      </c>
      <c r="E461" s="30">
        <f t="shared" si="711"/>
        <v>0</v>
      </c>
      <c r="F461" s="97">
        <f t="shared" ref="F461" si="712">F462+F463+F464</f>
        <v>0</v>
      </c>
      <c r="G461" s="30">
        <f t="shared" ref="G461:I461" si="713">G462+G463+G464</f>
        <v>0</v>
      </c>
      <c r="H461" s="30">
        <f t="shared" si="713"/>
        <v>0</v>
      </c>
      <c r="I461" s="30">
        <f t="shared" si="713"/>
        <v>0</v>
      </c>
      <c r="J461" s="30">
        <f t="shared" ref="J461" si="714">J462+J463+J464</f>
        <v>0</v>
      </c>
    </row>
    <row r="462" spans="1:10" ht="17.25" hidden="1" customHeight="1" x14ac:dyDescent="0.35">
      <c r="A462" s="43"/>
      <c r="B462" s="28" t="s">
        <v>315</v>
      </c>
      <c r="C462" s="29" t="s">
        <v>316</v>
      </c>
      <c r="D462" s="190"/>
      <c r="E462" s="30"/>
      <c r="F462" s="97"/>
      <c r="G462" s="30"/>
      <c r="H462" s="30"/>
      <c r="I462" s="30"/>
      <c r="J462" s="30"/>
    </row>
    <row r="463" spans="1:10" ht="17.25" hidden="1" customHeight="1" x14ac:dyDescent="0.35">
      <c r="A463" s="43"/>
      <c r="B463" s="28" t="s">
        <v>317</v>
      </c>
      <c r="C463" s="29" t="s">
        <v>318</v>
      </c>
      <c r="D463" s="190"/>
      <c r="E463" s="30"/>
      <c r="F463" s="97"/>
      <c r="G463" s="30"/>
      <c r="H463" s="30"/>
      <c r="I463" s="30"/>
      <c r="J463" s="30"/>
    </row>
    <row r="464" spans="1:10" ht="17.25" hidden="1" customHeight="1" x14ac:dyDescent="0.35">
      <c r="A464" s="43"/>
      <c r="B464" s="28" t="s">
        <v>319</v>
      </c>
      <c r="C464" s="29" t="s">
        <v>320</v>
      </c>
      <c r="D464" s="190">
        <v>2287</v>
      </c>
      <c r="E464" s="30"/>
      <c r="F464" s="97"/>
      <c r="G464" s="30"/>
      <c r="H464" s="30"/>
      <c r="I464" s="30"/>
      <c r="J464" s="30"/>
    </row>
    <row r="465" spans="1:10" ht="29.25" customHeight="1" x14ac:dyDescent="0.35">
      <c r="A465" s="43"/>
      <c r="B465" s="164" t="s">
        <v>360</v>
      </c>
      <c r="C465" s="165"/>
      <c r="D465" s="271">
        <f t="shared" ref="D465:E465" si="715">D466</f>
        <v>750</v>
      </c>
      <c r="E465" s="166">
        <f t="shared" si="715"/>
        <v>1389</v>
      </c>
      <c r="F465" s="486">
        <f t="shared" ref="F465:J465" si="716">F466</f>
        <v>1389</v>
      </c>
      <c r="G465" s="166">
        <f t="shared" si="716"/>
        <v>0</v>
      </c>
      <c r="H465" s="166">
        <f t="shared" si="716"/>
        <v>0</v>
      </c>
      <c r="I465" s="166">
        <f t="shared" si="716"/>
        <v>0</v>
      </c>
      <c r="J465" s="166">
        <f t="shared" si="716"/>
        <v>0</v>
      </c>
    </row>
    <row r="466" spans="1:10" ht="38.25" customHeight="1" x14ac:dyDescent="0.35">
      <c r="A466" s="43"/>
      <c r="B466" s="167" t="s">
        <v>285</v>
      </c>
      <c r="C466" s="149">
        <v>60</v>
      </c>
      <c r="D466" s="151">
        <f t="shared" ref="D466:E466" si="717">D467+D468+D469</f>
        <v>750</v>
      </c>
      <c r="E466" s="150">
        <f t="shared" si="717"/>
        <v>1389</v>
      </c>
      <c r="F466" s="483">
        <f t="shared" ref="F466" si="718">F467+F468+F469</f>
        <v>1389</v>
      </c>
      <c r="G466" s="150">
        <f t="shared" ref="G466:I466" si="719">G467+G468+G469</f>
        <v>0</v>
      </c>
      <c r="H466" s="150">
        <f t="shared" si="719"/>
        <v>0</v>
      </c>
      <c r="I466" s="150">
        <f t="shared" si="719"/>
        <v>0</v>
      </c>
      <c r="J466" s="150">
        <f t="shared" ref="J466" si="720">J467+J468+J469</f>
        <v>0</v>
      </c>
    </row>
    <row r="467" spans="1:10" ht="17.25" customHeight="1" x14ac:dyDescent="0.35">
      <c r="A467" s="43"/>
      <c r="B467" s="28" t="s">
        <v>168</v>
      </c>
      <c r="C467" s="29" t="s">
        <v>326</v>
      </c>
      <c r="D467" s="190">
        <v>630</v>
      </c>
      <c r="E467" s="30">
        <v>1167</v>
      </c>
      <c r="F467" s="97">
        <v>1167</v>
      </c>
      <c r="G467" s="30"/>
      <c r="H467" s="30"/>
      <c r="I467" s="30"/>
      <c r="J467" s="30"/>
    </row>
    <row r="468" spans="1:10" ht="17.25" customHeight="1" x14ac:dyDescent="0.35">
      <c r="A468" s="43"/>
      <c r="B468" s="28" t="s">
        <v>170</v>
      </c>
      <c r="C468" s="29" t="s">
        <v>327</v>
      </c>
      <c r="D468" s="190"/>
      <c r="E468" s="30"/>
      <c r="F468" s="97"/>
      <c r="G468" s="30"/>
      <c r="H468" s="30"/>
      <c r="I468" s="30"/>
      <c r="J468" s="30"/>
    </row>
    <row r="469" spans="1:10" ht="15" customHeight="1" x14ac:dyDescent="0.35">
      <c r="A469" s="43"/>
      <c r="B469" s="28" t="s">
        <v>172</v>
      </c>
      <c r="C469" s="29" t="s">
        <v>328</v>
      </c>
      <c r="D469" s="190">
        <v>120</v>
      </c>
      <c r="E469" s="30">
        <v>222</v>
      </c>
      <c r="F469" s="97">
        <v>222</v>
      </c>
      <c r="G469" s="30"/>
      <c r="H469" s="30"/>
      <c r="I469" s="30"/>
      <c r="J469" s="30"/>
    </row>
    <row r="470" spans="1:10" ht="37.75" x14ac:dyDescent="0.35">
      <c r="A470" s="43"/>
      <c r="B470" s="164" t="s">
        <v>361</v>
      </c>
      <c r="C470" s="168">
        <v>60</v>
      </c>
      <c r="D470" s="271">
        <f t="shared" ref="D470:E470" si="721">D471+D474</f>
        <v>2980</v>
      </c>
      <c r="E470" s="166">
        <f t="shared" si="721"/>
        <v>1096</v>
      </c>
      <c r="F470" s="486">
        <f t="shared" ref="F470" si="722">F471+F474</f>
        <v>1096</v>
      </c>
      <c r="G470" s="166">
        <f t="shared" ref="G470:I470" si="723">G471+G474</f>
        <v>0</v>
      </c>
      <c r="H470" s="166">
        <f t="shared" si="723"/>
        <v>0</v>
      </c>
      <c r="I470" s="166">
        <f t="shared" si="723"/>
        <v>0</v>
      </c>
      <c r="J470" s="166">
        <f t="shared" ref="J470" si="724">J471+J474</f>
        <v>0</v>
      </c>
    </row>
    <row r="471" spans="1:10" s="171" customFormat="1" ht="15.75" customHeight="1" x14ac:dyDescent="0.35">
      <c r="A471" s="169"/>
      <c r="B471" s="25" t="s">
        <v>262</v>
      </c>
      <c r="C471" s="136"/>
      <c r="D471" s="268">
        <f t="shared" ref="D471:E471" si="725">D472</f>
        <v>20</v>
      </c>
      <c r="E471" s="157">
        <f t="shared" si="725"/>
        <v>15</v>
      </c>
      <c r="F471" s="239">
        <f t="shared" ref="F471:J471" si="726">F472</f>
        <v>15</v>
      </c>
      <c r="G471" s="157">
        <f t="shared" si="726"/>
        <v>0</v>
      </c>
      <c r="H471" s="157">
        <f t="shared" si="726"/>
        <v>0</v>
      </c>
      <c r="I471" s="157">
        <f t="shared" si="726"/>
        <v>0</v>
      </c>
      <c r="J471" s="157">
        <f t="shared" si="726"/>
        <v>0</v>
      </c>
    </row>
    <row r="472" spans="1:10" s="171" customFormat="1" ht="14.25" customHeight="1" x14ac:dyDescent="0.35">
      <c r="A472" s="169"/>
      <c r="B472" s="28" t="s">
        <v>265</v>
      </c>
      <c r="C472" s="136">
        <v>20</v>
      </c>
      <c r="D472" s="268">
        <v>20</v>
      </c>
      <c r="E472" s="157">
        <v>15</v>
      </c>
      <c r="F472" s="239">
        <v>15</v>
      </c>
      <c r="G472" s="157"/>
      <c r="H472" s="157"/>
      <c r="I472" s="157"/>
      <c r="J472" s="157"/>
    </row>
    <row r="473" spans="1:10" s="173" customFormat="1" ht="14.15" x14ac:dyDescent="0.35">
      <c r="A473" s="161"/>
      <c r="B473" s="25" t="s">
        <v>275</v>
      </c>
      <c r="C473" s="136"/>
      <c r="D473" s="268">
        <f t="shared" ref="D473:E473" si="727">D475+D477+D478</f>
        <v>2960</v>
      </c>
      <c r="E473" s="157">
        <f t="shared" si="727"/>
        <v>1081</v>
      </c>
      <c r="F473" s="239">
        <f t="shared" ref="F473" si="728">F475+F477+F478</f>
        <v>1081</v>
      </c>
      <c r="G473" s="157">
        <f t="shared" ref="G473:I473" si="729">G475+G477+G478</f>
        <v>0</v>
      </c>
      <c r="H473" s="157">
        <f t="shared" si="729"/>
        <v>0</v>
      </c>
      <c r="I473" s="157">
        <f t="shared" si="729"/>
        <v>0</v>
      </c>
      <c r="J473" s="157">
        <f t="shared" ref="J473" si="730">J475+J477+J478</f>
        <v>0</v>
      </c>
    </row>
    <row r="474" spans="1:10" s="173" customFormat="1" ht="25.3" x14ac:dyDescent="0.35">
      <c r="A474" s="161"/>
      <c r="B474" s="167" t="s">
        <v>285</v>
      </c>
      <c r="C474" s="149">
        <v>60</v>
      </c>
      <c r="D474" s="151">
        <f t="shared" ref="D474:E474" si="731">D475+D476+D477</f>
        <v>2960</v>
      </c>
      <c r="E474" s="150">
        <f t="shared" si="731"/>
        <v>1081</v>
      </c>
      <c r="F474" s="483">
        <f t="shared" ref="F474" si="732">F475+F476+F477</f>
        <v>1081</v>
      </c>
      <c r="G474" s="150">
        <f t="shared" ref="G474:I474" si="733">G475+G476+G477</f>
        <v>0</v>
      </c>
      <c r="H474" s="150">
        <f t="shared" si="733"/>
        <v>0</v>
      </c>
      <c r="I474" s="150">
        <f t="shared" si="733"/>
        <v>0</v>
      </c>
      <c r="J474" s="150">
        <f t="shared" ref="J474" si="734">J475+J476+J477</f>
        <v>0</v>
      </c>
    </row>
    <row r="475" spans="1:10" ht="15" customHeight="1" x14ac:dyDescent="0.35">
      <c r="A475" s="43"/>
      <c r="B475" s="28" t="s">
        <v>168</v>
      </c>
      <c r="C475" s="29" t="s">
        <v>326</v>
      </c>
      <c r="D475" s="190">
        <v>2487</v>
      </c>
      <c r="E475" s="30">
        <v>908</v>
      </c>
      <c r="F475" s="97">
        <v>908</v>
      </c>
      <c r="G475" s="30"/>
      <c r="H475" s="30"/>
      <c r="I475" s="30"/>
      <c r="J475" s="30"/>
    </row>
    <row r="476" spans="1:10" ht="15" customHeight="1" x14ac:dyDescent="0.35">
      <c r="A476" s="43"/>
      <c r="B476" s="28" t="s">
        <v>170</v>
      </c>
      <c r="C476" s="29" t="s">
        <v>327</v>
      </c>
      <c r="D476" s="190"/>
      <c r="E476" s="30"/>
      <c r="F476" s="97"/>
      <c r="G476" s="30"/>
      <c r="H476" s="30"/>
      <c r="I476" s="30"/>
      <c r="J476" s="30"/>
    </row>
    <row r="477" spans="1:10" ht="15" customHeight="1" x14ac:dyDescent="0.35">
      <c r="A477" s="43"/>
      <c r="B477" s="28" t="s">
        <v>172</v>
      </c>
      <c r="C477" s="29" t="s">
        <v>328</v>
      </c>
      <c r="D477" s="190">
        <v>473</v>
      </c>
      <c r="E477" s="30">
        <v>173</v>
      </c>
      <c r="F477" s="97">
        <v>173</v>
      </c>
      <c r="G477" s="30"/>
      <c r="H477" s="30"/>
      <c r="I477" s="30"/>
      <c r="J477" s="30"/>
    </row>
    <row r="478" spans="1:10" ht="15" customHeight="1" x14ac:dyDescent="0.35">
      <c r="A478" s="43"/>
      <c r="B478" s="28" t="s">
        <v>329</v>
      </c>
      <c r="C478" s="29">
        <v>70</v>
      </c>
      <c r="D478" s="190">
        <v>0</v>
      </c>
      <c r="E478" s="30">
        <v>0</v>
      </c>
      <c r="F478" s="97"/>
      <c r="G478" s="30">
        <v>0</v>
      </c>
      <c r="H478" s="30">
        <v>0</v>
      </c>
      <c r="I478" s="30">
        <v>0</v>
      </c>
      <c r="J478" s="30">
        <v>0</v>
      </c>
    </row>
    <row r="479" spans="1:10" s="144" customFormat="1" ht="34.5" customHeight="1" x14ac:dyDescent="0.35">
      <c r="A479" s="141"/>
      <c r="B479" s="176" t="s">
        <v>362</v>
      </c>
      <c r="C479" s="177" t="s">
        <v>298</v>
      </c>
      <c r="D479" s="271">
        <f t="shared" ref="D479:E479" si="735">D480+D482</f>
        <v>38351</v>
      </c>
      <c r="E479" s="166">
        <f t="shared" si="735"/>
        <v>67902</v>
      </c>
      <c r="F479" s="486">
        <f t="shared" ref="F479" si="736">F480+F482</f>
        <v>73336</v>
      </c>
      <c r="G479" s="166">
        <f t="shared" ref="G479:I479" si="737">G480+G482</f>
        <v>0</v>
      </c>
      <c r="H479" s="166">
        <f t="shared" si="737"/>
        <v>0</v>
      </c>
      <c r="I479" s="166">
        <f t="shared" si="737"/>
        <v>0</v>
      </c>
      <c r="J479" s="166">
        <f t="shared" ref="J479" si="738">J480+J482</f>
        <v>0</v>
      </c>
    </row>
    <row r="480" spans="1:10" s="144" customFormat="1" ht="15" hidden="1" customHeight="1" x14ac:dyDescent="0.35">
      <c r="A480" s="141"/>
      <c r="B480" s="178" t="s">
        <v>262</v>
      </c>
      <c r="C480" s="143"/>
      <c r="D480" s="190">
        <f t="shared" ref="D480:E480" si="739">D481</f>
        <v>0</v>
      </c>
      <c r="E480" s="30">
        <f t="shared" si="739"/>
        <v>0</v>
      </c>
      <c r="F480" s="97">
        <f t="shared" ref="F480:J480" si="740">F481</f>
        <v>0</v>
      </c>
      <c r="G480" s="30">
        <f t="shared" si="740"/>
        <v>0</v>
      </c>
      <c r="H480" s="30">
        <f t="shared" si="740"/>
        <v>0</v>
      </c>
      <c r="I480" s="30">
        <f t="shared" si="740"/>
        <v>0</v>
      </c>
      <c r="J480" s="30">
        <f t="shared" si="740"/>
        <v>0</v>
      </c>
    </row>
    <row r="481" spans="1:10" s="144" customFormat="1" ht="15" hidden="1" customHeight="1" x14ac:dyDescent="0.35">
      <c r="A481" s="141"/>
      <c r="B481" s="142" t="s">
        <v>363</v>
      </c>
      <c r="C481" s="143">
        <v>20</v>
      </c>
      <c r="D481" s="190"/>
      <c r="E481" s="30"/>
      <c r="F481" s="97"/>
      <c r="G481" s="30"/>
      <c r="H481" s="30"/>
      <c r="I481" s="30"/>
      <c r="J481" s="30"/>
    </row>
    <row r="482" spans="1:10" s="144" customFormat="1" ht="15" customHeight="1" x14ac:dyDescent="0.35">
      <c r="A482" s="141"/>
      <c r="B482" s="178" t="s">
        <v>275</v>
      </c>
      <c r="C482" s="143"/>
      <c r="D482" s="190">
        <f t="shared" ref="D482:E482" si="741">D483+D487</f>
        <v>38351</v>
      </c>
      <c r="E482" s="30">
        <f t="shared" si="741"/>
        <v>67902</v>
      </c>
      <c r="F482" s="97">
        <f t="shared" ref="F482" si="742">F483+F487</f>
        <v>73336</v>
      </c>
      <c r="G482" s="30">
        <f t="shared" ref="G482:I482" si="743">G483+G487</f>
        <v>0</v>
      </c>
      <c r="H482" s="30">
        <f t="shared" si="743"/>
        <v>0</v>
      </c>
      <c r="I482" s="30">
        <f t="shared" si="743"/>
        <v>0</v>
      </c>
      <c r="J482" s="30">
        <f t="shared" ref="J482" si="744">J483+J487</f>
        <v>0</v>
      </c>
    </row>
    <row r="483" spans="1:10" s="144" customFormat="1" ht="27.75" customHeight="1" x14ac:dyDescent="0.35">
      <c r="A483" s="141"/>
      <c r="B483" s="179" t="s">
        <v>364</v>
      </c>
      <c r="C483" s="180">
        <v>60</v>
      </c>
      <c r="D483" s="272">
        <f t="shared" ref="D483:E483" si="745">D484+D485+D486</f>
        <v>37000</v>
      </c>
      <c r="E483" s="181">
        <f t="shared" si="745"/>
        <v>67902</v>
      </c>
      <c r="F483" s="487">
        <f t="shared" ref="F483" si="746">F484+F485+F486</f>
        <v>67902</v>
      </c>
      <c r="G483" s="181">
        <f t="shared" ref="G483:I483" si="747">G484+G485+G486</f>
        <v>0</v>
      </c>
      <c r="H483" s="181">
        <f t="shared" si="747"/>
        <v>0</v>
      </c>
      <c r="I483" s="181">
        <f t="shared" si="747"/>
        <v>0</v>
      </c>
      <c r="J483" s="181">
        <f t="shared" ref="J483" si="748">J484+J485+J486</f>
        <v>0</v>
      </c>
    </row>
    <row r="484" spans="1:10" s="144" customFormat="1" ht="15" customHeight="1" x14ac:dyDescent="0.35">
      <c r="A484" s="141"/>
      <c r="B484" s="142" t="s">
        <v>168</v>
      </c>
      <c r="C484" s="143" t="s">
        <v>326</v>
      </c>
      <c r="D484" s="190">
        <v>31092</v>
      </c>
      <c r="E484" s="30">
        <v>57061</v>
      </c>
      <c r="F484" s="97">
        <v>57061</v>
      </c>
      <c r="G484" s="30"/>
      <c r="H484" s="30"/>
      <c r="I484" s="30"/>
      <c r="J484" s="30"/>
    </row>
    <row r="485" spans="1:10" s="144" customFormat="1" ht="15" customHeight="1" x14ac:dyDescent="0.35">
      <c r="A485" s="141"/>
      <c r="B485" s="142" t="s">
        <v>170</v>
      </c>
      <c r="C485" s="143" t="s">
        <v>327</v>
      </c>
      <c r="D485" s="190"/>
      <c r="E485" s="30"/>
      <c r="F485" s="97"/>
      <c r="G485" s="30"/>
      <c r="H485" s="30"/>
      <c r="I485" s="30"/>
      <c r="J485" s="30"/>
    </row>
    <row r="486" spans="1:10" s="144" customFormat="1" ht="15" customHeight="1" x14ac:dyDescent="0.35">
      <c r="A486" s="141"/>
      <c r="B486" s="28" t="s">
        <v>172</v>
      </c>
      <c r="C486" s="29" t="s">
        <v>328</v>
      </c>
      <c r="D486" s="190">
        <v>5908</v>
      </c>
      <c r="E486" s="30">
        <v>10841</v>
      </c>
      <c r="F486" s="97">
        <v>10841</v>
      </c>
      <c r="G486" s="30"/>
      <c r="H486" s="30"/>
      <c r="I486" s="30"/>
      <c r="J486" s="30"/>
    </row>
    <row r="487" spans="1:10" s="144" customFormat="1" ht="15" customHeight="1" x14ac:dyDescent="0.35">
      <c r="A487" s="141"/>
      <c r="B487" s="28" t="s">
        <v>329</v>
      </c>
      <c r="C487" s="29">
        <v>70</v>
      </c>
      <c r="D487" s="273">
        <v>1351</v>
      </c>
      <c r="E487" s="182"/>
      <c r="F487" s="488">
        <v>5434</v>
      </c>
      <c r="G487" s="182"/>
      <c r="H487" s="182"/>
      <c r="I487" s="182"/>
      <c r="J487" s="182"/>
    </row>
    <row r="488" spans="1:10" s="144" customFormat="1" ht="26.25" customHeight="1" x14ac:dyDescent="0.35">
      <c r="A488" s="141"/>
      <c r="B488" s="183" t="s">
        <v>365</v>
      </c>
      <c r="C488" s="177" t="s">
        <v>298</v>
      </c>
      <c r="D488" s="274">
        <f t="shared" ref="D488:E488" si="749">D489+D491</f>
        <v>35917</v>
      </c>
      <c r="E488" s="184">
        <f t="shared" si="749"/>
        <v>29453</v>
      </c>
      <c r="F488" s="489">
        <f t="shared" ref="F488" si="750">F489+F491</f>
        <v>29455</v>
      </c>
      <c r="G488" s="184">
        <f t="shared" ref="G488:I488" si="751">G489+G491</f>
        <v>0</v>
      </c>
      <c r="H488" s="184">
        <f t="shared" si="751"/>
        <v>0</v>
      </c>
      <c r="I488" s="184">
        <f t="shared" si="751"/>
        <v>0</v>
      </c>
      <c r="J488" s="184">
        <f t="shared" ref="J488" si="752">J489+J491</f>
        <v>0</v>
      </c>
    </row>
    <row r="489" spans="1:10" s="144" customFormat="1" ht="15" customHeight="1" x14ac:dyDescent="0.35">
      <c r="A489" s="141"/>
      <c r="B489" s="178" t="s">
        <v>262</v>
      </c>
      <c r="C489" s="143"/>
      <c r="D489" s="190">
        <f t="shared" ref="D489:E489" si="753">D490</f>
        <v>12</v>
      </c>
      <c r="E489" s="30">
        <f t="shared" si="753"/>
        <v>11</v>
      </c>
      <c r="F489" s="97">
        <f t="shared" ref="F489:J489" si="754">F490</f>
        <v>13</v>
      </c>
      <c r="G489" s="30">
        <f t="shared" si="754"/>
        <v>0</v>
      </c>
      <c r="H489" s="30">
        <f t="shared" si="754"/>
        <v>0</v>
      </c>
      <c r="I489" s="30">
        <f t="shared" si="754"/>
        <v>0</v>
      </c>
      <c r="J489" s="30">
        <f t="shared" si="754"/>
        <v>0</v>
      </c>
    </row>
    <row r="490" spans="1:10" s="144" customFormat="1" ht="15" customHeight="1" x14ac:dyDescent="0.35">
      <c r="A490" s="141"/>
      <c r="B490" s="142" t="s">
        <v>363</v>
      </c>
      <c r="C490" s="143">
        <v>20</v>
      </c>
      <c r="D490" s="190">
        <v>12</v>
      </c>
      <c r="E490" s="30">
        <v>11</v>
      </c>
      <c r="F490" s="97">
        <v>13</v>
      </c>
      <c r="G490" s="30"/>
      <c r="H490" s="30"/>
      <c r="I490" s="30"/>
      <c r="J490" s="30"/>
    </row>
    <row r="491" spans="1:10" s="144" customFormat="1" ht="15" customHeight="1" x14ac:dyDescent="0.35">
      <c r="A491" s="141"/>
      <c r="B491" s="25" t="s">
        <v>275</v>
      </c>
      <c r="C491" s="170"/>
      <c r="D491" s="190">
        <f t="shared" ref="D491:E491" si="755">D492+D496</f>
        <v>35905</v>
      </c>
      <c r="E491" s="30">
        <f t="shared" si="755"/>
        <v>29442</v>
      </c>
      <c r="F491" s="97">
        <f t="shared" ref="F491" si="756">F492+F496</f>
        <v>29442</v>
      </c>
      <c r="G491" s="30">
        <f t="shared" ref="G491:I491" si="757">G492+G496</f>
        <v>0</v>
      </c>
      <c r="H491" s="30">
        <f t="shared" si="757"/>
        <v>0</v>
      </c>
      <c r="I491" s="30">
        <f t="shared" si="757"/>
        <v>0</v>
      </c>
      <c r="J491" s="30">
        <f t="shared" ref="J491" si="758">J492+J496</f>
        <v>0</v>
      </c>
    </row>
    <row r="492" spans="1:10" s="144" customFormat="1" ht="29.25" customHeight="1" x14ac:dyDescent="0.35">
      <c r="A492" s="141"/>
      <c r="B492" s="185" t="s">
        <v>285</v>
      </c>
      <c r="C492" s="174">
        <v>60</v>
      </c>
      <c r="D492" s="190">
        <f t="shared" ref="D492:E492" si="759">D493+D494+D495</f>
        <v>35905</v>
      </c>
      <c r="E492" s="30">
        <f t="shared" si="759"/>
        <v>29442</v>
      </c>
      <c r="F492" s="97">
        <f t="shared" ref="F492" si="760">F493+F494+F495</f>
        <v>29442</v>
      </c>
      <c r="G492" s="30">
        <f t="shared" ref="G492:I492" si="761">G493+G494+G495</f>
        <v>0</v>
      </c>
      <c r="H492" s="30">
        <f t="shared" si="761"/>
        <v>0</v>
      </c>
      <c r="I492" s="30">
        <f t="shared" si="761"/>
        <v>0</v>
      </c>
      <c r="J492" s="30">
        <f t="shared" ref="J492" si="762">J493+J494+J495</f>
        <v>0</v>
      </c>
    </row>
    <row r="493" spans="1:10" s="144" customFormat="1" ht="15" customHeight="1" x14ac:dyDescent="0.35">
      <c r="A493" s="141"/>
      <c r="B493" s="172" t="s">
        <v>168</v>
      </c>
      <c r="C493" s="175" t="s">
        <v>326</v>
      </c>
      <c r="D493" s="190">
        <v>30172</v>
      </c>
      <c r="E493" s="30">
        <v>24741</v>
      </c>
      <c r="F493" s="97">
        <v>24741</v>
      </c>
      <c r="G493" s="30"/>
      <c r="H493" s="30"/>
      <c r="I493" s="30"/>
      <c r="J493" s="30"/>
    </row>
    <row r="494" spans="1:10" s="144" customFormat="1" ht="15" customHeight="1" x14ac:dyDescent="0.35">
      <c r="A494" s="141"/>
      <c r="B494" s="172" t="s">
        <v>170</v>
      </c>
      <c r="C494" s="175" t="s">
        <v>327</v>
      </c>
      <c r="D494" s="190"/>
      <c r="E494" s="30"/>
      <c r="F494" s="97"/>
      <c r="G494" s="30"/>
      <c r="H494" s="30"/>
      <c r="I494" s="30"/>
      <c r="J494" s="30"/>
    </row>
    <row r="495" spans="1:10" s="144" customFormat="1" ht="15" customHeight="1" x14ac:dyDescent="0.35">
      <c r="A495" s="141"/>
      <c r="B495" s="172" t="s">
        <v>172</v>
      </c>
      <c r="C495" s="175" t="s">
        <v>328</v>
      </c>
      <c r="D495" s="190">
        <v>5733</v>
      </c>
      <c r="E495" s="30">
        <v>4701</v>
      </c>
      <c r="F495" s="97">
        <v>4701</v>
      </c>
      <c r="G495" s="30"/>
      <c r="H495" s="30"/>
      <c r="I495" s="30"/>
      <c r="J495" s="30"/>
    </row>
    <row r="496" spans="1:10" s="144" customFormat="1" ht="15" customHeight="1" x14ac:dyDescent="0.35">
      <c r="A496" s="141"/>
      <c r="B496" s="28" t="s">
        <v>329</v>
      </c>
      <c r="C496" s="29">
        <v>70</v>
      </c>
      <c r="D496" s="190">
        <v>0</v>
      </c>
      <c r="E496" s="30">
        <v>0</v>
      </c>
      <c r="F496" s="97">
        <v>0</v>
      </c>
      <c r="G496" s="30">
        <v>0</v>
      </c>
      <c r="H496" s="30">
        <v>0</v>
      </c>
      <c r="I496" s="30">
        <v>0</v>
      </c>
      <c r="J496" s="30">
        <v>0</v>
      </c>
    </row>
    <row r="497" spans="1:10" s="144" customFormat="1" ht="52.5" customHeight="1" x14ac:dyDescent="0.35">
      <c r="A497" s="141"/>
      <c r="B497" s="186" t="s">
        <v>366</v>
      </c>
      <c r="C497" s="177" t="s">
        <v>298</v>
      </c>
      <c r="D497" s="271">
        <f t="shared" ref="D497:E497" si="763">D498</f>
        <v>3249</v>
      </c>
      <c r="E497" s="166">
        <f t="shared" si="763"/>
        <v>4130</v>
      </c>
      <c r="F497" s="486">
        <f t="shared" ref="F497:J497" si="764">F498</f>
        <v>4130</v>
      </c>
      <c r="G497" s="166">
        <f t="shared" si="764"/>
        <v>0</v>
      </c>
      <c r="H497" s="166">
        <f t="shared" si="764"/>
        <v>0</v>
      </c>
      <c r="I497" s="166">
        <f t="shared" si="764"/>
        <v>0</v>
      </c>
      <c r="J497" s="166">
        <f t="shared" si="764"/>
        <v>0</v>
      </c>
    </row>
    <row r="498" spans="1:10" s="144" customFormat="1" ht="21.75" customHeight="1" x14ac:dyDescent="0.35">
      <c r="A498" s="141"/>
      <c r="B498" s="25" t="s">
        <v>275</v>
      </c>
      <c r="C498" s="187"/>
      <c r="D498" s="190">
        <f t="shared" ref="D498:E498" si="765">D499+D503</f>
        <v>3249</v>
      </c>
      <c r="E498" s="30">
        <f t="shared" si="765"/>
        <v>4130</v>
      </c>
      <c r="F498" s="97">
        <f t="shared" ref="F498" si="766">F499+F503</f>
        <v>4130</v>
      </c>
      <c r="G498" s="30">
        <f t="shared" ref="G498:I498" si="767">G499+G503</f>
        <v>0</v>
      </c>
      <c r="H498" s="30">
        <f t="shared" si="767"/>
        <v>0</v>
      </c>
      <c r="I498" s="30">
        <f t="shared" si="767"/>
        <v>0</v>
      </c>
      <c r="J498" s="30">
        <f t="shared" ref="J498" si="768">J499+J503</f>
        <v>0</v>
      </c>
    </row>
    <row r="499" spans="1:10" s="144" customFormat="1" ht="29.25" customHeight="1" x14ac:dyDescent="0.35">
      <c r="A499" s="141"/>
      <c r="B499" s="185" t="s">
        <v>285</v>
      </c>
      <c r="C499" s="149">
        <v>60</v>
      </c>
      <c r="D499" s="190">
        <f t="shared" ref="D499:E499" si="769">D500+D501+D502</f>
        <v>1572</v>
      </c>
      <c r="E499" s="30">
        <f t="shared" si="769"/>
        <v>1640</v>
      </c>
      <c r="F499" s="97">
        <f t="shared" ref="F499" si="770">F500+F501+F502</f>
        <v>1640</v>
      </c>
      <c r="G499" s="30">
        <f t="shared" ref="G499:I499" si="771">G500+G501+G502</f>
        <v>0</v>
      </c>
      <c r="H499" s="30">
        <f t="shared" si="771"/>
        <v>0</v>
      </c>
      <c r="I499" s="30">
        <f t="shared" si="771"/>
        <v>0</v>
      </c>
      <c r="J499" s="30">
        <f t="shared" ref="J499" si="772">J500+J501+J502</f>
        <v>0</v>
      </c>
    </row>
    <row r="500" spans="1:10" s="144" customFormat="1" ht="15" customHeight="1" x14ac:dyDescent="0.35">
      <c r="A500" s="141"/>
      <c r="B500" s="28" t="s">
        <v>168</v>
      </c>
      <c r="C500" s="29" t="s">
        <v>326</v>
      </c>
      <c r="D500" s="190">
        <v>1321</v>
      </c>
      <c r="E500" s="30">
        <v>1378</v>
      </c>
      <c r="F500" s="97">
        <v>1378</v>
      </c>
      <c r="G500" s="30"/>
      <c r="H500" s="30"/>
      <c r="I500" s="30"/>
      <c r="J500" s="30"/>
    </row>
    <row r="501" spans="1:10" s="144" customFormat="1" ht="15" customHeight="1" x14ac:dyDescent="0.35">
      <c r="A501" s="141"/>
      <c r="B501" s="28" t="s">
        <v>170</v>
      </c>
      <c r="C501" s="29" t="s">
        <v>327</v>
      </c>
      <c r="D501" s="190"/>
      <c r="E501" s="30"/>
      <c r="F501" s="97"/>
      <c r="G501" s="30"/>
      <c r="H501" s="30"/>
      <c r="I501" s="30"/>
      <c r="J501" s="30"/>
    </row>
    <row r="502" spans="1:10" s="144" customFormat="1" ht="15" customHeight="1" x14ac:dyDescent="0.35">
      <c r="A502" s="141"/>
      <c r="B502" s="28" t="s">
        <v>172</v>
      </c>
      <c r="C502" s="29" t="s">
        <v>328</v>
      </c>
      <c r="D502" s="190">
        <v>251</v>
      </c>
      <c r="E502" s="30">
        <v>262</v>
      </c>
      <c r="F502" s="97">
        <v>262</v>
      </c>
      <c r="G502" s="30"/>
      <c r="H502" s="30"/>
      <c r="I502" s="30"/>
      <c r="J502" s="30"/>
    </row>
    <row r="503" spans="1:10" s="144" customFormat="1" ht="15" customHeight="1" x14ac:dyDescent="0.35">
      <c r="A503" s="141"/>
      <c r="B503" s="28" t="s">
        <v>329</v>
      </c>
      <c r="C503" s="29">
        <v>70</v>
      </c>
      <c r="D503" s="190">
        <v>1677</v>
      </c>
      <c r="E503" s="30">
        <v>2490</v>
      </c>
      <c r="F503" s="97">
        <v>2490</v>
      </c>
      <c r="G503" s="30"/>
      <c r="H503" s="30"/>
      <c r="I503" s="30"/>
      <c r="J503" s="30"/>
    </row>
    <row r="504" spans="1:10" s="144" customFormat="1" ht="27" customHeight="1" x14ac:dyDescent="0.35">
      <c r="A504" s="141"/>
      <c r="B504" s="188" t="s">
        <v>367</v>
      </c>
      <c r="C504" s="87" t="s">
        <v>298</v>
      </c>
      <c r="D504" s="189">
        <f t="shared" ref="D504:E505" si="773">D505</f>
        <v>7352</v>
      </c>
      <c r="E504" s="189">
        <f t="shared" si="773"/>
        <v>25000</v>
      </c>
      <c r="F504" s="490">
        <f t="shared" ref="F504:J505" si="774">F505</f>
        <v>25000</v>
      </c>
      <c r="G504" s="189">
        <f t="shared" si="774"/>
        <v>0</v>
      </c>
      <c r="H504" s="189">
        <f t="shared" si="774"/>
        <v>0</v>
      </c>
      <c r="I504" s="189">
        <f t="shared" si="774"/>
        <v>0</v>
      </c>
      <c r="J504" s="189">
        <f t="shared" si="774"/>
        <v>0</v>
      </c>
    </row>
    <row r="505" spans="1:10" s="144" customFormat="1" ht="15" customHeight="1" x14ac:dyDescent="0.35">
      <c r="A505" s="141"/>
      <c r="B505" s="25" t="s">
        <v>275</v>
      </c>
      <c r="C505" s="29"/>
      <c r="D505" s="190">
        <f t="shared" si="773"/>
        <v>7352</v>
      </c>
      <c r="E505" s="190">
        <f t="shared" si="773"/>
        <v>25000</v>
      </c>
      <c r="F505" s="97">
        <f t="shared" si="774"/>
        <v>25000</v>
      </c>
      <c r="G505" s="190">
        <f t="shared" si="774"/>
        <v>0</v>
      </c>
      <c r="H505" s="190">
        <f t="shared" si="774"/>
        <v>0</v>
      </c>
      <c r="I505" s="190">
        <f t="shared" si="774"/>
        <v>0</v>
      </c>
      <c r="J505" s="190">
        <f t="shared" si="774"/>
        <v>0</v>
      </c>
    </row>
    <row r="506" spans="1:10" s="144" customFormat="1" ht="15" customHeight="1" x14ac:dyDescent="0.35">
      <c r="A506" s="141"/>
      <c r="B506" s="28" t="s">
        <v>329</v>
      </c>
      <c r="C506" s="29">
        <v>70</v>
      </c>
      <c r="D506" s="190">
        <v>7352</v>
      </c>
      <c r="E506" s="30">
        <v>25000</v>
      </c>
      <c r="F506" s="97">
        <v>25000</v>
      </c>
      <c r="G506" s="30"/>
      <c r="H506" s="30"/>
      <c r="I506" s="30"/>
      <c r="J506" s="30"/>
    </row>
    <row r="507" spans="1:10" ht="14.15" x14ac:dyDescent="0.35">
      <c r="A507" s="114">
        <v>2</v>
      </c>
      <c r="B507" s="191" t="s">
        <v>368</v>
      </c>
      <c r="C507" s="126" t="s">
        <v>369</v>
      </c>
      <c r="D507" s="266">
        <f t="shared" ref="D507:E507" si="775">D508+D512+D522+D528+D532</f>
        <v>10434</v>
      </c>
      <c r="E507" s="127">
        <f t="shared" si="775"/>
        <v>15653</v>
      </c>
      <c r="F507" s="229">
        <f t="shared" ref="F507" si="776">F508+F512+F522+F528+F532</f>
        <v>15473</v>
      </c>
      <c r="G507" s="127">
        <f t="shared" ref="G507:I507" si="777">G508+G512+G522+G528+G532</f>
        <v>0</v>
      </c>
      <c r="H507" s="127">
        <f t="shared" si="777"/>
        <v>0</v>
      </c>
      <c r="I507" s="127">
        <f t="shared" si="777"/>
        <v>0</v>
      </c>
      <c r="J507" s="127">
        <f t="shared" ref="J507" si="778">J508+J512+J522+J528+J532</f>
        <v>0</v>
      </c>
    </row>
    <row r="508" spans="1:10" ht="14.15" x14ac:dyDescent="0.35">
      <c r="A508" s="43" t="s">
        <v>370</v>
      </c>
      <c r="B508" s="192" t="s">
        <v>371</v>
      </c>
      <c r="C508" s="159" t="s">
        <v>369</v>
      </c>
      <c r="D508" s="269">
        <f t="shared" ref="D508:E510" si="779">D509</f>
        <v>500</v>
      </c>
      <c r="E508" s="160">
        <f t="shared" si="779"/>
        <v>500</v>
      </c>
      <c r="F508" s="484">
        <f t="shared" ref="F508:J510" si="780">F509</f>
        <v>500</v>
      </c>
      <c r="G508" s="160">
        <f t="shared" si="780"/>
        <v>0</v>
      </c>
      <c r="H508" s="160">
        <f t="shared" si="780"/>
        <v>0</v>
      </c>
      <c r="I508" s="160">
        <f t="shared" si="780"/>
        <v>0</v>
      </c>
      <c r="J508" s="160">
        <f t="shared" si="780"/>
        <v>0</v>
      </c>
    </row>
    <row r="509" spans="1:10" ht="14.15" x14ac:dyDescent="0.35">
      <c r="A509" s="43"/>
      <c r="B509" s="25" t="s">
        <v>262</v>
      </c>
      <c r="C509" s="26"/>
      <c r="D509" s="195">
        <f t="shared" si="779"/>
        <v>500</v>
      </c>
      <c r="E509" s="115">
        <f t="shared" si="779"/>
        <v>500</v>
      </c>
      <c r="F509" s="480">
        <f t="shared" si="780"/>
        <v>500</v>
      </c>
      <c r="G509" s="115">
        <f t="shared" si="780"/>
        <v>0</v>
      </c>
      <c r="H509" s="115">
        <f t="shared" si="780"/>
        <v>0</v>
      </c>
      <c r="I509" s="115">
        <f t="shared" si="780"/>
        <v>0</v>
      </c>
      <c r="J509" s="115">
        <f t="shared" si="780"/>
        <v>0</v>
      </c>
    </row>
    <row r="510" spans="1:10" ht="14.15" x14ac:dyDescent="0.35">
      <c r="A510" s="43"/>
      <c r="B510" s="28" t="s">
        <v>263</v>
      </c>
      <c r="C510" s="26"/>
      <c r="D510" s="195">
        <f t="shared" si="779"/>
        <v>500</v>
      </c>
      <c r="E510" s="115">
        <f t="shared" si="779"/>
        <v>500</v>
      </c>
      <c r="F510" s="480">
        <f t="shared" si="780"/>
        <v>500</v>
      </c>
      <c r="G510" s="115">
        <f t="shared" si="780"/>
        <v>0</v>
      </c>
      <c r="H510" s="115">
        <f t="shared" si="780"/>
        <v>0</v>
      </c>
      <c r="I510" s="115">
        <f t="shared" si="780"/>
        <v>0</v>
      </c>
      <c r="J510" s="115">
        <f t="shared" si="780"/>
        <v>0</v>
      </c>
    </row>
    <row r="511" spans="1:10" ht="24.75" customHeight="1" x14ac:dyDescent="0.35">
      <c r="A511" s="43"/>
      <c r="B511" s="28" t="s">
        <v>372</v>
      </c>
      <c r="C511" s="29" t="s">
        <v>373</v>
      </c>
      <c r="D511" s="190">
        <v>500</v>
      </c>
      <c r="E511" s="30">
        <v>500</v>
      </c>
      <c r="F511" s="97">
        <v>500</v>
      </c>
      <c r="G511" s="30"/>
      <c r="H511" s="30"/>
      <c r="I511" s="30"/>
      <c r="J511" s="30"/>
    </row>
    <row r="512" spans="1:10" ht="28.5" customHeight="1" x14ac:dyDescent="0.35">
      <c r="A512" s="43" t="s">
        <v>374</v>
      </c>
      <c r="B512" s="158" t="s">
        <v>375</v>
      </c>
      <c r="C512" s="159" t="s">
        <v>376</v>
      </c>
      <c r="D512" s="269">
        <f t="shared" ref="D512:E512" si="781">D513+D520</f>
        <v>3581</v>
      </c>
      <c r="E512" s="160">
        <f t="shared" si="781"/>
        <v>3687</v>
      </c>
      <c r="F512" s="484">
        <f t="shared" ref="F512" si="782">F513+F520</f>
        <v>3507</v>
      </c>
      <c r="G512" s="160">
        <f t="shared" ref="G512:I512" si="783">G513+G520</f>
        <v>0</v>
      </c>
      <c r="H512" s="160">
        <f t="shared" si="783"/>
        <v>0</v>
      </c>
      <c r="I512" s="160">
        <f t="shared" si="783"/>
        <v>0</v>
      </c>
      <c r="J512" s="160">
        <f t="shared" ref="J512" si="784">J513+J520</f>
        <v>0</v>
      </c>
    </row>
    <row r="513" spans="1:10" ht="14.15" x14ac:dyDescent="0.35">
      <c r="A513" s="43"/>
      <c r="B513" s="25" t="s">
        <v>262</v>
      </c>
      <c r="C513" s="26"/>
      <c r="D513" s="195">
        <f t="shared" ref="D513:E513" si="785">D514+D519</f>
        <v>3520</v>
      </c>
      <c r="E513" s="115">
        <f t="shared" si="785"/>
        <v>3687</v>
      </c>
      <c r="F513" s="480">
        <f t="shared" ref="F513" si="786">F514+F519</f>
        <v>3505</v>
      </c>
      <c r="G513" s="115">
        <f t="shared" ref="G513:I513" si="787">G514+G519</f>
        <v>0</v>
      </c>
      <c r="H513" s="115">
        <f t="shared" si="787"/>
        <v>0</v>
      </c>
      <c r="I513" s="115">
        <f t="shared" si="787"/>
        <v>0</v>
      </c>
      <c r="J513" s="115">
        <f t="shared" ref="J513" si="788">J514+J519</f>
        <v>0</v>
      </c>
    </row>
    <row r="514" spans="1:10" ht="14.15" x14ac:dyDescent="0.35">
      <c r="A514" s="43"/>
      <c r="B514" s="28" t="s">
        <v>263</v>
      </c>
      <c r="C514" s="29">
        <v>0.01</v>
      </c>
      <c r="D514" s="253">
        <f t="shared" ref="D514:E514" si="789">D515</f>
        <v>3520</v>
      </c>
      <c r="E514" s="38">
        <f t="shared" si="789"/>
        <v>3687</v>
      </c>
      <c r="F514" s="469">
        <f t="shared" ref="F514:J514" si="790">F515</f>
        <v>3505</v>
      </c>
      <c r="G514" s="38">
        <f t="shared" si="790"/>
        <v>0</v>
      </c>
      <c r="H514" s="38">
        <f t="shared" si="790"/>
        <v>0</v>
      </c>
      <c r="I514" s="38">
        <f t="shared" si="790"/>
        <v>0</v>
      </c>
      <c r="J514" s="38">
        <f t="shared" si="790"/>
        <v>0</v>
      </c>
    </row>
    <row r="515" spans="1:10" ht="14.15" x14ac:dyDescent="0.35">
      <c r="A515" s="43"/>
      <c r="B515" s="28" t="s">
        <v>377</v>
      </c>
      <c r="C515" s="29" t="s">
        <v>378</v>
      </c>
      <c r="D515" s="253">
        <f t="shared" ref="D515:E515" si="791">D516+D517+D518</f>
        <v>3520</v>
      </c>
      <c r="E515" s="38">
        <f t="shared" si="791"/>
        <v>3687</v>
      </c>
      <c r="F515" s="469">
        <f t="shared" ref="F515" si="792">F516+F517+F518</f>
        <v>3505</v>
      </c>
      <c r="G515" s="38">
        <f t="shared" ref="G515:I515" si="793">G516+G517+G518</f>
        <v>0</v>
      </c>
      <c r="H515" s="38">
        <f t="shared" si="793"/>
        <v>0</v>
      </c>
      <c r="I515" s="38">
        <f t="shared" si="793"/>
        <v>0</v>
      </c>
      <c r="J515" s="38">
        <f t="shared" ref="J515" si="794">J516+J517+J518</f>
        <v>0</v>
      </c>
    </row>
    <row r="516" spans="1:10" ht="14.15" x14ac:dyDescent="0.35">
      <c r="A516" s="43"/>
      <c r="B516" s="28" t="s">
        <v>264</v>
      </c>
      <c r="C516" s="29">
        <v>10</v>
      </c>
      <c r="D516" s="190">
        <v>3120</v>
      </c>
      <c r="E516" s="30">
        <v>3198</v>
      </c>
      <c r="F516" s="97">
        <v>3100</v>
      </c>
      <c r="G516" s="30"/>
      <c r="H516" s="30"/>
      <c r="I516" s="30"/>
      <c r="J516" s="30"/>
    </row>
    <row r="517" spans="1:10" ht="15.75" customHeight="1" x14ac:dyDescent="0.35">
      <c r="A517" s="43"/>
      <c r="B517" s="28" t="s">
        <v>265</v>
      </c>
      <c r="C517" s="29">
        <v>20</v>
      </c>
      <c r="D517" s="190">
        <v>395</v>
      </c>
      <c r="E517" s="30">
        <v>484</v>
      </c>
      <c r="F517" s="97">
        <v>400</v>
      </c>
      <c r="G517" s="30"/>
      <c r="H517" s="30"/>
      <c r="I517" s="30"/>
      <c r="J517" s="30"/>
    </row>
    <row r="518" spans="1:10" ht="15.75" customHeight="1" x14ac:dyDescent="0.35">
      <c r="A518" s="43"/>
      <c r="B518" s="28" t="s">
        <v>379</v>
      </c>
      <c r="C518" s="29">
        <v>59</v>
      </c>
      <c r="D518" s="190">
        <v>5</v>
      </c>
      <c r="E518" s="30">
        <v>5</v>
      </c>
      <c r="F518" s="97">
        <v>5</v>
      </c>
      <c r="G518" s="30"/>
      <c r="H518" s="30"/>
      <c r="I518" s="30"/>
      <c r="J518" s="30"/>
    </row>
    <row r="519" spans="1:10" ht="16.5" hidden="1" customHeight="1" x14ac:dyDescent="0.35">
      <c r="A519" s="43"/>
      <c r="B519" s="28" t="s">
        <v>274</v>
      </c>
      <c r="C519" s="29" t="s">
        <v>380</v>
      </c>
      <c r="D519" s="190"/>
      <c r="E519" s="30"/>
      <c r="F519" s="97"/>
      <c r="G519" s="30"/>
      <c r="H519" s="30"/>
      <c r="I519" s="30"/>
      <c r="J519" s="30"/>
    </row>
    <row r="520" spans="1:10" ht="15.75" customHeight="1" x14ac:dyDescent="0.35">
      <c r="A520" s="43"/>
      <c r="B520" s="25" t="s">
        <v>275</v>
      </c>
      <c r="C520" s="29"/>
      <c r="D520" s="195">
        <f t="shared" ref="D520:E520" si="795">D521</f>
        <v>61</v>
      </c>
      <c r="E520" s="115">
        <f t="shared" si="795"/>
        <v>0</v>
      </c>
      <c r="F520" s="480">
        <f t="shared" ref="F520:J520" si="796">F521</f>
        <v>2</v>
      </c>
      <c r="G520" s="115">
        <f t="shared" si="796"/>
        <v>0</v>
      </c>
      <c r="H520" s="115">
        <f t="shared" si="796"/>
        <v>0</v>
      </c>
      <c r="I520" s="115">
        <f t="shared" si="796"/>
        <v>0</v>
      </c>
      <c r="J520" s="115">
        <f t="shared" si="796"/>
        <v>0</v>
      </c>
    </row>
    <row r="521" spans="1:10" ht="18.75" customHeight="1" x14ac:dyDescent="0.35">
      <c r="A521" s="43"/>
      <c r="B521" s="28" t="s">
        <v>381</v>
      </c>
      <c r="C521" s="29" t="s">
        <v>282</v>
      </c>
      <c r="D521" s="190">
        <v>61</v>
      </c>
      <c r="E521" s="30"/>
      <c r="F521" s="97">
        <v>2</v>
      </c>
      <c r="G521" s="30"/>
      <c r="H521" s="30"/>
      <c r="I521" s="30"/>
      <c r="J521" s="30"/>
    </row>
    <row r="522" spans="1:10" ht="14.15" x14ac:dyDescent="0.35">
      <c r="A522" s="43" t="s">
        <v>382</v>
      </c>
      <c r="B522" s="192" t="s">
        <v>383</v>
      </c>
      <c r="C522" s="159" t="s">
        <v>384</v>
      </c>
      <c r="D522" s="269">
        <f t="shared" ref="D522:E524" si="797">D523</f>
        <v>6353</v>
      </c>
      <c r="E522" s="160">
        <f t="shared" si="797"/>
        <v>11466</v>
      </c>
      <c r="F522" s="484">
        <f t="shared" ref="F522:J524" si="798">F523</f>
        <v>11466</v>
      </c>
      <c r="G522" s="160">
        <f t="shared" si="798"/>
        <v>0</v>
      </c>
      <c r="H522" s="160">
        <f t="shared" si="798"/>
        <v>0</v>
      </c>
      <c r="I522" s="160">
        <f t="shared" si="798"/>
        <v>0</v>
      </c>
      <c r="J522" s="160">
        <f t="shared" si="798"/>
        <v>0</v>
      </c>
    </row>
    <row r="523" spans="1:10" ht="14.15" x14ac:dyDescent="0.35">
      <c r="A523" s="43"/>
      <c r="B523" s="25" t="s">
        <v>262</v>
      </c>
      <c r="C523" s="26"/>
      <c r="D523" s="195">
        <f t="shared" si="797"/>
        <v>6353</v>
      </c>
      <c r="E523" s="115">
        <f t="shared" si="797"/>
        <v>11466</v>
      </c>
      <c r="F523" s="480">
        <f t="shared" si="798"/>
        <v>11466</v>
      </c>
      <c r="G523" s="115">
        <f t="shared" si="798"/>
        <v>0</v>
      </c>
      <c r="H523" s="115">
        <f t="shared" si="798"/>
        <v>0</v>
      </c>
      <c r="I523" s="115">
        <f t="shared" si="798"/>
        <v>0</v>
      </c>
      <c r="J523" s="115">
        <f t="shared" si="798"/>
        <v>0</v>
      </c>
    </row>
    <row r="524" spans="1:10" ht="14.15" x14ac:dyDescent="0.35">
      <c r="A524" s="43"/>
      <c r="B524" s="25" t="s">
        <v>273</v>
      </c>
      <c r="C524" s="26">
        <v>79</v>
      </c>
      <c r="D524" s="195">
        <f t="shared" si="797"/>
        <v>6353</v>
      </c>
      <c r="E524" s="115">
        <f t="shared" si="797"/>
        <v>11466</v>
      </c>
      <c r="F524" s="480">
        <f t="shared" si="798"/>
        <v>11466</v>
      </c>
      <c r="G524" s="115">
        <f t="shared" si="798"/>
        <v>0</v>
      </c>
      <c r="H524" s="115">
        <f t="shared" si="798"/>
        <v>0</v>
      </c>
      <c r="I524" s="115">
        <f t="shared" si="798"/>
        <v>0</v>
      </c>
      <c r="J524" s="115">
        <f t="shared" si="798"/>
        <v>0</v>
      </c>
    </row>
    <row r="525" spans="1:10" ht="14.15" x14ac:dyDescent="0.35">
      <c r="A525" s="43"/>
      <c r="B525" s="25" t="s">
        <v>385</v>
      </c>
      <c r="C525" s="29">
        <v>81</v>
      </c>
      <c r="D525" s="253">
        <f t="shared" ref="D525:E525" si="799">D526+D527</f>
        <v>6353</v>
      </c>
      <c r="E525" s="38">
        <f t="shared" si="799"/>
        <v>11466</v>
      </c>
      <c r="F525" s="469">
        <f t="shared" ref="F525" si="800">F526+F527</f>
        <v>11466</v>
      </c>
      <c r="G525" s="38">
        <f t="shared" ref="G525:I525" si="801">G526+G527</f>
        <v>0</v>
      </c>
      <c r="H525" s="38">
        <f t="shared" si="801"/>
        <v>0</v>
      </c>
      <c r="I525" s="38">
        <f t="shared" si="801"/>
        <v>0</v>
      </c>
      <c r="J525" s="38">
        <f t="shared" ref="J525" si="802">J526+J527</f>
        <v>0</v>
      </c>
    </row>
    <row r="526" spans="1:10" ht="13.5" customHeight="1" x14ac:dyDescent="0.35">
      <c r="A526" s="43"/>
      <c r="B526" s="28" t="s">
        <v>386</v>
      </c>
      <c r="C526" s="29" t="s">
        <v>387</v>
      </c>
      <c r="D526" s="190">
        <v>6353</v>
      </c>
      <c r="E526" s="30">
        <v>11466</v>
      </c>
      <c r="F526" s="97">
        <v>11466</v>
      </c>
      <c r="G526" s="30"/>
      <c r="H526" s="30"/>
      <c r="I526" s="30"/>
      <c r="J526" s="30"/>
    </row>
    <row r="527" spans="1:10" ht="13.5" hidden="1" customHeight="1" x14ac:dyDescent="0.35">
      <c r="A527" s="43"/>
      <c r="B527" s="28" t="s">
        <v>388</v>
      </c>
      <c r="C527" s="29" t="s">
        <v>389</v>
      </c>
      <c r="D527" s="190"/>
      <c r="E527" s="30"/>
      <c r="F527" s="97"/>
      <c r="G527" s="30"/>
      <c r="H527" s="30"/>
      <c r="I527" s="30"/>
      <c r="J527" s="30"/>
    </row>
    <row r="528" spans="1:10" ht="17.25" hidden="1" customHeight="1" x14ac:dyDescent="0.35">
      <c r="A528" s="43" t="s">
        <v>390</v>
      </c>
      <c r="B528" s="25" t="s">
        <v>391</v>
      </c>
      <c r="C528" s="29"/>
      <c r="D528" s="190"/>
      <c r="E528" s="30"/>
      <c r="F528" s="97"/>
      <c r="G528" s="30"/>
      <c r="H528" s="30"/>
      <c r="I528" s="30"/>
      <c r="J528" s="30"/>
    </row>
    <row r="529" spans="1:10" ht="18.75" hidden="1" customHeight="1" x14ac:dyDescent="0.35">
      <c r="A529" s="43"/>
      <c r="B529" s="28" t="s">
        <v>264</v>
      </c>
      <c r="C529" s="29"/>
      <c r="D529" s="190"/>
      <c r="E529" s="30"/>
      <c r="F529" s="97"/>
      <c r="G529" s="30"/>
      <c r="H529" s="30"/>
      <c r="I529" s="30"/>
      <c r="J529" s="30"/>
    </row>
    <row r="530" spans="1:10" ht="18.75" hidden="1" customHeight="1" x14ac:dyDescent="0.35">
      <c r="A530" s="43"/>
      <c r="B530" s="28" t="s">
        <v>392</v>
      </c>
      <c r="C530" s="29"/>
      <c r="D530" s="190"/>
      <c r="E530" s="30"/>
      <c r="F530" s="97"/>
      <c r="G530" s="30"/>
      <c r="H530" s="30"/>
      <c r="I530" s="30"/>
      <c r="J530" s="30"/>
    </row>
    <row r="531" spans="1:10" ht="18.75" hidden="1" customHeight="1" x14ac:dyDescent="0.35">
      <c r="A531" s="43"/>
      <c r="B531" s="25" t="s">
        <v>393</v>
      </c>
      <c r="C531" s="29"/>
      <c r="D531" s="190"/>
      <c r="E531" s="30"/>
      <c r="F531" s="97"/>
      <c r="G531" s="30"/>
      <c r="H531" s="30"/>
      <c r="I531" s="30"/>
      <c r="J531" s="30"/>
    </row>
    <row r="532" spans="1:10" ht="29.25" hidden="1" customHeight="1" x14ac:dyDescent="0.35">
      <c r="A532" s="43" t="s">
        <v>394</v>
      </c>
      <c r="B532" s="31" t="s">
        <v>395</v>
      </c>
      <c r="C532" s="26" t="s">
        <v>384</v>
      </c>
      <c r="D532" s="190"/>
      <c r="E532" s="30"/>
      <c r="F532" s="97"/>
      <c r="G532" s="30"/>
      <c r="H532" s="30"/>
      <c r="I532" s="30"/>
      <c r="J532" s="30"/>
    </row>
    <row r="533" spans="1:10" ht="13.5" hidden="1" customHeight="1" x14ac:dyDescent="0.35">
      <c r="A533" s="43"/>
      <c r="B533" s="25" t="s">
        <v>262</v>
      </c>
      <c r="C533" s="29"/>
      <c r="D533" s="190"/>
      <c r="E533" s="30"/>
      <c r="F533" s="97"/>
      <c r="G533" s="30"/>
      <c r="H533" s="30"/>
      <c r="I533" s="30"/>
      <c r="J533" s="30"/>
    </row>
    <row r="534" spans="1:10" ht="19.5" hidden="1" customHeight="1" x14ac:dyDescent="0.35">
      <c r="A534" s="43"/>
      <c r="B534" s="28" t="s">
        <v>263</v>
      </c>
      <c r="C534" s="29">
        <v>1</v>
      </c>
      <c r="D534" s="190"/>
      <c r="E534" s="30"/>
      <c r="F534" s="97"/>
      <c r="G534" s="30"/>
      <c r="H534" s="30"/>
      <c r="I534" s="30"/>
      <c r="J534" s="30"/>
    </row>
    <row r="535" spans="1:10" ht="15.75" hidden="1" customHeight="1" x14ac:dyDescent="0.35">
      <c r="A535" s="43"/>
      <c r="B535" s="193" t="s">
        <v>396</v>
      </c>
      <c r="C535" s="29" t="s">
        <v>397</v>
      </c>
      <c r="D535" s="190"/>
      <c r="E535" s="30"/>
      <c r="F535" s="97"/>
      <c r="G535" s="30"/>
      <c r="H535" s="30"/>
      <c r="I535" s="30"/>
      <c r="J535" s="30"/>
    </row>
    <row r="536" spans="1:10" ht="15" customHeight="1" x14ac:dyDescent="0.35">
      <c r="A536" s="43">
        <v>3</v>
      </c>
      <c r="B536" s="192" t="s">
        <v>398</v>
      </c>
      <c r="C536" s="159" t="s">
        <v>399</v>
      </c>
      <c r="D536" s="269">
        <f t="shared" ref="D536:E536" si="803">D538</f>
        <v>16391</v>
      </c>
      <c r="E536" s="160">
        <f t="shared" si="803"/>
        <v>17891</v>
      </c>
      <c r="F536" s="484">
        <f t="shared" ref="F536" si="804">F538</f>
        <v>17891</v>
      </c>
      <c r="G536" s="160">
        <f t="shared" ref="G536:I536" si="805">G538</f>
        <v>0</v>
      </c>
      <c r="H536" s="160">
        <f t="shared" si="805"/>
        <v>0</v>
      </c>
      <c r="I536" s="160">
        <f t="shared" si="805"/>
        <v>0</v>
      </c>
      <c r="J536" s="160">
        <f t="shared" ref="J536" si="806">J538</f>
        <v>0</v>
      </c>
    </row>
    <row r="537" spans="1:10" ht="14.15" x14ac:dyDescent="0.35">
      <c r="A537" s="43"/>
      <c r="B537" s="25" t="s">
        <v>262</v>
      </c>
      <c r="C537" s="26"/>
      <c r="D537" s="195">
        <f t="shared" ref="D537:E537" si="807">D538</f>
        <v>16391</v>
      </c>
      <c r="E537" s="115">
        <f t="shared" si="807"/>
        <v>17891</v>
      </c>
      <c r="F537" s="480">
        <f t="shared" ref="F537:J537" si="808">F538</f>
        <v>17891</v>
      </c>
      <c r="G537" s="115">
        <f t="shared" si="808"/>
        <v>0</v>
      </c>
      <c r="H537" s="115">
        <f t="shared" si="808"/>
        <v>0</v>
      </c>
      <c r="I537" s="115">
        <f t="shared" si="808"/>
        <v>0</v>
      </c>
      <c r="J537" s="115">
        <f t="shared" si="808"/>
        <v>0</v>
      </c>
    </row>
    <row r="538" spans="1:10" ht="16.5" customHeight="1" x14ac:dyDescent="0.35">
      <c r="A538" s="43"/>
      <c r="B538" s="28" t="s">
        <v>263</v>
      </c>
      <c r="C538" s="26">
        <v>1</v>
      </c>
      <c r="D538" s="195">
        <f t="shared" ref="D538:E538" si="809">D540+D539</f>
        <v>16391</v>
      </c>
      <c r="E538" s="115">
        <f t="shared" si="809"/>
        <v>17891</v>
      </c>
      <c r="F538" s="480">
        <f t="shared" ref="F538" si="810">F540+F539</f>
        <v>17891</v>
      </c>
      <c r="G538" s="115">
        <f t="shared" ref="G538:I538" si="811">G540+G539</f>
        <v>0</v>
      </c>
      <c r="H538" s="115">
        <f t="shared" si="811"/>
        <v>0</v>
      </c>
      <c r="I538" s="115">
        <f t="shared" si="811"/>
        <v>0</v>
      </c>
      <c r="J538" s="115">
        <f t="shared" ref="J538" si="812">J540+J539</f>
        <v>0</v>
      </c>
    </row>
    <row r="539" spans="1:10" ht="14.25" customHeight="1" x14ac:dyDescent="0.35">
      <c r="A539" s="43"/>
      <c r="B539" s="28" t="s">
        <v>265</v>
      </c>
      <c r="C539" s="26" t="s">
        <v>400</v>
      </c>
      <c r="D539" s="190">
        <v>3</v>
      </c>
      <c r="E539" s="30">
        <v>2</v>
      </c>
      <c r="F539" s="97">
        <v>2</v>
      </c>
      <c r="G539" s="30"/>
      <c r="H539" s="30"/>
      <c r="I539" s="30"/>
      <c r="J539" s="30"/>
    </row>
    <row r="540" spans="1:10" ht="18" customHeight="1" x14ac:dyDescent="0.35">
      <c r="A540" s="43"/>
      <c r="B540" s="28" t="s">
        <v>401</v>
      </c>
      <c r="C540" s="29">
        <v>30</v>
      </c>
      <c r="D540" s="253">
        <f t="shared" ref="D540:E540" si="813">D541+D542</f>
        <v>16388</v>
      </c>
      <c r="E540" s="38">
        <f t="shared" si="813"/>
        <v>17889</v>
      </c>
      <c r="F540" s="469">
        <f t="shared" ref="F540" si="814">F541+F542</f>
        <v>17889</v>
      </c>
      <c r="G540" s="38">
        <f t="shared" ref="G540:I540" si="815">G541+G542</f>
        <v>0</v>
      </c>
      <c r="H540" s="38">
        <f t="shared" si="815"/>
        <v>0</v>
      </c>
      <c r="I540" s="38">
        <f t="shared" si="815"/>
        <v>0</v>
      </c>
      <c r="J540" s="38">
        <f t="shared" ref="J540" si="816">J541+J542</f>
        <v>0</v>
      </c>
    </row>
    <row r="541" spans="1:10" ht="15.75" customHeight="1" x14ac:dyDescent="0.35">
      <c r="A541" s="43"/>
      <c r="B541" s="28" t="s">
        <v>402</v>
      </c>
      <c r="C541" s="26" t="s">
        <v>403</v>
      </c>
      <c r="D541" s="190">
        <v>16388</v>
      </c>
      <c r="E541" s="30">
        <v>17889</v>
      </c>
      <c r="F541" s="97">
        <v>17889</v>
      </c>
      <c r="G541" s="30"/>
      <c r="H541" s="30"/>
      <c r="I541" s="30"/>
      <c r="J541" s="30"/>
    </row>
    <row r="542" spans="1:10" ht="13.5" hidden="1" customHeight="1" x14ac:dyDescent="0.35">
      <c r="A542" s="43"/>
      <c r="B542" s="28" t="s">
        <v>404</v>
      </c>
      <c r="C542" s="26" t="s">
        <v>62</v>
      </c>
      <c r="D542" s="190"/>
      <c r="E542" s="30"/>
      <c r="F542" s="97"/>
      <c r="G542" s="30"/>
      <c r="H542" s="30"/>
      <c r="I542" s="30"/>
      <c r="J542" s="30"/>
    </row>
    <row r="543" spans="1:10" ht="18" customHeight="1" x14ac:dyDescent="0.35">
      <c r="A543" s="117" t="s">
        <v>405</v>
      </c>
      <c r="B543" s="118" t="s">
        <v>406</v>
      </c>
      <c r="C543" s="119">
        <v>59.02</v>
      </c>
      <c r="D543" s="275">
        <f t="shared" ref="D543:E543" si="817">D552+D565</f>
        <v>10347</v>
      </c>
      <c r="E543" s="194">
        <f t="shared" si="817"/>
        <v>8108</v>
      </c>
      <c r="F543" s="491">
        <f t="shared" ref="F543" si="818">F552+F565</f>
        <v>10513</v>
      </c>
      <c r="G543" s="194">
        <f t="shared" ref="G543:I543" si="819">G552+G565</f>
        <v>0</v>
      </c>
      <c r="H543" s="194">
        <f t="shared" si="819"/>
        <v>0</v>
      </c>
      <c r="I543" s="194">
        <f t="shared" si="819"/>
        <v>0</v>
      </c>
      <c r="J543" s="194">
        <f t="shared" ref="J543" si="820">J552+J565</f>
        <v>0</v>
      </c>
    </row>
    <row r="544" spans="1:10" ht="16.5" customHeight="1" x14ac:dyDescent="0.35">
      <c r="A544" s="121"/>
      <c r="B544" s="25" t="s">
        <v>262</v>
      </c>
      <c r="C544" s="122"/>
      <c r="D544" s="275">
        <f t="shared" ref="D544:E545" si="821">D554+D560+D567+D577</f>
        <v>6808</v>
      </c>
      <c r="E544" s="194">
        <f t="shared" si="821"/>
        <v>8108</v>
      </c>
      <c r="F544" s="491">
        <f t="shared" ref="F544:F545" si="822">F554+F560+F567+F577</f>
        <v>6825</v>
      </c>
      <c r="G544" s="194">
        <f t="shared" ref="G544:I544" si="823">G554+G560+G567+G577</f>
        <v>0</v>
      </c>
      <c r="H544" s="194">
        <f t="shared" si="823"/>
        <v>0</v>
      </c>
      <c r="I544" s="194">
        <f t="shared" si="823"/>
        <v>0</v>
      </c>
      <c r="J544" s="194">
        <f t="shared" ref="J544" si="824">J554+J560+J567+J577</f>
        <v>0</v>
      </c>
    </row>
    <row r="545" spans="1:10" ht="14.15" x14ac:dyDescent="0.35">
      <c r="A545" s="43"/>
      <c r="B545" s="28" t="s">
        <v>263</v>
      </c>
      <c r="C545" s="26">
        <v>0.01</v>
      </c>
      <c r="D545" s="253">
        <f t="shared" si="821"/>
        <v>6808</v>
      </c>
      <c r="E545" s="38">
        <f t="shared" si="821"/>
        <v>8108</v>
      </c>
      <c r="F545" s="469">
        <f t="shared" si="822"/>
        <v>6825</v>
      </c>
      <c r="G545" s="38">
        <f t="shared" ref="G545:I545" si="825">G555+G561+G568+G578</f>
        <v>0</v>
      </c>
      <c r="H545" s="38">
        <f t="shared" si="825"/>
        <v>0</v>
      </c>
      <c r="I545" s="38">
        <f t="shared" si="825"/>
        <v>0</v>
      </c>
      <c r="J545" s="38">
        <f t="shared" ref="J545" si="826">J555+J561+J568+J578</f>
        <v>0</v>
      </c>
    </row>
    <row r="546" spans="1:10" ht="14.15" x14ac:dyDescent="0.35">
      <c r="A546" s="43"/>
      <c r="B546" s="28" t="s">
        <v>264</v>
      </c>
      <c r="C546" s="29">
        <v>10</v>
      </c>
      <c r="D546" s="253">
        <f t="shared" ref="D546:E546" si="827">D569+D579</f>
        <v>3090</v>
      </c>
      <c r="E546" s="38">
        <f t="shared" si="827"/>
        <v>3095</v>
      </c>
      <c r="F546" s="469">
        <f t="shared" ref="F546" si="828">F569+F579</f>
        <v>3095</v>
      </c>
      <c r="G546" s="38">
        <f t="shared" ref="G546:I546" si="829">G569+G579</f>
        <v>0</v>
      </c>
      <c r="H546" s="38">
        <f t="shared" si="829"/>
        <v>0</v>
      </c>
      <c r="I546" s="38">
        <f t="shared" si="829"/>
        <v>0</v>
      </c>
      <c r="J546" s="38">
        <f t="shared" ref="J546" si="830">J569+J579</f>
        <v>0</v>
      </c>
    </row>
    <row r="547" spans="1:10" ht="14.15" x14ac:dyDescent="0.35">
      <c r="A547" s="43"/>
      <c r="B547" s="28" t="s">
        <v>265</v>
      </c>
      <c r="C547" s="29">
        <v>20</v>
      </c>
      <c r="D547" s="253">
        <f t="shared" ref="D547:E547" si="831">D556+D562+D570+D580</f>
        <v>3718</v>
      </c>
      <c r="E547" s="38">
        <f t="shared" si="831"/>
        <v>5013</v>
      </c>
      <c r="F547" s="469">
        <f t="shared" ref="F547" si="832">F556+F562+F570+F580</f>
        <v>3730</v>
      </c>
      <c r="G547" s="38">
        <f t="shared" ref="G547:I547" si="833">G556+G562+G570+G580</f>
        <v>0</v>
      </c>
      <c r="H547" s="38">
        <f t="shared" si="833"/>
        <v>0</v>
      </c>
      <c r="I547" s="38">
        <f t="shared" si="833"/>
        <v>0</v>
      </c>
      <c r="J547" s="38">
        <f t="shared" ref="J547" si="834">J556+J562+J570+J580</f>
        <v>0</v>
      </c>
    </row>
    <row r="548" spans="1:10" ht="14.15" x14ac:dyDescent="0.35">
      <c r="A548" s="43"/>
      <c r="B548" s="28" t="s">
        <v>407</v>
      </c>
      <c r="C548" s="29" t="s">
        <v>408</v>
      </c>
      <c r="D548" s="253">
        <f t="shared" ref="D548:E548" si="835">D571</f>
        <v>0</v>
      </c>
      <c r="E548" s="38">
        <f t="shared" si="835"/>
        <v>0</v>
      </c>
      <c r="F548" s="469">
        <f t="shared" ref="F548" si="836">F571</f>
        <v>0</v>
      </c>
      <c r="G548" s="38">
        <f t="shared" ref="G548:I548" si="837">G571</f>
        <v>0</v>
      </c>
      <c r="H548" s="38">
        <f t="shared" si="837"/>
        <v>0</v>
      </c>
      <c r="I548" s="38">
        <f t="shared" si="837"/>
        <v>0</v>
      </c>
      <c r="J548" s="38">
        <f t="shared" ref="J548" si="838">J571</f>
        <v>0</v>
      </c>
    </row>
    <row r="549" spans="1:10" ht="14.15" x14ac:dyDescent="0.35">
      <c r="A549" s="43"/>
      <c r="B549" s="28" t="s">
        <v>274</v>
      </c>
      <c r="C549" s="29" t="s">
        <v>380</v>
      </c>
      <c r="D549" s="253">
        <f t="shared" ref="D549:E549" si="839">D581</f>
        <v>0</v>
      </c>
      <c r="E549" s="38">
        <f t="shared" si="839"/>
        <v>0</v>
      </c>
      <c r="F549" s="469">
        <f t="shared" ref="F549" si="840">F581</f>
        <v>0</v>
      </c>
      <c r="G549" s="38">
        <f t="shared" ref="G549:I549" si="841">G581</f>
        <v>0</v>
      </c>
      <c r="H549" s="38">
        <f t="shared" si="841"/>
        <v>0</v>
      </c>
      <c r="I549" s="38">
        <f t="shared" si="841"/>
        <v>0</v>
      </c>
      <c r="J549" s="38">
        <f t="shared" ref="J549" si="842">J581</f>
        <v>0</v>
      </c>
    </row>
    <row r="550" spans="1:10" ht="14.15" x14ac:dyDescent="0.35">
      <c r="A550" s="43"/>
      <c r="B550" s="25" t="s">
        <v>275</v>
      </c>
      <c r="C550" s="29"/>
      <c r="D550" s="195">
        <f t="shared" ref="D550:E551" si="843">D557+D572+D582+D563</f>
        <v>3539</v>
      </c>
      <c r="E550" s="195">
        <f t="shared" si="843"/>
        <v>0</v>
      </c>
      <c r="F550" s="480">
        <f t="shared" ref="F550:F551" si="844">F557+F572+F582+F563</f>
        <v>3688</v>
      </c>
      <c r="G550" s="195">
        <f t="shared" ref="G550:I550" si="845">G557+G572+G582+G563</f>
        <v>0</v>
      </c>
      <c r="H550" s="195">
        <f t="shared" si="845"/>
        <v>0</v>
      </c>
      <c r="I550" s="195">
        <f t="shared" si="845"/>
        <v>0</v>
      </c>
      <c r="J550" s="195">
        <f t="shared" ref="J550" si="846">J557+J572+J582+J563</f>
        <v>0</v>
      </c>
    </row>
    <row r="551" spans="1:10" ht="14.15" x14ac:dyDescent="0.35">
      <c r="A551" s="43"/>
      <c r="B551" s="28" t="s">
        <v>329</v>
      </c>
      <c r="C551" s="29">
        <v>70</v>
      </c>
      <c r="D551" s="195">
        <f>D558+D573+D583+D564</f>
        <v>3539</v>
      </c>
      <c r="E551" s="195">
        <f t="shared" si="843"/>
        <v>0</v>
      </c>
      <c r="F551" s="480">
        <f t="shared" si="844"/>
        <v>3688</v>
      </c>
      <c r="G551" s="195">
        <f t="shared" ref="G551:I551" si="847">G558+G573+G583+G564</f>
        <v>0</v>
      </c>
      <c r="H551" s="195">
        <f t="shared" si="847"/>
        <v>0</v>
      </c>
      <c r="I551" s="195">
        <f t="shared" si="847"/>
        <v>0</v>
      </c>
      <c r="J551" s="195">
        <f t="shared" ref="J551" si="848">J558+J573+J583+J564</f>
        <v>0</v>
      </c>
    </row>
    <row r="552" spans="1:10" ht="14.15" x14ac:dyDescent="0.35">
      <c r="A552" s="43">
        <v>1</v>
      </c>
      <c r="B552" s="125" t="s">
        <v>409</v>
      </c>
      <c r="C552" s="126">
        <v>60.02</v>
      </c>
      <c r="D552" s="266">
        <f t="shared" ref="D552:E552" si="849">D553+D559</f>
        <v>885</v>
      </c>
      <c r="E552" s="127">
        <f t="shared" si="849"/>
        <v>935</v>
      </c>
      <c r="F552" s="229">
        <f t="shared" ref="F552" si="850">F553+F559</f>
        <v>883</v>
      </c>
      <c r="G552" s="127">
        <f t="shared" ref="G552:I552" si="851">G553+G559</f>
        <v>0</v>
      </c>
      <c r="H552" s="127">
        <f t="shared" si="851"/>
        <v>0</v>
      </c>
      <c r="I552" s="127">
        <f t="shared" si="851"/>
        <v>0</v>
      </c>
      <c r="J552" s="127">
        <f t="shared" ref="J552" si="852">J553+J559</f>
        <v>0</v>
      </c>
    </row>
    <row r="553" spans="1:10" ht="30.75" customHeight="1" x14ac:dyDescent="0.35">
      <c r="A553" s="43" t="s">
        <v>410</v>
      </c>
      <c r="B553" s="158" t="s">
        <v>411</v>
      </c>
      <c r="C553" s="159" t="s">
        <v>412</v>
      </c>
      <c r="D553" s="269">
        <f t="shared" ref="D553:E553" si="853">D554+D557</f>
        <v>856</v>
      </c>
      <c r="E553" s="160">
        <f t="shared" si="853"/>
        <v>905</v>
      </c>
      <c r="F553" s="484">
        <f t="shared" ref="F553" si="854">F554+F557</f>
        <v>850</v>
      </c>
      <c r="G553" s="160">
        <f t="shared" ref="G553:I553" si="855">G554+G557</f>
        <v>0</v>
      </c>
      <c r="H553" s="160">
        <f t="shared" si="855"/>
        <v>0</v>
      </c>
      <c r="I553" s="160">
        <f t="shared" si="855"/>
        <v>0</v>
      </c>
      <c r="J553" s="160">
        <f t="shared" ref="J553" si="856">J554+J557</f>
        <v>0</v>
      </c>
    </row>
    <row r="554" spans="1:10" ht="18" customHeight="1" x14ac:dyDescent="0.35">
      <c r="A554" s="43"/>
      <c r="B554" s="25" t="s">
        <v>262</v>
      </c>
      <c r="C554" s="26"/>
      <c r="D554" s="195">
        <f t="shared" ref="D554:E555" si="857">D555</f>
        <v>793</v>
      </c>
      <c r="E554" s="115">
        <f t="shared" si="857"/>
        <v>905</v>
      </c>
      <c r="F554" s="480">
        <f t="shared" ref="F554:J555" si="858">F555</f>
        <v>800</v>
      </c>
      <c r="G554" s="115">
        <f t="shared" si="858"/>
        <v>0</v>
      </c>
      <c r="H554" s="115">
        <f t="shared" si="858"/>
        <v>0</v>
      </c>
      <c r="I554" s="115">
        <f t="shared" si="858"/>
        <v>0</v>
      </c>
      <c r="J554" s="115">
        <f t="shared" si="858"/>
        <v>0</v>
      </c>
    </row>
    <row r="555" spans="1:10" ht="18.75" customHeight="1" x14ac:dyDescent="0.35">
      <c r="A555" s="43"/>
      <c r="B555" s="28" t="s">
        <v>263</v>
      </c>
      <c r="C555" s="29">
        <v>1</v>
      </c>
      <c r="D555" s="253">
        <f t="shared" si="857"/>
        <v>793</v>
      </c>
      <c r="E555" s="38">
        <f t="shared" si="857"/>
        <v>905</v>
      </c>
      <c r="F555" s="469">
        <f t="shared" si="858"/>
        <v>800</v>
      </c>
      <c r="G555" s="38">
        <f t="shared" si="858"/>
        <v>0</v>
      </c>
      <c r="H555" s="38">
        <f t="shared" si="858"/>
        <v>0</v>
      </c>
      <c r="I555" s="38">
        <f t="shared" si="858"/>
        <v>0</v>
      </c>
      <c r="J555" s="38">
        <f t="shared" si="858"/>
        <v>0</v>
      </c>
    </row>
    <row r="556" spans="1:10" ht="18" customHeight="1" x14ac:dyDescent="0.35">
      <c r="A556" s="43"/>
      <c r="B556" s="28" t="s">
        <v>265</v>
      </c>
      <c r="C556" s="29">
        <v>20</v>
      </c>
      <c r="D556" s="190">
        <v>793</v>
      </c>
      <c r="E556" s="30">
        <v>905</v>
      </c>
      <c r="F556" s="97">
        <v>800</v>
      </c>
      <c r="G556" s="30"/>
      <c r="H556" s="30"/>
      <c r="I556" s="30"/>
      <c r="J556" s="30"/>
    </row>
    <row r="557" spans="1:10" ht="19.5" customHeight="1" x14ac:dyDescent="0.35">
      <c r="A557" s="43"/>
      <c r="B557" s="25" t="s">
        <v>275</v>
      </c>
      <c r="C557" s="29"/>
      <c r="D557" s="195">
        <f t="shared" ref="D557:E557" si="859">D558</f>
        <v>63</v>
      </c>
      <c r="E557" s="115">
        <f t="shared" si="859"/>
        <v>0</v>
      </c>
      <c r="F557" s="480">
        <f t="shared" ref="F557:J557" si="860">F558</f>
        <v>50</v>
      </c>
      <c r="G557" s="115">
        <f t="shared" si="860"/>
        <v>0</v>
      </c>
      <c r="H557" s="115">
        <f t="shared" si="860"/>
        <v>0</v>
      </c>
      <c r="I557" s="115">
        <f t="shared" si="860"/>
        <v>0</v>
      </c>
      <c r="J557" s="115">
        <f t="shared" si="860"/>
        <v>0</v>
      </c>
    </row>
    <row r="558" spans="1:10" ht="18.75" customHeight="1" x14ac:dyDescent="0.35">
      <c r="A558" s="43"/>
      <c r="B558" s="28" t="s">
        <v>329</v>
      </c>
      <c r="C558" s="29">
        <v>70</v>
      </c>
      <c r="D558" s="257">
        <v>63</v>
      </c>
      <c r="E558" s="47"/>
      <c r="F558" s="474">
        <v>50</v>
      </c>
      <c r="G558" s="47"/>
      <c r="H558" s="47"/>
      <c r="I558" s="47"/>
      <c r="J558" s="47"/>
    </row>
    <row r="559" spans="1:10" ht="14.15" x14ac:dyDescent="0.35">
      <c r="A559" s="43" t="s">
        <v>413</v>
      </c>
      <c r="B559" s="158" t="s">
        <v>414</v>
      </c>
      <c r="C559" s="159" t="s">
        <v>412</v>
      </c>
      <c r="D559" s="269">
        <f t="shared" ref="D559:E559" si="861">D561+D563</f>
        <v>29</v>
      </c>
      <c r="E559" s="160">
        <f t="shared" si="861"/>
        <v>30</v>
      </c>
      <c r="F559" s="484">
        <f t="shared" ref="F559" si="862">F561+F563</f>
        <v>33</v>
      </c>
      <c r="G559" s="160">
        <f t="shared" ref="G559:I559" si="863">G561+G563</f>
        <v>0</v>
      </c>
      <c r="H559" s="160">
        <f t="shared" si="863"/>
        <v>0</v>
      </c>
      <c r="I559" s="160">
        <f t="shared" si="863"/>
        <v>0</v>
      </c>
      <c r="J559" s="160">
        <f t="shared" ref="J559" si="864">J561+J563</f>
        <v>0</v>
      </c>
    </row>
    <row r="560" spans="1:10" ht="14.15" x14ac:dyDescent="0.35">
      <c r="A560" s="43"/>
      <c r="B560" s="25" t="s">
        <v>262</v>
      </c>
      <c r="C560" s="26"/>
      <c r="D560" s="195">
        <f t="shared" ref="D560:E561" si="865">D561</f>
        <v>15</v>
      </c>
      <c r="E560" s="115">
        <f t="shared" si="865"/>
        <v>30</v>
      </c>
      <c r="F560" s="480">
        <f t="shared" ref="F560:J561" si="866">F561</f>
        <v>30</v>
      </c>
      <c r="G560" s="115">
        <f t="shared" si="866"/>
        <v>0</v>
      </c>
      <c r="H560" s="115">
        <f t="shared" si="866"/>
        <v>0</v>
      </c>
      <c r="I560" s="115">
        <f t="shared" si="866"/>
        <v>0</v>
      </c>
      <c r="J560" s="115">
        <f t="shared" si="866"/>
        <v>0</v>
      </c>
    </row>
    <row r="561" spans="1:10" ht="17.25" customHeight="1" x14ac:dyDescent="0.35">
      <c r="A561" s="43"/>
      <c r="B561" s="28" t="s">
        <v>263</v>
      </c>
      <c r="C561" s="29">
        <v>1</v>
      </c>
      <c r="D561" s="253">
        <f t="shared" si="865"/>
        <v>15</v>
      </c>
      <c r="E561" s="38">
        <f t="shared" si="865"/>
        <v>30</v>
      </c>
      <c r="F561" s="469">
        <f t="shared" si="866"/>
        <v>30</v>
      </c>
      <c r="G561" s="38">
        <f t="shared" si="866"/>
        <v>0</v>
      </c>
      <c r="H561" s="38">
        <f t="shared" si="866"/>
        <v>0</v>
      </c>
      <c r="I561" s="38">
        <f t="shared" si="866"/>
        <v>0</v>
      </c>
      <c r="J561" s="38">
        <f t="shared" si="866"/>
        <v>0</v>
      </c>
    </row>
    <row r="562" spans="1:10" ht="14.25" customHeight="1" x14ac:dyDescent="0.35">
      <c r="A562" s="43"/>
      <c r="B562" s="28" t="s">
        <v>265</v>
      </c>
      <c r="C562" s="29">
        <v>20</v>
      </c>
      <c r="D562" s="190">
        <v>15</v>
      </c>
      <c r="E562" s="30">
        <v>30</v>
      </c>
      <c r="F562" s="97">
        <v>30</v>
      </c>
      <c r="G562" s="30"/>
      <c r="H562" s="30"/>
      <c r="I562" s="30"/>
      <c r="J562" s="30"/>
    </row>
    <row r="563" spans="1:10" ht="21" customHeight="1" x14ac:dyDescent="0.35">
      <c r="A563" s="43"/>
      <c r="B563" s="25" t="s">
        <v>275</v>
      </c>
      <c r="C563" s="29"/>
      <c r="D563" s="190">
        <f>D564</f>
        <v>14</v>
      </c>
      <c r="E563" s="190">
        <f t="shared" ref="E563" si="867">E564</f>
        <v>0</v>
      </c>
      <c r="F563" s="97">
        <f t="shared" ref="F563:J563" si="868">F564</f>
        <v>3</v>
      </c>
      <c r="G563" s="190">
        <f t="shared" si="868"/>
        <v>0</v>
      </c>
      <c r="H563" s="190">
        <f t="shared" si="868"/>
        <v>0</v>
      </c>
      <c r="I563" s="190">
        <f t="shared" si="868"/>
        <v>0</v>
      </c>
      <c r="J563" s="190">
        <f t="shared" si="868"/>
        <v>0</v>
      </c>
    </row>
    <row r="564" spans="1:10" ht="15.75" customHeight="1" x14ac:dyDescent="0.35">
      <c r="A564" s="43"/>
      <c r="B564" s="28" t="s">
        <v>329</v>
      </c>
      <c r="C564" s="29">
        <v>70</v>
      </c>
      <c r="D564" s="190">
        <v>14</v>
      </c>
      <c r="E564" s="30"/>
      <c r="F564" s="97">
        <v>3</v>
      </c>
      <c r="G564" s="30"/>
      <c r="H564" s="30"/>
      <c r="I564" s="30"/>
      <c r="J564" s="30"/>
    </row>
    <row r="565" spans="1:10" ht="27" customHeight="1" x14ac:dyDescent="0.35">
      <c r="A565" s="43">
        <v>2</v>
      </c>
      <c r="B565" s="191" t="s">
        <v>415</v>
      </c>
      <c r="C565" s="126">
        <v>61.02</v>
      </c>
      <c r="D565" s="266">
        <f t="shared" ref="D565:E565" si="869">D566+D576</f>
        <v>9462</v>
      </c>
      <c r="E565" s="127">
        <f t="shared" si="869"/>
        <v>7173</v>
      </c>
      <c r="F565" s="229">
        <f t="shared" ref="F565" si="870">F566+F576</f>
        <v>9630</v>
      </c>
      <c r="G565" s="127">
        <f t="shared" ref="G565:I565" si="871">G566+G576</f>
        <v>0</v>
      </c>
      <c r="H565" s="127">
        <f t="shared" si="871"/>
        <v>0</v>
      </c>
      <c r="I565" s="127">
        <f t="shared" si="871"/>
        <v>0</v>
      </c>
      <c r="J565" s="127">
        <f t="shared" ref="J565" si="872">J566+J576</f>
        <v>0</v>
      </c>
    </row>
    <row r="566" spans="1:10" ht="30.75" customHeight="1" x14ac:dyDescent="0.35">
      <c r="A566" s="43" t="s">
        <v>370</v>
      </c>
      <c r="B566" s="158" t="s">
        <v>416</v>
      </c>
      <c r="C566" s="133" t="s">
        <v>417</v>
      </c>
      <c r="D566" s="269">
        <f t="shared" ref="D566:E566" si="873">D567+D572</f>
        <v>2671</v>
      </c>
      <c r="E566" s="160">
        <f t="shared" si="873"/>
        <v>2547</v>
      </c>
      <c r="F566" s="484">
        <f t="shared" ref="F566" si="874">F567+F572</f>
        <v>3171</v>
      </c>
      <c r="G566" s="160">
        <f t="shared" ref="G566:I566" si="875">G567+G572</f>
        <v>0</v>
      </c>
      <c r="H566" s="160">
        <f t="shared" si="875"/>
        <v>0</v>
      </c>
      <c r="I566" s="160">
        <f t="shared" si="875"/>
        <v>0</v>
      </c>
      <c r="J566" s="160">
        <f t="shared" ref="J566" si="876">J567+J572</f>
        <v>0</v>
      </c>
    </row>
    <row r="567" spans="1:10" ht="14.15" x14ac:dyDescent="0.35">
      <c r="A567" s="43"/>
      <c r="B567" s="25" t="s">
        <v>262</v>
      </c>
      <c r="C567" s="29"/>
      <c r="D567" s="195">
        <f t="shared" ref="D567:E567" si="877">D568</f>
        <v>1800</v>
      </c>
      <c r="E567" s="115">
        <f t="shared" si="877"/>
        <v>2547</v>
      </c>
      <c r="F567" s="480">
        <f t="shared" ref="F567:J567" si="878">F568</f>
        <v>1800</v>
      </c>
      <c r="G567" s="115">
        <f t="shared" si="878"/>
        <v>0</v>
      </c>
      <c r="H567" s="115">
        <f t="shared" si="878"/>
        <v>0</v>
      </c>
      <c r="I567" s="115">
        <f t="shared" si="878"/>
        <v>0</v>
      </c>
      <c r="J567" s="115">
        <f t="shared" si="878"/>
        <v>0</v>
      </c>
    </row>
    <row r="568" spans="1:10" ht="14.15" x14ac:dyDescent="0.35">
      <c r="A568" s="43"/>
      <c r="B568" s="28" t="s">
        <v>263</v>
      </c>
      <c r="C568" s="29">
        <v>1</v>
      </c>
      <c r="D568" s="253">
        <f t="shared" ref="D568:E568" si="879">D569+D570+D571</f>
        <v>1800</v>
      </c>
      <c r="E568" s="38">
        <f t="shared" si="879"/>
        <v>2547</v>
      </c>
      <c r="F568" s="469">
        <f t="shared" ref="F568" si="880">F569+F570+F571</f>
        <v>1800</v>
      </c>
      <c r="G568" s="38">
        <f t="shared" ref="G568:I568" si="881">G569+G570+G571</f>
        <v>0</v>
      </c>
      <c r="H568" s="38">
        <f t="shared" si="881"/>
        <v>0</v>
      </c>
      <c r="I568" s="38">
        <f t="shared" si="881"/>
        <v>0</v>
      </c>
      <c r="J568" s="38">
        <f t="shared" ref="J568" si="882">J569+J570+J571</f>
        <v>0</v>
      </c>
    </row>
    <row r="569" spans="1:10" ht="15" hidden="1" customHeight="1" x14ac:dyDescent="0.35">
      <c r="A569" s="43"/>
      <c r="B569" s="28" t="s">
        <v>264</v>
      </c>
      <c r="C569" s="29">
        <v>10</v>
      </c>
      <c r="D569" s="190"/>
      <c r="E569" s="30"/>
      <c r="F569" s="97"/>
      <c r="G569" s="30"/>
      <c r="H569" s="30"/>
      <c r="I569" s="30"/>
      <c r="J569" s="30"/>
    </row>
    <row r="570" spans="1:10" ht="14.15" x14ac:dyDescent="0.35">
      <c r="A570" s="43"/>
      <c r="B570" s="28" t="s">
        <v>265</v>
      </c>
      <c r="C570" s="29">
        <v>20</v>
      </c>
      <c r="D570" s="190">
        <v>1800</v>
      </c>
      <c r="E570" s="30">
        <v>2547</v>
      </c>
      <c r="F570" s="97">
        <v>1800</v>
      </c>
      <c r="G570" s="30"/>
      <c r="H570" s="30"/>
      <c r="I570" s="30"/>
      <c r="J570" s="30"/>
    </row>
    <row r="571" spans="1:10" ht="14.15" hidden="1" x14ac:dyDescent="0.35">
      <c r="A571" s="43"/>
      <c r="B571" s="28" t="s">
        <v>407</v>
      </c>
      <c r="C571" s="29">
        <v>59.02</v>
      </c>
      <c r="D571" s="190"/>
      <c r="E571" s="30"/>
      <c r="F571" s="97"/>
      <c r="G571" s="30"/>
      <c r="H571" s="30"/>
      <c r="I571" s="30"/>
      <c r="J571" s="30"/>
    </row>
    <row r="572" spans="1:10" ht="14.15" x14ac:dyDescent="0.35">
      <c r="A572" s="43"/>
      <c r="B572" s="25" t="s">
        <v>275</v>
      </c>
      <c r="C572" s="29"/>
      <c r="D572" s="195">
        <f t="shared" ref="D572:E572" si="883">D573</f>
        <v>871</v>
      </c>
      <c r="E572" s="115">
        <f t="shared" si="883"/>
        <v>0</v>
      </c>
      <c r="F572" s="480">
        <f t="shared" ref="F572:J572" si="884">F573</f>
        <v>1371</v>
      </c>
      <c r="G572" s="115">
        <f t="shared" si="884"/>
        <v>0</v>
      </c>
      <c r="H572" s="115">
        <f t="shared" si="884"/>
        <v>0</v>
      </c>
      <c r="I572" s="115">
        <f t="shared" si="884"/>
        <v>0</v>
      </c>
      <c r="J572" s="115">
        <f t="shared" si="884"/>
        <v>0</v>
      </c>
    </row>
    <row r="573" spans="1:10" ht="14.25" customHeight="1" x14ac:dyDescent="0.35">
      <c r="A573" s="43"/>
      <c r="B573" s="28" t="s">
        <v>329</v>
      </c>
      <c r="C573" s="29">
        <v>70</v>
      </c>
      <c r="D573" s="190">
        <v>871</v>
      </c>
      <c r="E573" s="30"/>
      <c r="F573" s="97">
        <v>1371</v>
      </c>
      <c r="G573" s="30"/>
      <c r="H573" s="30"/>
      <c r="I573" s="30"/>
      <c r="J573" s="30"/>
    </row>
    <row r="574" spans="1:10" ht="15" hidden="1" customHeight="1" x14ac:dyDescent="0.35">
      <c r="A574" s="43"/>
      <c r="B574" s="28" t="s">
        <v>418</v>
      </c>
      <c r="C574" s="29" t="s">
        <v>419</v>
      </c>
      <c r="D574" s="190"/>
      <c r="E574" s="30"/>
      <c r="F574" s="97"/>
      <c r="G574" s="30"/>
      <c r="H574" s="30"/>
      <c r="I574" s="30"/>
      <c r="J574" s="30"/>
    </row>
    <row r="575" spans="1:10" ht="15" hidden="1" customHeight="1" x14ac:dyDescent="0.35">
      <c r="A575" s="43"/>
      <c r="B575" s="28" t="s">
        <v>420</v>
      </c>
      <c r="C575" s="29" t="s">
        <v>421</v>
      </c>
      <c r="D575" s="190"/>
      <c r="E575" s="30"/>
      <c r="F575" s="97"/>
      <c r="G575" s="30"/>
      <c r="H575" s="30"/>
      <c r="I575" s="30"/>
      <c r="J575" s="30"/>
    </row>
    <row r="576" spans="1:10" ht="30" customHeight="1" x14ac:dyDescent="0.35">
      <c r="A576" s="43"/>
      <c r="B576" s="158" t="s">
        <v>422</v>
      </c>
      <c r="C576" s="159" t="s">
        <v>423</v>
      </c>
      <c r="D576" s="64">
        <f t="shared" ref="D576:E576" si="885">D577+D582</f>
        <v>6791</v>
      </c>
      <c r="E576" s="153">
        <f t="shared" si="885"/>
        <v>4626</v>
      </c>
      <c r="F576" s="240">
        <f t="shared" ref="F576" si="886">F577+F582</f>
        <v>6459</v>
      </c>
      <c r="G576" s="153">
        <f t="shared" ref="G576:I576" si="887">G577+G582</f>
        <v>0</v>
      </c>
      <c r="H576" s="153">
        <f t="shared" si="887"/>
        <v>0</v>
      </c>
      <c r="I576" s="153">
        <f t="shared" si="887"/>
        <v>0</v>
      </c>
      <c r="J576" s="153">
        <f t="shared" ref="J576" si="888">J577+J582</f>
        <v>0</v>
      </c>
    </row>
    <row r="577" spans="1:10" ht="15" customHeight="1" x14ac:dyDescent="0.35">
      <c r="A577" s="43"/>
      <c r="B577" s="25" t="s">
        <v>262</v>
      </c>
      <c r="C577" s="29"/>
      <c r="D577" s="40">
        <f t="shared" ref="D577:E577" si="889">D578</f>
        <v>4200</v>
      </c>
      <c r="E577" s="41">
        <f t="shared" si="889"/>
        <v>4626</v>
      </c>
      <c r="F577" s="471">
        <f t="shared" ref="F577:J577" si="890">F578</f>
        <v>4195</v>
      </c>
      <c r="G577" s="41">
        <f t="shared" si="890"/>
        <v>0</v>
      </c>
      <c r="H577" s="41">
        <f t="shared" si="890"/>
        <v>0</v>
      </c>
      <c r="I577" s="41">
        <f t="shared" si="890"/>
        <v>0</v>
      </c>
      <c r="J577" s="41">
        <f t="shared" si="890"/>
        <v>0</v>
      </c>
    </row>
    <row r="578" spans="1:10" ht="15" customHeight="1" x14ac:dyDescent="0.35">
      <c r="A578" s="43"/>
      <c r="B578" s="28" t="s">
        <v>263</v>
      </c>
      <c r="C578" s="29">
        <v>1</v>
      </c>
      <c r="D578" s="40">
        <f t="shared" ref="D578:E578" si="891">D579+D580+D581</f>
        <v>4200</v>
      </c>
      <c r="E578" s="41">
        <f t="shared" si="891"/>
        <v>4626</v>
      </c>
      <c r="F578" s="471">
        <f t="shared" ref="F578" si="892">F579+F580+F581</f>
        <v>4195</v>
      </c>
      <c r="G578" s="41">
        <f t="shared" ref="G578:I578" si="893">G579+G580+G581</f>
        <v>0</v>
      </c>
      <c r="H578" s="41">
        <f t="shared" si="893"/>
        <v>0</v>
      </c>
      <c r="I578" s="41">
        <f t="shared" si="893"/>
        <v>0</v>
      </c>
      <c r="J578" s="41">
        <f t="shared" ref="J578" si="894">J579+J580+J581</f>
        <v>0</v>
      </c>
    </row>
    <row r="579" spans="1:10" ht="15" customHeight="1" x14ac:dyDescent="0.35">
      <c r="A579" s="43"/>
      <c r="B579" s="28" t="s">
        <v>264</v>
      </c>
      <c r="C579" s="29">
        <v>10</v>
      </c>
      <c r="D579" s="190">
        <v>3090</v>
      </c>
      <c r="E579" s="30">
        <v>3095</v>
      </c>
      <c r="F579" s="97">
        <v>3095</v>
      </c>
      <c r="G579" s="30"/>
      <c r="H579" s="30"/>
      <c r="I579" s="30"/>
      <c r="J579" s="30"/>
    </row>
    <row r="580" spans="1:10" ht="15" customHeight="1" x14ac:dyDescent="0.35">
      <c r="A580" s="43"/>
      <c r="B580" s="28" t="s">
        <v>265</v>
      </c>
      <c r="C580" s="29">
        <v>20</v>
      </c>
      <c r="D580" s="190">
        <v>1110</v>
      </c>
      <c r="E580" s="30">
        <v>1531</v>
      </c>
      <c r="F580" s="97">
        <v>1100</v>
      </c>
      <c r="G580" s="30"/>
      <c r="H580" s="30"/>
      <c r="I580" s="30"/>
      <c r="J580" s="30"/>
    </row>
    <row r="581" spans="1:10" ht="0.75" customHeight="1" x14ac:dyDescent="0.35">
      <c r="A581" s="43"/>
      <c r="B581" s="28" t="s">
        <v>274</v>
      </c>
      <c r="C581" s="29" t="s">
        <v>380</v>
      </c>
      <c r="D581" s="190"/>
      <c r="E581" s="30"/>
      <c r="F581" s="97"/>
      <c r="G581" s="30"/>
      <c r="H581" s="30"/>
      <c r="I581" s="30"/>
      <c r="J581" s="30"/>
    </row>
    <row r="582" spans="1:10" ht="15" customHeight="1" x14ac:dyDescent="0.35">
      <c r="A582" s="43"/>
      <c r="B582" s="25" t="s">
        <v>275</v>
      </c>
      <c r="C582" s="29"/>
      <c r="D582" s="40">
        <f t="shared" ref="D582:E582" si="895">D583</f>
        <v>2591</v>
      </c>
      <c r="E582" s="41">
        <f t="shared" si="895"/>
        <v>0</v>
      </c>
      <c r="F582" s="471">
        <f t="shared" ref="F582:J582" si="896">F583</f>
        <v>2264</v>
      </c>
      <c r="G582" s="41">
        <f t="shared" si="896"/>
        <v>0</v>
      </c>
      <c r="H582" s="41">
        <f t="shared" si="896"/>
        <v>0</v>
      </c>
      <c r="I582" s="41">
        <f t="shared" si="896"/>
        <v>0</v>
      </c>
      <c r="J582" s="41">
        <f t="shared" si="896"/>
        <v>0</v>
      </c>
    </row>
    <row r="583" spans="1:10" ht="15" customHeight="1" x14ac:dyDescent="0.35">
      <c r="A583" s="43"/>
      <c r="B583" s="28" t="s">
        <v>329</v>
      </c>
      <c r="C583" s="29">
        <v>70</v>
      </c>
      <c r="D583" s="190">
        <v>2591</v>
      </c>
      <c r="E583" s="30"/>
      <c r="F583" s="97">
        <v>2264</v>
      </c>
      <c r="G583" s="30"/>
      <c r="H583" s="30"/>
      <c r="I583" s="30"/>
      <c r="J583" s="30"/>
    </row>
    <row r="584" spans="1:10" ht="28.5" customHeight="1" x14ac:dyDescent="0.35">
      <c r="A584" s="114" t="s">
        <v>424</v>
      </c>
      <c r="B584" s="118" t="s">
        <v>425</v>
      </c>
      <c r="C584" s="196">
        <v>64.02</v>
      </c>
      <c r="D584" s="275">
        <f t="shared" ref="D584:E584" si="897">D603+D703+D772+D900</f>
        <v>401493.37</v>
      </c>
      <c r="E584" s="194">
        <f t="shared" si="897"/>
        <v>301031</v>
      </c>
      <c r="F584" s="491">
        <f t="shared" ref="F584" si="898">F603+F703+F772+F900</f>
        <v>341402</v>
      </c>
      <c r="G584" s="194">
        <f t="shared" ref="G584:I584" si="899">G603+G703+G772+G900</f>
        <v>0</v>
      </c>
      <c r="H584" s="194">
        <f t="shared" si="899"/>
        <v>0</v>
      </c>
      <c r="I584" s="194">
        <f t="shared" si="899"/>
        <v>0</v>
      </c>
      <c r="J584" s="194">
        <f t="shared" ref="J584" si="900">J603+J703+J772+J900</f>
        <v>0</v>
      </c>
    </row>
    <row r="585" spans="1:10" ht="19.5" customHeight="1" x14ac:dyDescent="0.35">
      <c r="A585" s="43"/>
      <c r="B585" s="25" t="s">
        <v>262</v>
      </c>
      <c r="C585" s="197"/>
      <c r="D585" s="195">
        <f t="shared" ref="D585:E586" si="901">D604+D705+D717+D773+D901</f>
        <v>310348.68</v>
      </c>
      <c r="E585" s="115">
        <f t="shared" si="901"/>
        <v>299221</v>
      </c>
      <c r="F585" s="480">
        <f t="shared" ref="F585:F586" si="902">F604+F705+F717+F773+F901</f>
        <v>280153</v>
      </c>
      <c r="G585" s="115">
        <f t="shared" ref="G585:I585" si="903">G604+G705+G717+G773+G901</f>
        <v>0</v>
      </c>
      <c r="H585" s="115">
        <f t="shared" si="903"/>
        <v>0</v>
      </c>
      <c r="I585" s="115">
        <f t="shared" si="903"/>
        <v>0</v>
      </c>
      <c r="J585" s="115">
        <f t="shared" ref="J585" si="904">J604+J705+J717+J773+J901</f>
        <v>0</v>
      </c>
    </row>
    <row r="586" spans="1:10" ht="14.15" x14ac:dyDescent="0.35">
      <c r="A586" s="43"/>
      <c r="B586" s="28" t="s">
        <v>263</v>
      </c>
      <c r="C586" s="29">
        <v>1</v>
      </c>
      <c r="D586" s="253">
        <f t="shared" si="901"/>
        <v>312051.29000000004</v>
      </c>
      <c r="E586" s="38">
        <f t="shared" si="901"/>
        <v>299221</v>
      </c>
      <c r="F586" s="469">
        <f t="shared" si="902"/>
        <v>280153</v>
      </c>
      <c r="G586" s="38">
        <f t="shared" ref="G586:I586" si="905">G605+G706+G718+G774+G902</f>
        <v>0</v>
      </c>
      <c r="H586" s="38">
        <f t="shared" si="905"/>
        <v>0</v>
      </c>
      <c r="I586" s="38">
        <f t="shared" si="905"/>
        <v>0</v>
      </c>
      <c r="J586" s="38">
        <f t="shared" ref="J586" si="906">J605+J706+J718+J774+J902</f>
        <v>0</v>
      </c>
    </row>
    <row r="587" spans="1:10" ht="14.15" x14ac:dyDescent="0.35">
      <c r="A587" s="43"/>
      <c r="B587" s="28" t="s">
        <v>264</v>
      </c>
      <c r="C587" s="29">
        <v>10</v>
      </c>
      <c r="D587" s="253">
        <f t="shared" ref="D587:E587" si="907">D606+D903+D775</f>
        <v>135765.47999999998</v>
      </c>
      <c r="E587" s="38">
        <f t="shared" si="907"/>
        <v>147052</v>
      </c>
      <c r="F587" s="469">
        <f t="shared" ref="F587" si="908">F606+F903+F775</f>
        <v>129043</v>
      </c>
      <c r="G587" s="38">
        <f t="shared" ref="G587:I587" si="909">G606+G903+G775</f>
        <v>0</v>
      </c>
      <c r="H587" s="38">
        <f t="shared" si="909"/>
        <v>0</v>
      </c>
      <c r="I587" s="38">
        <f t="shared" si="909"/>
        <v>0</v>
      </c>
      <c r="J587" s="38">
        <f t="shared" ref="J587" si="910">J606+J903+J775</f>
        <v>0</v>
      </c>
    </row>
    <row r="588" spans="1:10" ht="14.15" x14ac:dyDescent="0.35">
      <c r="A588" s="43"/>
      <c r="B588" s="28" t="s">
        <v>265</v>
      </c>
      <c r="C588" s="29">
        <v>20</v>
      </c>
      <c r="D588" s="253">
        <f t="shared" ref="D588:E588" si="911">D607+D776+D904</f>
        <v>37074.299999999996</v>
      </c>
      <c r="E588" s="38">
        <f t="shared" si="911"/>
        <v>26844</v>
      </c>
      <c r="F588" s="469">
        <f t="shared" ref="F588" si="912">F607+F776+F904</f>
        <v>24925</v>
      </c>
      <c r="G588" s="38">
        <f t="shared" ref="G588:I588" si="913">G607+G776+G904</f>
        <v>0</v>
      </c>
      <c r="H588" s="38">
        <f t="shared" si="913"/>
        <v>0</v>
      </c>
      <c r="I588" s="38">
        <f t="shared" si="913"/>
        <v>0</v>
      </c>
      <c r="J588" s="38">
        <f t="shared" ref="J588" si="914">J607+J776+J904</f>
        <v>0</v>
      </c>
    </row>
    <row r="589" spans="1:10" ht="14.15" x14ac:dyDescent="0.35">
      <c r="A589" s="43"/>
      <c r="B589" s="28" t="s">
        <v>426</v>
      </c>
      <c r="C589" s="29">
        <v>51</v>
      </c>
      <c r="D589" s="253">
        <f t="shared" ref="D589:E589" si="915">D707+D719+D777+D905+D608</f>
        <v>81636</v>
      </c>
      <c r="E589" s="38">
        <f t="shared" si="915"/>
        <v>69491</v>
      </c>
      <c r="F589" s="469">
        <f t="shared" ref="F589" si="916">F707+F719+F777+F905+F608</f>
        <v>73538</v>
      </c>
      <c r="G589" s="38">
        <f t="shared" ref="G589:I589" si="917">G707+G719+G777+G905+G608</f>
        <v>0</v>
      </c>
      <c r="H589" s="38">
        <f t="shared" si="917"/>
        <v>0</v>
      </c>
      <c r="I589" s="38">
        <f t="shared" si="917"/>
        <v>0</v>
      </c>
      <c r="J589" s="38">
        <f t="shared" ref="J589" si="918">J707+J719+J777+J905+J608</f>
        <v>0</v>
      </c>
    </row>
    <row r="590" spans="1:10" ht="14.15" x14ac:dyDescent="0.35">
      <c r="A590" s="43"/>
      <c r="B590" s="28" t="s">
        <v>427</v>
      </c>
      <c r="C590" s="29">
        <v>55</v>
      </c>
      <c r="D590" s="253">
        <f t="shared" ref="D590:E590" si="919">D906</f>
        <v>0</v>
      </c>
      <c r="E590" s="38">
        <f t="shared" si="919"/>
        <v>0</v>
      </c>
      <c r="F590" s="469">
        <f t="shared" ref="F590" si="920">F906</f>
        <v>0</v>
      </c>
      <c r="G590" s="38">
        <f t="shared" ref="G590:I590" si="921">G906</f>
        <v>0</v>
      </c>
      <c r="H590" s="38">
        <f t="shared" si="921"/>
        <v>0</v>
      </c>
      <c r="I590" s="38">
        <f t="shared" si="921"/>
        <v>0</v>
      </c>
      <c r="J590" s="38">
        <f t="shared" ref="J590" si="922">J906</f>
        <v>0</v>
      </c>
    </row>
    <row r="591" spans="1:10" ht="14.15" x14ac:dyDescent="0.35">
      <c r="A591" s="43"/>
      <c r="B591" s="28" t="s">
        <v>271</v>
      </c>
      <c r="C591" s="29">
        <v>57</v>
      </c>
      <c r="D591" s="253">
        <f t="shared" ref="D591:E591" si="923">D609+D907</f>
        <v>27033.510000000002</v>
      </c>
      <c r="E591" s="38">
        <f t="shared" si="923"/>
        <v>48817</v>
      </c>
      <c r="F591" s="469">
        <f t="shared" ref="F591" si="924">F609+F907</f>
        <v>45332</v>
      </c>
      <c r="G591" s="38">
        <f t="shared" ref="G591:I591" si="925">G609+G907</f>
        <v>0</v>
      </c>
      <c r="H591" s="38">
        <f t="shared" si="925"/>
        <v>0</v>
      </c>
      <c r="I591" s="38">
        <f t="shared" si="925"/>
        <v>0</v>
      </c>
      <c r="J591" s="38">
        <f t="shared" ref="J591" si="926">J609+J907</f>
        <v>0</v>
      </c>
    </row>
    <row r="592" spans="1:10" ht="14.25" customHeight="1" x14ac:dyDescent="0.35">
      <c r="A592" s="43"/>
      <c r="B592" s="28" t="s">
        <v>272</v>
      </c>
      <c r="C592" s="29">
        <v>59</v>
      </c>
      <c r="D592" s="253">
        <f t="shared" ref="D592:E592" si="927">D778+D908+D634+D610</f>
        <v>30542</v>
      </c>
      <c r="E592" s="38">
        <f t="shared" si="927"/>
        <v>7017</v>
      </c>
      <c r="F592" s="469">
        <f t="shared" ref="F592" si="928">F778+F908+F634+F610</f>
        <v>7315</v>
      </c>
      <c r="G592" s="38">
        <f t="shared" ref="G592:I592" si="929">G778+G908+G634+G610</f>
        <v>0</v>
      </c>
      <c r="H592" s="38">
        <f t="shared" si="929"/>
        <v>0</v>
      </c>
      <c r="I592" s="38">
        <f t="shared" si="929"/>
        <v>0</v>
      </c>
      <c r="J592" s="38">
        <f t="shared" ref="J592" si="930">J778+J908+J634+J610</f>
        <v>0</v>
      </c>
    </row>
    <row r="593" spans="1:10" ht="14.25" customHeight="1" x14ac:dyDescent="0.35">
      <c r="A593" s="43"/>
      <c r="B593" s="28" t="s">
        <v>274</v>
      </c>
      <c r="C593" s="26" t="s">
        <v>380</v>
      </c>
      <c r="D593" s="253">
        <f t="shared" ref="D593:E593" si="931">D611+D779+D909+D1122</f>
        <v>-1702.61</v>
      </c>
      <c r="E593" s="38">
        <f t="shared" si="931"/>
        <v>0</v>
      </c>
      <c r="F593" s="469">
        <f t="shared" ref="F593" si="932">F611+F779+F909+F1122</f>
        <v>0</v>
      </c>
      <c r="G593" s="38">
        <f t="shared" ref="G593:I593" si="933">G611+G779+G909+G1122</f>
        <v>0</v>
      </c>
      <c r="H593" s="38">
        <f t="shared" si="933"/>
        <v>0</v>
      </c>
      <c r="I593" s="38">
        <f t="shared" si="933"/>
        <v>0</v>
      </c>
      <c r="J593" s="38">
        <f t="shared" ref="J593" si="934">J611+J779+J909+J1122</f>
        <v>0</v>
      </c>
    </row>
    <row r="594" spans="1:10" ht="14.25" customHeight="1" x14ac:dyDescent="0.35">
      <c r="A594" s="43"/>
      <c r="B594" s="25" t="s">
        <v>275</v>
      </c>
      <c r="C594" s="29"/>
      <c r="D594" s="195">
        <f t="shared" ref="D594:E594" si="935">D612+D709+D780+D910+D755+D758+D761+D764+D767+D770</f>
        <v>91144.69</v>
      </c>
      <c r="E594" s="115">
        <f t="shared" si="935"/>
        <v>1810</v>
      </c>
      <c r="F594" s="480">
        <f t="shared" ref="F594" si="936">F612+F709+F780+F910+F755+F758+F761+F764+F767+F770</f>
        <v>61249</v>
      </c>
      <c r="G594" s="115">
        <f t="shared" ref="G594:I594" si="937">G612+G709+G780+G910+G755+G758+G761+G764+G767+G770</f>
        <v>0</v>
      </c>
      <c r="H594" s="115">
        <f t="shared" si="937"/>
        <v>0</v>
      </c>
      <c r="I594" s="115">
        <f t="shared" si="937"/>
        <v>0</v>
      </c>
      <c r="J594" s="115">
        <f t="shared" ref="J594" si="938">J612+J709+J780+J910+J755+J758+J761+J764+J767+J770</f>
        <v>0</v>
      </c>
    </row>
    <row r="595" spans="1:10" ht="14.15" x14ac:dyDescent="0.35">
      <c r="A595" s="43"/>
      <c r="B595" s="28" t="s">
        <v>428</v>
      </c>
      <c r="C595" s="29" t="s">
        <v>278</v>
      </c>
      <c r="D595" s="253">
        <f t="shared" ref="D595:E595" si="939">D710</f>
        <v>17544</v>
      </c>
      <c r="E595" s="38">
        <f t="shared" si="939"/>
        <v>0</v>
      </c>
      <c r="F595" s="469">
        <f t="shared" ref="F595" si="940">F710</f>
        <v>9196</v>
      </c>
      <c r="G595" s="38">
        <f t="shared" ref="G595:I595" si="941">G710</f>
        <v>0</v>
      </c>
      <c r="H595" s="38">
        <f t="shared" si="941"/>
        <v>0</v>
      </c>
      <c r="I595" s="38">
        <f t="shared" si="941"/>
        <v>0</v>
      </c>
      <c r="J595" s="38">
        <f t="shared" ref="J595" si="942">J710</f>
        <v>0</v>
      </c>
    </row>
    <row r="596" spans="1:10" ht="14.25" customHeight="1" x14ac:dyDescent="0.35">
      <c r="A596" s="43"/>
      <c r="B596" s="28" t="s">
        <v>279</v>
      </c>
      <c r="C596" s="29" t="s">
        <v>280</v>
      </c>
      <c r="D596" s="253">
        <f t="shared" ref="D596:E596" si="943">D711+D756+D759+D762+D765+D768+D771</f>
        <v>11745</v>
      </c>
      <c r="E596" s="38">
        <f t="shared" si="943"/>
        <v>0</v>
      </c>
      <c r="F596" s="469">
        <f t="shared" ref="F596" si="944">F711+F756+F759+F762+F765+F768+F771</f>
        <v>0</v>
      </c>
      <c r="G596" s="38">
        <f t="shared" ref="G596:I596" si="945">G711+G756+G759+G762+G765+G768+G771</f>
        <v>0</v>
      </c>
      <c r="H596" s="38">
        <f t="shared" si="945"/>
        <v>0</v>
      </c>
      <c r="I596" s="38">
        <f t="shared" si="945"/>
        <v>0</v>
      </c>
      <c r="J596" s="38">
        <f t="shared" ref="J596" si="946">J711+J756+J759+J762+J765+J768+J771</f>
        <v>0</v>
      </c>
    </row>
    <row r="597" spans="1:10" ht="14.15" x14ac:dyDescent="0.35">
      <c r="A597" s="43"/>
      <c r="B597" s="28" t="s">
        <v>281</v>
      </c>
      <c r="C597" s="29" t="s">
        <v>282</v>
      </c>
      <c r="D597" s="253">
        <f t="shared" ref="D597:E597" si="947">D781+D911</f>
        <v>46369.19</v>
      </c>
      <c r="E597" s="38">
        <f t="shared" si="947"/>
        <v>0</v>
      </c>
      <c r="F597" s="469">
        <f t="shared" ref="F597" si="948">F781+F911</f>
        <v>47699</v>
      </c>
      <c r="G597" s="38">
        <f t="shared" ref="G597:I597" si="949">G781+G911</f>
        <v>0</v>
      </c>
      <c r="H597" s="38">
        <f t="shared" si="949"/>
        <v>0</v>
      </c>
      <c r="I597" s="38">
        <f t="shared" si="949"/>
        <v>0</v>
      </c>
      <c r="J597" s="38">
        <f t="shared" ref="J597" si="950">J781+J911</f>
        <v>0</v>
      </c>
    </row>
    <row r="598" spans="1:10" ht="15" hidden="1" customHeight="1" x14ac:dyDescent="0.35">
      <c r="A598" s="43"/>
      <c r="B598" s="28" t="s">
        <v>429</v>
      </c>
      <c r="C598" s="29">
        <v>55</v>
      </c>
      <c r="D598" s="190"/>
      <c r="E598" s="30"/>
      <c r="F598" s="97"/>
      <c r="G598" s="30"/>
      <c r="H598" s="30"/>
      <c r="I598" s="30"/>
      <c r="J598" s="30"/>
    </row>
    <row r="599" spans="1:10" ht="14.15" x14ac:dyDescent="0.35">
      <c r="A599" s="43"/>
      <c r="B599" s="25" t="s">
        <v>284</v>
      </c>
      <c r="C599" s="29">
        <v>56</v>
      </c>
      <c r="D599" s="253">
        <f t="shared" ref="D599:E599" si="951">D613+D783+D912</f>
        <v>0</v>
      </c>
      <c r="E599" s="38">
        <f t="shared" si="951"/>
        <v>0</v>
      </c>
      <c r="F599" s="469">
        <f t="shared" ref="F599" si="952">F613+F783+F912</f>
        <v>0</v>
      </c>
      <c r="G599" s="38">
        <f t="shared" ref="G599:I599" si="953">G613+G783+G912</f>
        <v>0</v>
      </c>
      <c r="H599" s="38">
        <f t="shared" si="953"/>
        <v>0</v>
      </c>
      <c r="I599" s="38">
        <f t="shared" si="953"/>
        <v>0</v>
      </c>
      <c r="J599" s="38">
        <f t="shared" ref="J599" si="954">J613+J783+J912</f>
        <v>0</v>
      </c>
    </row>
    <row r="600" spans="1:10" ht="14.15" x14ac:dyDescent="0.35">
      <c r="A600" s="43"/>
      <c r="B600" s="25" t="s">
        <v>284</v>
      </c>
      <c r="C600" s="29">
        <v>58</v>
      </c>
      <c r="D600" s="253">
        <f t="shared" ref="D600:E600" si="955">D913+D784</f>
        <v>4922</v>
      </c>
      <c r="E600" s="38">
        <f t="shared" si="955"/>
        <v>901</v>
      </c>
      <c r="F600" s="469">
        <f t="shared" ref="F600" si="956">F913+F784</f>
        <v>901</v>
      </c>
      <c r="G600" s="38">
        <f t="shared" ref="G600:I600" si="957">G913+G784</f>
        <v>0</v>
      </c>
      <c r="H600" s="38">
        <f t="shared" si="957"/>
        <v>0</v>
      </c>
      <c r="I600" s="38">
        <f t="shared" si="957"/>
        <v>0</v>
      </c>
      <c r="J600" s="38">
        <f t="shared" ref="J600" si="958">J913+J784</f>
        <v>0</v>
      </c>
    </row>
    <row r="601" spans="1:10" ht="25.3" x14ac:dyDescent="0.35">
      <c r="A601" s="43"/>
      <c r="B601" s="116" t="s">
        <v>285</v>
      </c>
      <c r="C601" s="29">
        <v>60</v>
      </c>
      <c r="D601" s="253">
        <f t="shared" ref="D601:E601" si="959">D914</f>
        <v>2613</v>
      </c>
      <c r="E601" s="38">
        <f t="shared" si="959"/>
        <v>909</v>
      </c>
      <c r="F601" s="469">
        <f t="shared" ref="F601" si="960">F914</f>
        <v>909</v>
      </c>
      <c r="G601" s="38">
        <f t="shared" ref="G601:I601" si="961">G914</f>
        <v>0</v>
      </c>
      <c r="H601" s="38">
        <f t="shared" si="961"/>
        <v>0</v>
      </c>
      <c r="I601" s="38">
        <f t="shared" si="961"/>
        <v>0</v>
      </c>
      <c r="J601" s="38">
        <f t="shared" ref="J601" si="962">J914</f>
        <v>0</v>
      </c>
    </row>
    <row r="602" spans="1:10" ht="14.15" x14ac:dyDescent="0.35">
      <c r="A602" s="43"/>
      <c r="B602" s="28" t="s">
        <v>329</v>
      </c>
      <c r="C602" s="29">
        <v>70</v>
      </c>
      <c r="D602" s="253">
        <f t="shared" ref="D602:E602" si="963">D614+D918+D785</f>
        <v>7951.5</v>
      </c>
      <c r="E602" s="38">
        <f t="shared" si="963"/>
        <v>0</v>
      </c>
      <c r="F602" s="469">
        <f t="shared" ref="F602" si="964">F614+F918+F785</f>
        <v>2544</v>
      </c>
      <c r="G602" s="38">
        <f t="shared" ref="G602:I602" si="965">G614+G918+G785</f>
        <v>0</v>
      </c>
      <c r="H602" s="38">
        <f t="shared" si="965"/>
        <v>0</v>
      </c>
      <c r="I602" s="38">
        <f t="shared" si="965"/>
        <v>0</v>
      </c>
      <c r="J602" s="38">
        <f t="shared" ref="J602" si="966">J614+J918+J785</f>
        <v>0</v>
      </c>
    </row>
    <row r="603" spans="1:10" ht="14.15" x14ac:dyDescent="0.35">
      <c r="A603" s="114">
        <v>1</v>
      </c>
      <c r="B603" s="125" t="s">
        <v>430</v>
      </c>
      <c r="C603" s="126" t="s">
        <v>431</v>
      </c>
      <c r="D603" s="266">
        <f t="shared" ref="D603:E605" si="967">D615+D687</f>
        <v>16800</v>
      </c>
      <c r="E603" s="127">
        <f t="shared" si="967"/>
        <v>25594</v>
      </c>
      <c r="F603" s="229">
        <f t="shared" ref="F603:F605" si="968">F615+F687</f>
        <v>22025</v>
      </c>
      <c r="G603" s="127">
        <f t="shared" ref="G603:I603" si="969">G615+G687</f>
        <v>0</v>
      </c>
      <c r="H603" s="127">
        <f t="shared" si="969"/>
        <v>0</v>
      </c>
      <c r="I603" s="127">
        <f t="shared" si="969"/>
        <v>0</v>
      </c>
      <c r="J603" s="127">
        <f t="shared" ref="J603" si="970">J615+J687</f>
        <v>0</v>
      </c>
    </row>
    <row r="604" spans="1:10" ht="14.15" x14ac:dyDescent="0.35">
      <c r="A604" s="43"/>
      <c r="B604" s="25" t="s">
        <v>262</v>
      </c>
      <c r="C604" s="26"/>
      <c r="D604" s="195">
        <f t="shared" si="967"/>
        <v>16171</v>
      </c>
      <c r="E604" s="115">
        <f t="shared" si="967"/>
        <v>25594</v>
      </c>
      <c r="F604" s="480">
        <f t="shared" si="968"/>
        <v>21895</v>
      </c>
      <c r="G604" s="115">
        <f t="shared" ref="G604:I604" si="971">G616+G688</f>
        <v>0</v>
      </c>
      <c r="H604" s="115">
        <f t="shared" si="971"/>
        <v>0</v>
      </c>
      <c r="I604" s="115">
        <f t="shared" si="971"/>
        <v>0</v>
      </c>
      <c r="J604" s="115">
        <f t="shared" ref="J604" si="972">J616+J688</f>
        <v>0</v>
      </c>
    </row>
    <row r="605" spans="1:10" ht="14.15" x14ac:dyDescent="0.35">
      <c r="A605" s="43"/>
      <c r="B605" s="28" t="s">
        <v>263</v>
      </c>
      <c r="C605" s="29">
        <v>1</v>
      </c>
      <c r="D605" s="195">
        <f t="shared" si="967"/>
        <v>16171</v>
      </c>
      <c r="E605" s="115">
        <f t="shared" si="967"/>
        <v>25594</v>
      </c>
      <c r="F605" s="480">
        <f t="shared" si="968"/>
        <v>21895</v>
      </c>
      <c r="G605" s="115">
        <f t="shared" ref="G605:I605" si="973">G617+G689</f>
        <v>0</v>
      </c>
      <c r="H605" s="115">
        <f t="shared" si="973"/>
        <v>0</v>
      </c>
      <c r="I605" s="115">
        <f t="shared" si="973"/>
        <v>0</v>
      </c>
      <c r="J605" s="115">
        <f t="shared" ref="J605" si="974">J617+J689</f>
        <v>0</v>
      </c>
    </row>
    <row r="606" spans="1:10" ht="14.15" x14ac:dyDescent="0.35">
      <c r="A606" s="43"/>
      <c r="B606" s="28" t="s">
        <v>264</v>
      </c>
      <c r="C606" s="29">
        <v>10</v>
      </c>
      <c r="D606" s="195">
        <f t="shared" ref="D606:E606" si="975">D618</f>
        <v>877</v>
      </c>
      <c r="E606" s="115">
        <f t="shared" si="975"/>
        <v>1113</v>
      </c>
      <c r="F606" s="480">
        <f t="shared" ref="F606" si="976">F618</f>
        <v>1113</v>
      </c>
      <c r="G606" s="115">
        <f t="shared" ref="G606:I606" si="977">G618</f>
        <v>0</v>
      </c>
      <c r="H606" s="115">
        <f t="shared" si="977"/>
        <v>0</v>
      </c>
      <c r="I606" s="115">
        <f t="shared" si="977"/>
        <v>0</v>
      </c>
      <c r="J606" s="115">
        <f t="shared" ref="J606" si="978">J618</f>
        <v>0</v>
      </c>
    </row>
    <row r="607" spans="1:10" ht="14.15" x14ac:dyDescent="0.35">
      <c r="A607" s="43"/>
      <c r="B607" s="28" t="s">
        <v>265</v>
      </c>
      <c r="C607" s="29">
        <v>20</v>
      </c>
      <c r="D607" s="195">
        <f t="shared" ref="D607:E607" si="979">D620</f>
        <v>2865</v>
      </c>
      <c r="E607" s="115">
        <f t="shared" si="979"/>
        <v>3244</v>
      </c>
      <c r="F607" s="480">
        <f t="shared" ref="F607" si="980">F620</f>
        <v>3000</v>
      </c>
      <c r="G607" s="115">
        <f t="shared" ref="G607:I607" si="981">G620</f>
        <v>0</v>
      </c>
      <c r="H607" s="115">
        <f t="shared" si="981"/>
        <v>0</v>
      </c>
      <c r="I607" s="115">
        <f t="shared" si="981"/>
        <v>0</v>
      </c>
      <c r="J607" s="115">
        <f t="shared" ref="J607" si="982">J620</f>
        <v>0</v>
      </c>
    </row>
    <row r="608" spans="1:10" ht="14.15" x14ac:dyDescent="0.35">
      <c r="A608" s="43"/>
      <c r="B608" s="28" t="s">
        <v>269</v>
      </c>
      <c r="C608" s="29">
        <v>51</v>
      </c>
      <c r="D608" s="195">
        <f t="shared" ref="D608:E608" si="983">D690</f>
        <v>0</v>
      </c>
      <c r="E608" s="115">
        <f t="shared" si="983"/>
        <v>0</v>
      </c>
      <c r="F608" s="480">
        <f t="shared" ref="F608" si="984">F690</f>
        <v>0</v>
      </c>
      <c r="G608" s="115">
        <f t="shared" ref="G608:I608" si="985">G690</f>
        <v>0</v>
      </c>
      <c r="H608" s="115">
        <f t="shared" si="985"/>
        <v>0</v>
      </c>
      <c r="I608" s="115">
        <f t="shared" si="985"/>
        <v>0</v>
      </c>
      <c r="J608" s="115">
        <f t="shared" ref="J608" si="986">J690</f>
        <v>0</v>
      </c>
    </row>
    <row r="609" spans="1:10" ht="14.25" customHeight="1" x14ac:dyDescent="0.35">
      <c r="A609" s="43"/>
      <c r="B609" s="28" t="s">
        <v>271</v>
      </c>
      <c r="C609" s="29">
        <v>57</v>
      </c>
      <c r="D609" s="195">
        <f t="shared" ref="D609:E609" si="987">D621+D691</f>
        <v>12429</v>
      </c>
      <c r="E609" s="115">
        <f t="shared" si="987"/>
        <v>21237</v>
      </c>
      <c r="F609" s="480">
        <f t="shared" ref="F609" si="988">F621+F691</f>
        <v>17782</v>
      </c>
      <c r="G609" s="115">
        <f t="shared" ref="G609:I609" si="989">G621+G691</f>
        <v>0</v>
      </c>
      <c r="H609" s="115">
        <f t="shared" si="989"/>
        <v>0</v>
      </c>
      <c r="I609" s="115">
        <f t="shared" si="989"/>
        <v>0</v>
      </c>
      <c r="J609" s="115">
        <f t="shared" ref="J609" si="990">J621+J691</f>
        <v>0</v>
      </c>
    </row>
    <row r="610" spans="1:10" ht="0.75" customHeight="1" x14ac:dyDescent="0.35">
      <c r="A610" s="43"/>
      <c r="B610" s="28" t="s">
        <v>291</v>
      </c>
      <c r="C610" s="29">
        <v>59</v>
      </c>
      <c r="D610" s="195">
        <f t="shared" ref="D610:E610" si="991">D622</f>
        <v>0</v>
      </c>
      <c r="E610" s="115">
        <f t="shared" si="991"/>
        <v>0</v>
      </c>
      <c r="F610" s="480">
        <f t="shared" ref="F610" si="992">F622</f>
        <v>0</v>
      </c>
      <c r="G610" s="115">
        <f t="shared" ref="G610:I610" si="993">G622</f>
        <v>0</v>
      </c>
      <c r="H610" s="115">
        <f t="shared" si="993"/>
        <v>0</v>
      </c>
      <c r="I610" s="115">
        <f t="shared" si="993"/>
        <v>0</v>
      </c>
      <c r="J610" s="115">
        <f t="shared" ref="J610" si="994">J622</f>
        <v>0</v>
      </c>
    </row>
    <row r="611" spans="1:10" ht="14.15" hidden="1" x14ac:dyDescent="0.35">
      <c r="A611" s="43"/>
      <c r="B611" s="28" t="s">
        <v>274</v>
      </c>
      <c r="C611" s="29">
        <v>85.01</v>
      </c>
      <c r="D611" s="195">
        <f t="shared" ref="D611:E611" si="995">D635+D661+D684+D672+D692+D699</f>
        <v>0</v>
      </c>
      <c r="E611" s="115">
        <f t="shared" si="995"/>
        <v>0</v>
      </c>
      <c r="F611" s="480">
        <f t="shared" ref="F611" si="996">F635+F661+F684+F672+F692+F699</f>
        <v>0</v>
      </c>
      <c r="G611" s="115">
        <f t="shared" ref="G611:I611" si="997">G635+G661+G684+G672+G692+G699</f>
        <v>0</v>
      </c>
      <c r="H611" s="115">
        <f t="shared" si="997"/>
        <v>0</v>
      </c>
      <c r="I611" s="115">
        <f t="shared" si="997"/>
        <v>0</v>
      </c>
      <c r="J611" s="115">
        <f t="shared" ref="J611" si="998">J635+J661+J684+J672+J692+J699</f>
        <v>0</v>
      </c>
    </row>
    <row r="612" spans="1:10" ht="16.5" customHeight="1" x14ac:dyDescent="0.35">
      <c r="A612" s="43"/>
      <c r="B612" s="25" t="s">
        <v>275</v>
      </c>
      <c r="C612" s="29"/>
      <c r="D612" s="195">
        <f t="shared" ref="D612:E612" si="999">D623</f>
        <v>629</v>
      </c>
      <c r="E612" s="115">
        <f t="shared" si="999"/>
        <v>0</v>
      </c>
      <c r="F612" s="480">
        <f t="shared" ref="F612" si="1000">F623</f>
        <v>130</v>
      </c>
      <c r="G612" s="115">
        <f t="shared" ref="G612:I612" si="1001">G623</f>
        <v>0</v>
      </c>
      <c r="H612" s="115">
        <f t="shared" si="1001"/>
        <v>0</v>
      </c>
      <c r="I612" s="115">
        <f t="shared" si="1001"/>
        <v>0</v>
      </c>
      <c r="J612" s="115">
        <f t="shared" ref="J612" si="1002">J623</f>
        <v>0</v>
      </c>
    </row>
    <row r="613" spans="1:10" ht="1.5" customHeight="1" x14ac:dyDescent="0.35">
      <c r="A613" s="43"/>
      <c r="B613" s="25" t="s">
        <v>284</v>
      </c>
      <c r="C613" s="29">
        <v>56</v>
      </c>
      <c r="D613" s="190"/>
      <c r="E613" s="30"/>
      <c r="F613" s="97"/>
      <c r="G613" s="30"/>
      <c r="H613" s="30"/>
      <c r="I613" s="30"/>
      <c r="J613" s="30"/>
    </row>
    <row r="614" spans="1:10" ht="16.5" customHeight="1" x14ac:dyDescent="0.35">
      <c r="A614" s="43"/>
      <c r="B614" s="28" t="s">
        <v>329</v>
      </c>
      <c r="C614" s="29">
        <v>70</v>
      </c>
      <c r="D614" s="195">
        <f t="shared" ref="D614:E614" si="1003">D625</f>
        <v>629</v>
      </c>
      <c r="E614" s="115">
        <f t="shared" si="1003"/>
        <v>0</v>
      </c>
      <c r="F614" s="480">
        <f t="shared" ref="F614" si="1004">F625</f>
        <v>130</v>
      </c>
      <c r="G614" s="115">
        <f t="shared" ref="G614:I614" si="1005">G625</f>
        <v>0</v>
      </c>
      <c r="H614" s="115">
        <f t="shared" si="1005"/>
        <v>0</v>
      </c>
      <c r="I614" s="115">
        <f t="shared" si="1005"/>
        <v>0</v>
      </c>
      <c r="J614" s="115">
        <f t="shared" ref="J614" si="1006">J625</f>
        <v>0</v>
      </c>
    </row>
    <row r="615" spans="1:10" ht="14.15" x14ac:dyDescent="0.35">
      <c r="A615" s="43" t="s">
        <v>432</v>
      </c>
      <c r="B615" s="31" t="s">
        <v>433</v>
      </c>
      <c r="C615" s="29" t="s">
        <v>434</v>
      </c>
      <c r="D615" s="195">
        <f t="shared" ref="D615:E616" si="1007">D626+D642+D653+D664+D676+D693</f>
        <v>7320</v>
      </c>
      <c r="E615" s="115">
        <f t="shared" si="1007"/>
        <v>7594</v>
      </c>
      <c r="F615" s="480">
        <f t="shared" ref="F615:F616" si="1008">F626+F642+F653+F664+F676+F693</f>
        <v>7479</v>
      </c>
      <c r="G615" s="115">
        <f t="shared" ref="G615:I615" si="1009">G626+G642+G653+G664+G676+G693</f>
        <v>0</v>
      </c>
      <c r="H615" s="115">
        <f t="shared" si="1009"/>
        <v>0</v>
      </c>
      <c r="I615" s="115">
        <f t="shared" si="1009"/>
        <v>0</v>
      </c>
      <c r="J615" s="115">
        <f t="shared" ref="J615" si="1010">J626+J642+J653+J664+J676+J693</f>
        <v>0</v>
      </c>
    </row>
    <row r="616" spans="1:10" ht="14.15" x14ac:dyDescent="0.35">
      <c r="A616" s="43"/>
      <c r="B616" s="25" t="s">
        <v>262</v>
      </c>
      <c r="C616" s="29"/>
      <c r="D616" s="195">
        <f t="shared" si="1007"/>
        <v>6691</v>
      </c>
      <c r="E616" s="115">
        <f t="shared" si="1007"/>
        <v>7594</v>
      </c>
      <c r="F616" s="480">
        <f t="shared" si="1008"/>
        <v>7349</v>
      </c>
      <c r="G616" s="115">
        <f t="shared" ref="G616:I616" si="1011">G627+G643+G654+G665+G677+G694</f>
        <v>0</v>
      </c>
      <c r="H616" s="115">
        <f t="shared" si="1011"/>
        <v>0</v>
      </c>
      <c r="I616" s="115">
        <f t="shared" si="1011"/>
        <v>0</v>
      </c>
      <c r="J616" s="115">
        <f t="shared" ref="J616" si="1012">J627+J643+J654+J665+J677+J694</f>
        <v>0</v>
      </c>
    </row>
    <row r="617" spans="1:10" ht="14.15" x14ac:dyDescent="0.35">
      <c r="A617" s="43"/>
      <c r="B617" s="28" t="s">
        <v>263</v>
      </c>
      <c r="C617" s="29">
        <v>1</v>
      </c>
      <c r="D617" s="253">
        <f t="shared" ref="D617:E617" si="1013">D628+D644+D654+D665+D677+D694</f>
        <v>6691</v>
      </c>
      <c r="E617" s="38">
        <f t="shared" si="1013"/>
        <v>7594</v>
      </c>
      <c r="F617" s="469">
        <f t="shared" ref="F617" si="1014">F628+F644+F654+F665+F677+F694</f>
        <v>7349</v>
      </c>
      <c r="G617" s="38">
        <f t="shared" ref="G617:I617" si="1015">G628+G644+G654+G665+G677+G694</f>
        <v>0</v>
      </c>
      <c r="H617" s="38">
        <f t="shared" si="1015"/>
        <v>0</v>
      </c>
      <c r="I617" s="38">
        <f t="shared" si="1015"/>
        <v>0</v>
      </c>
      <c r="J617" s="38">
        <f t="shared" ref="J617" si="1016">J628+J644+J654+J665+J677+J694</f>
        <v>0</v>
      </c>
    </row>
    <row r="618" spans="1:10" ht="14.15" x14ac:dyDescent="0.35">
      <c r="A618" s="43"/>
      <c r="B618" s="28" t="s">
        <v>435</v>
      </c>
      <c r="C618" s="29">
        <v>10</v>
      </c>
      <c r="D618" s="253">
        <f t="shared" ref="D618:E618" si="1017">D629+D645+D656+D667+D679+D696</f>
        <v>877</v>
      </c>
      <c r="E618" s="38">
        <f t="shared" si="1017"/>
        <v>1113</v>
      </c>
      <c r="F618" s="469">
        <f t="shared" ref="F618" si="1018">F629+F645+F656+F667+F679+F696</f>
        <v>1113</v>
      </c>
      <c r="G618" s="38">
        <f t="shared" ref="G618:I618" si="1019">G629+G645+G656+G667+G679+G696</f>
        <v>0</v>
      </c>
      <c r="H618" s="38">
        <f t="shared" si="1019"/>
        <v>0</v>
      </c>
      <c r="I618" s="38">
        <f t="shared" si="1019"/>
        <v>0</v>
      </c>
      <c r="J618" s="38">
        <f t="shared" ref="J618" si="1020">J629+J645+J656+J667+J679+J696</f>
        <v>0</v>
      </c>
    </row>
    <row r="619" spans="1:10" ht="15" hidden="1" customHeight="1" x14ac:dyDescent="0.35">
      <c r="A619" s="43"/>
      <c r="B619" s="28" t="s">
        <v>436</v>
      </c>
      <c r="C619" s="29"/>
      <c r="D619" s="190"/>
      <c r="E619" s="30"/>
      <c r="F619" s="97"/>
      <c r="G619" s="30"/>
      <c r="H619" s="30"/>
      <c r="I619" s="30"/>
      <c r="J619" s="30"/>
    </row>
    <row r="620" spans="1:10" ht="14.15" x14ac:dyDescent="0.35">
      <c r="A620" s="43"/>
      <c r="B620" s="28" t="s">
        <v>265</v>
      </c>
      <c r="C620" s="29">
        <v>20</v>
      </c>
      <c r="D620" s="253">
        <f t="shared" ref="D620:E620" si="1021">D631+D647+D658+D669+D681+D698</f>
        <v>2865</v>
      </c>
      <c r="E620" s="38">
        <f t="shared" si="1021"/>
        <v>3244</v>
      </c>
      <c r="F620" s="469">
        <f t="shared" ref="F620" si="1022">F631+F647+F658+F669+F681+F698</f>
        <v>3000</v>
      </c>
      <c r="G620" s="38">
        <f t="shared" ref="G620:I620" si="1023">G631+G647+G658+G669+G681+G698</f>
        <v>0</v>
      </c>
      <c r="H620" s="38">
        <f t="shared" si="1023"/>
        <v>0</v>
      </c>
      <c r="I620" s="38">
        <f t="shared" si="1023"/>
        <v>0</v>
      </c>
      <c r="J620" s="38">
        <f t="shared" ref="J620" si="1024">J631+J647+J658+J669+J681+J698</f>
        <v>0</v>
      </c>
    </row>
    <row r="621" spans="1:10" ht="13.5" customHeight="1" x14ac:dyDescent="0.35">
      <c r="A621" s="43"/>
      <c r="B621" s="28" t="s">
        <v>437</v>
      </c>
      <c r="C621" s="29" t="s">
        <v>438</v>
      </c>
      <c r="D621" s="253">
        <f t="shared" ref="D621:E622" si="1025">D632+D648+D659+D670+D682</f>
        <v>2949</v>
      </c>
      <c r="E621" s="38">
        <f t="shared" si="1025"/>
        <v>3237</v>
      </c>
      <c r="F621" s="469">
        <f t="shared" ref="F621:F622" si="1026">F632+F648+F659+F670+F682</f>
        <v>3236</v>
      </c>
      <c r="G621" s="38">
        <f t="shared" ref="G621:I621" si="1027">G632+G648+G659+G670+G682</f>
        <v>0</v>
      </c>
      <c r="H621" s="38">
        <f t="shared" si="1027"/>
        <v>0</v>
      </c>
      <c r="I621" s="38">
        <f t="shared" si="1027"/>
        <v>0</v>
      </c>
      <c r="J621" s="38">
        <f t="shared" ref="J621" si="1028">J632+J648+J659+J670+J682</f>
        <v>0</v>
      </c>
    </row>
    <row r="622" spans="1:10" ht="14.15" hidden="1" x14ac:dyDescent="0.35">
      <c r="A622" s="43"/>
      <c r="B622" s="28" t="s">
        <v>291</v>
      </c>
      <c r="C622" s="29">
        <v>59</v>
      </c>
      <c r="D622" s="253">
        <f t="shared" si="1025"/>
        <v>0</v>
      </c>
      <c r="E622" s="38">
        <f t="shared" si="1025"/>
        <v>0</v>
      </c>
      <c r="F622" s="469">
        <f t="shared" si="1026"/>
        <v>0</v>
      </c>
      <c r="G622" s="38">
        <f t="shared" ref="G622:I622" si="1029">G633+G649+G660+G671+G683</f>
        <v>0</v>
      </c>
      <c r="H622" s="38">
        <f t="shared" si="1029"/>
        <v>0</v>
      </c>
      <c r="I622" s="38">
        <f t="shared" si="1029"/>
        <v>0</v>
      </c>
      <c r="J622" s="38">
        <f t="shared" ref="J622" si="1030">J633+J649+J660+J671+J683</f>
        <v>0</v>
      </c>
    </row>
    <row r="623" spans="1:10" ht="16.5" customHeight="1" x14ac:dyDescent="0.35">
      <c r="A623" s="43"/>
      <c r="B623" s="25" t="s">
        <v>275</v>
      </c>
      <c r="C623" s="29"/>
      <c r="D623" s="253">
        <f t="shared" ref="D623:E623" si="1031">D636+D651+D662+D674+D685+D701</f>
        <v>629</v>
      </c>
      <c r="E623" s="38">
        <f t="shared" si="1031"/>
        <v>0</v>
      </c>
      <c r="F623" s="469">
        <f t="shared" ref="F623" si="1032">F636+F651+F662+F674+F685+F701</f>
        <v>130</v>
      </c>
      <c r="G623" s="38">
        <f t="shared" ref="G623:I623" si="1033">G636+G651+G662+G674+G685+G701</f>
        <v>0</v>
      </c>
      <c r="H623" s="38">
        <f t="shared" si="1033"/>
        <v>0</v>
      </c>
      <c r="I623" s="38">
        <f t="shared" si="1033"/>
        <v>0</v>
      </c>
      <c r="J623" s="38">
        <f t="shared" ref="J623" si="1034">J636+J651+J662+J674+J685+J701</f>
        <v>0</v>
      </c>
    </row>
    <row r="624" spans="1:10" ht="16.5" hidden="1" customHeight="1" x14ac:dyDescent="0.35">
      <c r="A624" s="43"/>
      <c r="B624" s="28" t="s">
        <v>284</v>
      </c>
      <c r="C624" s="29">
        <v>56</v>
      </c>
      <c r="D624" s="190"/>
      <c r="E624" s="30"/>
      <c r="F624" s="97"/>
      <c r="G624" s="30"/>
      <c r="H624" s="30"/>
      <c r="I624" s="30"/>
      <c r="J624" s="30"/>
    </row>
    <row r="625" spans="1:10" ht="12.75" customHeight="1" x14ac:dyDescent="0.35">
      <c r="A625" s="43"/>
      <c r="B625" s="16" t="s">
        <v>329</v>
      </c>
      <c r="C625" s="29">
        <v>70</v>
      </c>
      <c r="D625" s="253">
        <f t="shared" ref="D625:E625" si="1035">D641+D652+D663+D675+D686+D702</f>
        <v>629</v>
      </c>
      <c r="E625" s="38">
        <f t="shared" si="1035"/>
        <v>0</v>
      </c>
      <c r="F625" s="469">
        <f t="shared" ref="F625" si="1036">F641+F652+F663+F675+F686+F702</f>
        <v>130</v>
      </c>
      <c r="G625" s="38">
        <f t="shared" ref="G625:I625" si="1037">G641+G652+G663+G675+G686+G702</f>
        <v>0</v>
      </c>
      <c r="H625" s="38">
        <f t="shared" si="1037"/>
        <v>0</v>
      </c>
      <c r="I625" s="38">
        <f t="shared" si="1037"/>
        <v>0</v>
      </c>
      <c r="J625" s="38">
        <f t="shared" ref="J625" si="1038">J641+J652+J663+J675+J686+J702</f>
        <v>0</v>
      </c>
    </row>
    <row r="626" spans="1:10" ht="27" customHeight="1" x14ac:dyDescent="0.35">
      <c r="A626" s="43" t="s">
        <v>439</v>
      </c>
      <c r="B626" s="158" t="s">
        <v>440</v>
      </c>
      <c r="C626" s="159" t="s">
        <v>434</v>
      </c>
      <c r="D626" s="269">
        <f t="shared" ref="D626:E626" si="1039">D627+D636</f>
        <v>2316</v>
      </c>
      <c r="E626" s="160">
        <f t="shared" si="1039"/>
        <v>2475</v>
      </c>
      <c r="F626" s="484">
        <f t="shared" ref="F626" si="1040">F627+F636</f>
        <v>2505</v>
      </c>
      <c r="G626" s="160">
        <f t="shared" ref="G626:I626" si="1041">G627+G636</f>
        <v>0</v>
      </c>
      <c r="H626" s="160">
        <f t="shared" si="1041"/>
        <v>0</v>
      </c>
      <c r="I626" s="160">
        <f t="shared" si="1041"/>
        <v>0</v>
      </c>
      <c r="J626" s="160">
        <f t="shared" ref="J626" si="1042">J627+J636</f>
        <v>0</v>
      </c>
    </row>
    <row r="627" spans="1:10" ht="14.15" x14ac:dyDescent="0.35">
      <c r="A627" s="43"/>
      <c r="B627" s="25" t="s">
        <v>262</v>
      </c>
      <c r="C627" s="29"/>
      <c r="D627" s="195">
        <f t="shared" ref="D627:E627" si="1043">D628</f>
        <v>2296</v>
      </c>
      <c r="E627" s="115">
        <f t="shared" si="1043"/>
        <v>2475</v>
      </c>
      <c r="F627" s="480">
        <f t="shared" ref="F627:J627" si="1044">F628</f>
        <v>2380</v>
      </c>
      <c r="G627" s="115">
        <f t="shared" si="1044"/>
        <v>0</v>
      </c>
      <c r="H627" s="115">
        <f t="shared" si="1044"/>
        <v>0</v>
      </c>
      <c r="I627" s="115">
        <f t="shared" si="1044"/>
        <v>0</v>
      </c>
      <c r="J627" s="115">
        <f t="shared" si="1044"/>
        <v>0</v>
      </c>
    </row>
    <row r="628" spans="1:10" ht="14.15" x14ac:dyDescent="0.35">
      <c r="A628" s="43"/>
      <c r="B628" s="28" t="s">
        <v>263</v>
      </c>
      <c r="C628" s="29">
        <v>1</v>
      </c>
      <c r="D628" s="253">
        <f t="shared" ref="D628:E628" si="1045">D629+D631+D632+D633+D634+D635</f>
        <v>2296</v>
      </c>
      <c r="E628" s="38">
        <f t="shared" si="1045"/>
        <v>2475</v>
      </c>
      <c r="F628" s="469">
        <f t="shared" ref="F628" si="1046">F629+F631+F632+F633+F634+F635</f>
        <v>2380</v>
      </c>
      <c r="G628" s="38">
        <f t="shared" ref="G628:I628" si="1047">G629+G631+G632+G633+G634+G635</f>
        <v>0</v>
      </c>
      <c r="H628" s="38">
        <f t="shared" si="1047"/>
        <v>0</v>
      </c>
      <c r="I628" s="38">
        <f t="shared" si="1047"/>
        <v>0</v>
      </c>
      <c r="J628" s="38">
        <f t="shared" ref="J628" si="1048">J629+J631+J632+J633+J634+J635</f>
        <v>0</v>
      </c>
    </row>
    <row r="629" spans="1:10" ht="15.75" customHeight="1" x14ac:dyDescent="0.35">
      <c r="A629" s="43"/>
      <c r="B629" s="28" t="s">
        <v>435</v>
      </c>
      <c r="C629" s="29">
        <v>10</v>
      </c>
      <c r="D629" s="190">
        <v>250</v>
      </c>
      <c r="E629" s="30">
        <v>150</v>
      </c>
      <c r="F629" s="97">
        <v>150</v>
      </c>
      <c r="G629" s="30"/>
      <c r="H629" s="30"/>
      <c r="I629" s="30"/>
      <c r="J629" s="30"/>
    </row>
    <row r="630" spans="1:10" ht="15" hidden="1" customHeight="1" x14ac:dyDescent="0.35">
      <c r="A630" s="43"/>
      <c r="B630" s="28" t="s">
        <v>436</v>
      </c>
      <c r="C630" s="29"/>
      <c r="D630" s="190"/>
      <c r="E630" s="30"/>
      <c r="F630" s="97"/>
      <c r="G630" s="30"/>
      <c r="H630" s="30"/>
      <c r="I630" s="30"/>
      <c r="J630" s="30"/>
    </row>
    <row r="631" spans="1:10" ht="15" customHeight="1" x14ac:dyDescent="0.35">
      <c r="A631" s="43"/>
      <c r="B631" s="28" t="s">
        <v>265</v>
      </c>
      <c r="C631" s="29">
        <v>20</v>
      </c>
      <c r="D631" s="190">
        <v>850</v>
      </c>
      <c r="E631" s="30">
        <v>1014</v>
      </c>
      <c r="F631" s="97">
        <v>920</v>
      </c>
      <c r="G631" s="30"/>
      <c r="H631" s="30"/>
      <c r="I631" s="30"/>
      <c r="J631" s="30"/>
    </row>
    <row r="632" spans="1:10" ht="12" customHeight="1" x14ac:dyDescent="0.35">
      <c r="A632" s="43"/>
      <c r="B632" s="28" t="s">
        <v>441</v>
      </c>
      <c r="C632" s="29" t="s">
        <v>438</v>
      </c>
      <c r="D632" s="190">
        <v>1196</v>
      </c>
      <c r="E632" s="30">
        <v>1311</v>
      </c>
      <c r="F632" s="97">
        <v>1310</v>
      </c>
      <c r="G632" s="30"/>
      <c r="H632" s="30"/>
      <c r="I632" s="30"/>
      <c r="J632" s="30"/>
    </row>
    <row r="633" spans="1:10" ht="12.75" hidden="1" customHeight="1" x14ac:dyDescent="0.35">
      <c r="A633" s="43"/>
      <c r="B633" s="28" t="s">
        <v>442</v>
      </c>
      <c r="C633" s="29" t="s">
        <v>443</v>
      </c>
      <c r="D633" s="190"/>
      <c r="E633" s="30"/>
      <c r="F633" s="97"/>
      <c r="G633" s="30"/>
      <c r="H633" s="30"/>
      <c r="I633" s="30"/>
      <c r="J633" s="30"/>
    </row>
    <row r="634" spans="1:10" ht="12" hidden="1" customHeight="1" x14ac:dyDescent="0.35">
      <c r="A634" s="43"/>
      <c r="B634" s="28" t="s">
        <v>444</v>
      </c>
      <c r="C634" s="29" t="s">
        <v>445</v>
      </c>
      <c r="D634" s="190"/>
      <c r="E634" s="30"/>
      <c r="F634" s="97"/>
      <c r="G634" s="30"/>
      <c r="H634" s="30"/>
      <c r="I634" s="30"/>
      <c r="J634" s="30"/>
    </row>
    <row r="635" spans="1:10" ht="12.75" hidden="1" customHeight="1" x14ac:dyDescent="0.35">
      <c r="A635" s="43"/>
      <c r="B635" s="28" t="s">
        <v>274</v>
      </c>
      <c r="C635" s="29">
        <v>85.01</v>
      </c>
      <c r="D635" s="190"/>
      <c r="E635" s="30"/>
      <c r="F635" s="97"/>
      <c r="G635" s="30"/>
      <c r="H635" s="30"/>
      <c r="I635" s="30"/>
      <c r="J635" s="30"/>
    </row>
    <row r="636" spans="1:10" ht="15.75" customHeight="1" x14ac:dyDescent="0.35">
      <c r="A636" s="43"/>
      <c r="B636" s="25" t="s">
        <v>275</v>
      </c>
      <c r="C636" s="29"/>
      <c r="D636" s="253">
        <f t="shared" ref="D636:E636" si="1049">D637+D641</f>
        <v>20</v>
      </c>
      <c r="E636" s="38">
        <f t="shared" si="1049"/>
        <v>0</v>
      </c>
      <c r="F636" s="469">
        <f t="shared" ref="F636" si="1050">F637+F641</f>
        <v>125</v>
      </c>
      <c r="G636" s="38">
        <f t="shared" ref="G636:I636" si="1051">G637+G641</f>
        <v>0</v>
      </c>
      <c r="H636" s="38">
        <f t="shared" si="1051"/>
        <v>0</v>
      </c>
      <c r="I636" s="38">
        <f t="shared" si="1051"/>
        <v>0</v>
      </c>
      <c r="J636" s="38">
        <f t="shared" ref="J636" si="1052">J637+J641</f>
        <v>0</v>
      </c>
    </row>
    <row r="637" spans="1:10" ht="15.75" hidden="1" customHeight="1" x14ac:dyDescent="0.35">
      <c r="A637" s="198"/>
      <c r="B637" s="28" t="s">
        <v>284</v>
      </c>
      <c r="C637" s="29">
        <v>56</v>
      </c>
      <c r="D637" s="190"/>
      <c r="E637" s="30"/>
      <c r="F637" s="97"/>
      <c r="G637" s="30"/>
      <c r="H637" s="30"/>
      <c r="I637" s="30"/>
      <c r="J637" s="30"/>
    </row>
    <row r="638" spans="1:10" ht="15.75" hidden="1" customHeight="1" x14ac:dyDescent="0.35">
      <c r="A638" s="43"/>
      <c r="B638" s="28" t="s">
        <v>446</v>
      </c>
      <c r="C638" s="29" t="s">
        <v>447</v>
      </c>
      <c r="D638" s="190"/>
      <c r="E638" s="30"/>
      <c r="F638" s="97"/>
      <c r="G638" s="30"/>
      <c r="H638" s="30"/>
      <c r="I638" s="30"/>
      <c r="J638" s="30"/>
    </row>
    <row r="639" spans="1:10" ht="18.75" hidden="1" customHeight="1" x14ac:dyDescent="0.35">
      <c r="A639" s="43"/>
      <c r="B639" s="28" t="s">
        <v>448</v>
      </c>
      <c r="C639" s="29" t="s">
        <v>449</v>
      </c>
      <c r="D639" s="190"/>
      <c r="E639" s="30"/>
      <c r="F639" s="97"/>
      <c r="G639" s="30"/>
      <c r="H639" s="30"/>
      <c r="I639" s="30"/>
      <c r="J639" s="30"/>
    </row>
    <row r="640" spans="1:10" ht="12" hidden="1" customHeight="1" x14ac:dyDescent="0.35">
      <c r="A640" s="43"/>
      <c r="B640" s="28" t="s">
        <v>344</v>
      </c>
      <c r="C640" s="29" t="s">
        <v>450</v>
      </c>
      <c r="D640" s="190"/>
      <c r="E640" s="30"/>
      <c r="F640" s="97"/>
      <c r="G640" s="30"/>
      <c r="H640" s="30"/>
      <c r="I640" s="30"/>
      <c r="J640" s="30"/>
    </row>
    <row r="641" spans="1:10" ht="13.5" customHeight="1" x14ac:dyDescent="0.35">
      <c r="A641" s="43"/>
      <c r="B641" s="28" t="s">
        <v>329</v>
      </c>
      <c r="C641" s="29">
        <v>70</v>
      </c>
      <c r="D641" s="190">
        <v>20</v>
      </c>
      <c r="E641" s="30"/>
      <c r="F641" s="97">
        <v>125</v>
      </c>
      <c r="G641" s="30"/>
      <c r="H641" s="30"/>
      <c r="I641" s="30"/>
      <c r="J641" s="30"/>
    </row>
    <row r="642" spans="1:10" ht="25.5" customHeight="1" x14ac:dyDescent="0.35">
      <c r="A642" s="43" t="s">
        <v>451</v>
      </c>
      <c r="B642" s="158" t="s">
        <v>452</v>
      </c>
      <c r="C642" s="159" t="s">
        <v>434</v>
      </c>
      <c r="D642" s="269">
        <f t="shared" ref="D642:E642" si="1053">D643+D651</f>
        <v>1786</v>
      </c>
      <c r="E642" s="160">
        <f t="shared" si="1053"/>
        <v>1694</v>
      </c>
      <c r="F642" s="484">
        <f t="shared" ref="F642" si="1054">F643+F651</f>
        <v>1652</v>
      </c>
      <c r="G642" s="160">
        <f t="shared" ref="G642:I642" si="1055">G643+G651</f>
        <v>0</v>
      </c>
      <c r="H642" s="160">
        <f t="shared" si="1055"/>
        <v>0</v>
      </c>
      <c r="I642" s="160">
        <f t="shared" si="1055"/>
        <v>0</v>
      </c>
      <c r="J642" s="160">
        <f t="shared" ref="J642" si="1056">J643+J651</f>
        <v>0</v>
      </c>
    </row>
    <row r="643" spans="1:10" ht="14.15" x14ac:dyDescent="0.35">
      <c r="A643" s="43"/>
      <c r="B643" s="25" t="s">
        <v>262</v>
      </c>
      <c r="C643" s="29"/>
      <c r="D643" s="195">
        <f t="shared" ref="D643:E643" si="1057">D644</f>
        <v>1486</v>
      </c>
      <c r="E643" s="115">
        <f t="shared" si="1057"/>
        <v>1694</v>
      </c>
      <c r="F643" s="480">
        <f t="shared" ref="F643:J643" si="1058">F644</f>
        <v>1652</v>
      </c>
      <c r="G643" s="115">
        <f t="shared" si="1058"/>
        <v>0</v>
      </c>
      <c r="H643" s="115">
        <f t="shared" si="1058"/>
        <v>0</v>
      </c>
      <c r="I643" s="115">
        <f t="shared" si="1058"/>
        <v>0</v>
      </c>
      <c r="J643" s="115">
        <f t="shared" si="1058"/>
        <v>0</v>
      </c>
    </row>
    <row r="644" spans="1:10" ht="14.15" x14ac:dyDescent="0.35">
      <c r="A644" s="43"/>
      <c r="B644" s="28" t="s">
        <v>263</v>
      </c>
      <c r="C644" s="29">
        <v>1</v>
      </c>
      <c r="D644" s="253">
        <f t="shared" ref="D644:E644" si="1059">D645+D647+D648+D649</f>
        <v>1486</v>
      </c>
      <c r="E644" s="38">
        <f t="shared" si="1059"/>
        <v>1694</v>
      </c>
      <c r="F644" s="469">
        <f t="shared" ref="F644" si="1060">F645+F647+F648+F649</f>
        <v>1652</v>
      </c>
      <c r="G644" s="38">
        <f t="shared" ref="G644:I644" si="1061">G645+G647+G648+G649</f>
        <v>0</v>
      </c>
      <c r="H644" s="38">
        <f t="shared" si="1061"/>
        <v>0</v>
      </c>
      <c r="I644" s="38">
        <f t="shared" si="1061"/>
        <v>0</v>
      </c>
      <c r="J644" s="38">
        <f t="shared" ref="J644" si="1062">J645+J647+J648+J649</f>
        <v>0</v>
      </c>
    </row>
    <row r="645" spans="1:10" ht="14.25" customHeight="1" x14ac:dyDescent="0.35">
      <c r="A645" s="43"/>
      <c r="B645" s="28" t="s">
        <v>264</v>
      </c>
      <c r="C645" s="29">
        <v>10</v>
      </c>
      <c r="D645" s="190">
        <v>150</v>
      </c>
      <c r="E645" s="30">
        <v>150</v>
      </c>
      <c r="F645" s="97">
        <v>150</v>
      </c>
      <c r="G645" s="30"/>
      <c r="H645" s="30"/>
      <c r="I645" s="30"/>
      <c r="J645" s="30"/>
    </row>
    <row r="646" spans="1:10" ht="15" hidden="1" customHeight="1" x14ac:dyDescent="0.35">
      <c r="A646" s="43"/>
      <c r="B646" s="28" t="s">
        <v>436</v>
      </c>
      <c r="C646" s="29"/>
      <c r="D646" s="190"/>
      <c r="E646" s="30"/>
      <c r="F646" s="97"/>
      <c r="G646" s="30"/>
      <c r="H646" s="30"/>
      <c r="I646" s="30"/>
      <c r="J646" s="30"/>
    </row>
    <row r="647" spans="1:10" ht="14.15" x14ac:dyDescent="0.35">
      <c r="A647" s="43"/>
      <c r="B647" s="28" t="s">
        <v>265</v>
      </c>
      <c r="C647" s="29">
        <v>20</v>
      </c>
      <c r="D647" s="190">
        <v>750</v>
      </c>
      <c r="E647" s="30">
        <v>842</v>
      </c>
      <c r="F647" s="97">
        <v>800</v>
      </c>
      <c r="G647" s="30"/>
      <c r="H647" s="30"/>
      <c r="I647" s="30"/>
      <c r="J647" s="30"/>
    </row>
    <row r="648" spans="1:10" ht="16.5" customHeight="1" x14ac:dyDescent="0.35">
      <c r="A648" s="43"/>
      <c r="B648" s="28" t="s">
        <v>441</v>
      </c>
      <c r="C648" s="29" t="s">
        <v>438</v>
      </c>
      <c r="D648" s="190">
        <v>586</v>
      </c>
      <c r="E648" s="30">
        <v>702</v>
      </c>
      <c r="F648" s="97">
        <v>702</v>
      </c>
      <c r="G648" s="30"/>
      <c r="H648" s="30"/>
      <c r="I648" s="30"/>
      <c r="J648" s="30"/>
    </row>
    <row r="649" spans="1:10" ht="1.5" customHeight="1" x14ac:dyDescent="0.35">
      <c r="A649" s="43"/>
      <c r="B649" s="28" t="s">
        <v>453</v>
      </c>
      <c r="C649" s="29" t="s">
        <v>443</v>
      </c>
      <c r="D649" s="190">
        <v>0</v>
      </c>
      <c r="E649" s="30">
        <v>0</v>
      </c>
      <c r="F649" s="97">
        <v>0</v>
      </c>
      <c r="G649" s="30">
        <v>0</v>
      </c>
      <c r="H649" s="30">
        <v>0</v>
      </c>
      <c r="I649" s="30">
        <v>0</v>
      </c>
      <c r="J649" s="30">
        <v>0</v>
      </c>
    </row>
    <row r="650" spans="1:10" ht="16.5" hidden="1" customHeight="1" x14ac:dyDescent="0.35">
      <c r="A650" s="43"/>
      <c r="B650" s="28" t="s">
        <v>274</v>
      </c>
      <c r="C650" s="29" t="s">
        <v>380</v>
      </c>
      <c r="D650" s="190"/>
      <c r="E650" s="30"/>
      <c r="F650" s="97"/>
      <c r="G650" s="30"/>
      <c r="H650" s="30"/>
      <c r="I650" s="30"/>
      <c r="J650" s="30"/>
    </row>
    <row r="651" spans="1:10" ht="17.25" hidden="1" customHeight="1" x14ac:dyDescent="0.35">
      <c r="A651" s="43"/>
      <c r="B651" s="25" t="s">
        <v>275</v>
      </c>
      <c r="C651" s="29"/>
      <c r="D651" s="253">
        <f t="shared" ref="D651:E651" si="1063">D652</f>
        <v>300</v>
      </c>
      <c r="E651" s="38">
        <f t="shared" si="1063"/>
        <v>0</v>
      </c>
      <c r="F651" s="469">
        <f t="shared" ref="F651:J651" si="1064">F652</f>
        <v>0</v>
      </c>
      <c r="G651" s="38">
        <f t="shared" si="1064"/>
        <v>0</v>
      </c>
      <c r="H651" s="38">
        <f t="shared" si="1064"/>
        <v>0</v>
      </c>
      <c r="I651" s="38">
        <f t="shared" si="1064"/>
        <v>0</v>
      </c>
      <c r="J651" s="38">
        <f t="shared" si="1064"/>
        <v>0</v>
      </c>
    </row>
    <row r="652" spans="1:10" ht="16.5" hidden="1" customHeight="1" x14ac:dyDescent="0.35">
      <c r="A652" s="43"/>
      <c r="B652" s="28" t="s">
        <v>329</v>
      </c>
      <c r="C652" s="29">
        <v>70</v>
      </c>
      <c r="D652" s="190">
        <v>300</v>
      </c>
      <c r="E652" s="30"/>
      <c r="F652" s="97"/>
      <c r="G652" s="30"/>
      <c r="H652" s="30"/>
      <c r="I652" s="30"/>
      <c r="J652" s="30"/>
    </row>
    <row r="653" spans="1:10" ht="14.15" x14ac:dyDescent="0.35">
      <c r="A653" s="43" t="s">
        <v>454</v>
      </c>
      <c r="B653" s="158" t="s">
        <v>455</v>
      </c>
      <c r="C653" s="159" t="s">
        <v>434</v>
      </c>
      <c r="D653" s="269">
        <f t="shared" ref="D653:E653" si="1065">D654+D662</f>
        <v>1077</v>
      </c>
      <c r="E653" s="160">
        <f t="shared" si="1065"/>
        <v>1083</v>
      </c>
      <c r="F653" s="484">
        <f t="shared" ref="F653" si="1066">F654+F662</f>
        <v>995</v>
      </c>
      <c r="G653" s="160">
        <f t="shared" ref="G653:I653" si="1067">G654+G662</f>
        <v>0</v>
      </c>
      <c r="H653" s="160">
        <f t="shared" si="1067"/>
        <v>0</v>
      </c>
      <c r="I653" s="160">
        <f t="shared" si="1067"/>
        <v>0</v>
      </c>
      <c r="J653" s="160">
        <f t="shared" ref="J653" si="1068">J654+J662</f>
        <v>0</v>
      </c>
    </row>
    <row r="654" spans="1:10" ht="14.15" x14ac:dyDescent="0.35">
      <c r="A654" s="43"/>
      <c r="B654" s="25" t="s">
        <v>262</v>
      </c>
      <c r="C654" s="29"/>
      <c r="D654" s="195">
        <f t="shared" ref="D654:E654" si="1069">D655</f>
        <v>1061</v>
      </c>
      <c r="E654" s="115">
        <f t="shared" si="1069"/>
        <v>1083</v>
      </c>
      <c r="F654" s="480">
        <f t="shared" ref="F654:J654" si="1070">F655</f>
        <v>995</v>
      </c>
      <c r="G654" s="115">
        <f t="shared" si="1070"/>
        <v>0</v>
      </c>
      <c r="H654" s="115">
        <f t="shared" si="1070"/>
        <v>0</v>
      </c>
      <c r="I654" s="115">
        <f t="shared" si="1070"/>
        <v>0</v>
      </c>
      <c r="J654" s="115">
        <f t="shared" si="1070"/>
        <v>0</v>
      </c>
    </row>
    <row r="655" spans="1:10" ht="14.15" x14ac:dyDescent="0.35">
      <c r="A655" s="43"/>
      <c r="B655" s="28" t="s">
        <v>263</v>
      </c>
      <c r="C655" s="29">
        <v>1</v>
      </c>
      <c r="D655" s="253">
        <f t="shared" ref="D655:E655" si="1071">D656+D658+D659+D660+D661</f>
        <v>1061</v>
      </c>
      <c r="E655" s="38">
        <f t="shared" si="1071"/>
        <v>1083</v>
      </c>
      <c r="F655" s="469">
        <f t="shared" ref="F655" si="1072">F656+F658+F659+F660+F661</f>
        <v>995</v>
      </c>
      <c r="G655" s="38">
        <f t="shared" ref="G655:I655" si="1073">G656+G658+G659+G660+G661</f>
        <v>0</v>
      </c>
      <c r="H655" s="38">
        <f t="shared" si="1073"/>
        <v>0</v>
      </c>
      <c r="I655" s="38">
        <f t="shared" si="1073"/>
        <v>0</v>
      </c>
      <c r="J655" s="38">
        <f t="shared" ref="J655" si="1074">J656+J658+J659+J660+J661</f>
        <v>0</v>
      </c>
    </row>
    <row r="656" spans="1:10" ht="14.15" x14ac:dyDescent="0.35">
      <c r="A656" s="43"/>
      <c r="B656" s="28" t="s">
        <v>435</v>
      </c>
      <c r="C656" s="29">
        <v>10</v>
      </c>
      <c r="D656" s="190">
        <v>90</v>
      </c>
      <c r="E656" s="30">
        <v>70</v>
      </c>
      <c r="F656" s="97">
        <v>70</v>
      </c>
      <c r="G656" s="30"/>
      <c r="H656" s="30"/>
      <c r="I656" s="30"/>
      <c r="J656" s="30"/>
    </row>
    <row r="657" spans="1:10" ht="0.75" customHeight="1" x14ac:dyDescent="0.35">
      <c r="A657" s="43"/>
      <c r="B657" s="28" t="s">
        <v>436</v>
      </c>
      <c r="C657" s="29"/>
      <c r="D657" s="190"/>
      <c r="E657" s="30"/>
      <c r="F657" s="97"/>
      <c r="G657" s="30"/>
      <c r="H657" s="30"/>
      <c r="I657" s="30"/>
      <c r="J657" s="30"/>
    </row>
    <row r="658" spans="1:10" ht="14.15" x14ac:dyDescent="0.35">
      <c r="A658" s="43"/>
      <c r="B658" s="28" t="s">
        <v>265</v>
      </c>
      <c r="C658" s="29">
        <v>20</v>
      </c>
      <c r="D658" s="190">
        <v>570</v>
      </c>
      <c r="E658" s="30">
        <v>588</v>
      </c>
      <c r="F658" s="97">
        <v>500</v>
      </c>
      <c r="G658" s="30"/>
      <c r="H658" s="30"/>
      <c r="I658" s="30"/>
      <c r="J658" s="30"/>
    </row>
    <row r="659" spans="1:10" ht="17.25" customHeight="1" x14ac:dyDescent="0.35">
      <c r="A659" s="43"/>
      <c r="B659" s="28" t="s">
        <v>456</v>
      </c>
      <c r="C659" s="29" t="s">
        <v>438</v>
      </c>
      <c r="D659" s="190">
        <v>401</v>
      </c>
      <c r="E659" s="30">
        <v>425</v>
      </c>
      <c r="F659" s="97">
        <v>425</v>
      </c>
      <c r="G659" s="30"/>
      <c r="H659" s="30"/>
      <c r="I659" s="30"/>
      <c r="J659" s="30"/>
    </row>
    <row r="660" spans="1:10" ht="18.75" hidden="1" customHeight="1" x14ac:dyDescent="0.35">
      <c r="A660" s="43"/>
      <c r="B660" s="28" t="s">
        <v>442</v>
      </c>
      <c r="C660" s="29" t="s">
        <v>443</v>
      </c>
      <c r="D660" s="190"/>
      <c r="E660" s="30"/>
      <c r="F660" s="97"/>
      <c r="G660" s="30"/>
      <c r="H660" s="30"/>
      <c r="I660" s="30"/>
      <c r="J660" s="30"/>
    </row>
    <row r="661" spans="1:10" ht="18.75" hidden="1" customHeight="1" x14ac:dyDescent="0.35">
      <c r="A661" s="43"/>
      <c r="B661" s="28" t="s">
        <v>274</v>
      </c>
      <c r="C661" s="29">
        <v>85.01</v>
      </c>
      <c r="D661" s="190"/>
      <c r="E661" s="30"/>
      <c r="F661" s="97"/>
      <c r="G661" s="30"/>
      <c r="H661" s="30"/>
      <c r="I661" s="30"/>
      <c r="J661" s="30"/>
    </row>
    <row r="662" spans="1:10" ht="0.75" customHeight="1" x14ac:dyDescent="0.35">
      <c r="A662" s="43"/>
      <c r="B662" s="25" t="s">
        <v>275</v>
      </c>
      <c r="C662" s="29"/>
      <c r="D662" s="195">
        <f t="shared" ref="D662:E662" si="1075">D663</f>
        <v>16</v>
      </c>
      <c r="E662" s="115">
        <f t="shared" si="1075"/>
        <v>0</v>
      </c>
      <c r="F662" s="480">
        <f t="shared" ref="F662:J662" si="1076">F663</f>
        <v>0</v>
      </c>
      <c r="G662" s="115">
        <f t="shared" si="1076"/>
        <v>0</v>
      </c>
      <c r="H662" s="115">
        <f t="shared" si="1076"/>
        <v>0</v>
      </c>
      <c r="I662" s="115">
        <f t="shared" si="1076"/>
        <v>0</v>
      </c>
      <c r="J662" s="115">
        <f t="shared" si="1076"/>
        <v>0</v>
      </c>
    </row>
    <row r="663" spans="1:10" ht="16.5" hidden="1" customHeight="1" x14ac:dyDescent="0.35">
      <c r="A663" s="43"/>
      <c r="B663" s="28" t="s">
        <v>457</v>
      </c>
      <c r="C663" s="29">
        <v>70</v>
      </c>
      <c r="D663" s="190">
        <v>16</v>
      </c>
      <c r="E663" s="30"/>
      <c r="F663" s="97"/>
      <c r="G663" s="30"/>
      <c r="H663" s="30"/>
      <c r="I663" s="30"/>
      <c r="J663" s="30"/>
    </row>
    <row r="664" spans="1:10" ht="21" customHeight="1" x14ac:dyDescent="0.35">
      <c r="A664" s="43" t="s">
        <v>458</v>
      </c>
      <c r="B664" s="155" t="s">
        <v>459</v>
      </c>
      <c r="C664" s="159" t="s">
        <v>434</v>
      </c>
      <c r="D664" s="269">
        <f t="shared" ref="D664:E664" si="1077">D665+D674</f>
        <v>826</v>
      </c>
      <c r="E664" s="160">
        <f t="shared" si="1077"/>
        <v>625</v>
      </c>
      <c r="F664" s="484">
        <f t="shared" ref="F664" si="1078">F665+F674</f>
        <v>625</v>
      </c>
      <c r="G664" s="160">
        <f t="shared" ref="G664:I664" si="1079">G665+G674</f>
        <v>0</v>
      </c>
      <c r="H664" s="160">
        <f t="shared" si="1079"/>
        <v>0</v>
      </c>
      <c r="I664" s="160">
        <f t="shared" si="1079"/>
        <v>0</v>
      </c>
      <c r="J664" s="160">
        <f t="shared" ref="J664" si="1080">J665+J674</f>
        <v>0</v>
      </c>
    </row>
    <row r="665" spans="1:10" ht="14.15" x14ac:dyDescent="0.35">
      <c r="A665" s="43"/>
      <c r="B665" s="25" t="s">
        <v>262</v>
      </c>
      <c r="C665" s="29"/>
      <c r="D665" s="195">
        <f t="shared" ref="D665:E665" si="1081">D666</f>
        <v>533</v>
      </c>
      <c r="E665" s="115">
        <f t="shared" si="1081"/>
        <v>625</v>
      </c>
      <c r="F665" s="480">
        <f t="shared" ref="F665:J665" si="1082">F666</f>
        <v>625</v>
      </c>
      <c r="G665" s="115">
        <f t="shared" si="1082"/>
        <v>0</v>
      </c>
      <c r="H665" s="115">
        <f t="shared" si="1082"/>
        <v>0</v>
      </c>
      <c r="I665" s="115">
        <f t="shared" si="1082"/>
        <v>0</v>
      </c>
      <c r="J665" s="115">
        <f t="shared" si="1082"/>
        <v>0</v>
      </c>
    </row>
    <row r="666" spans="1:10" ht="21.75" customHeight="1" x14ac:dyDescent="0.35">
      <c r="A666" s="43"/>
      <c r="B666" s="28" t="s">
        <v>263</v>
      </c>
      <c r="C666" s="29">
        <v>1</v>
      </c>
      <c r="D666" s="253">
        <f t="shared" ref="D666:E666" si="1083">D667+D669+D670+D671+D672</f>
        <v>533</v>
      </c>
      <c r="E666" s="38">
        <f t="shared" si="1083"/>
        <v>625</v>
      </c>
      <c r="F666" s="469">
        <f t="shared" ref="F666" si="1084">F667+F669+F670+F671+F672</f>
        <v>625</v>
      </c>
      <c r="G666" s="38">
        <f t="shared" ref="G666:I666" si="1085">G667+G669+G670+G671+G672</f>
        <v>0</v>
      </c>
      <c r="H666" s="38">
        <f t="shared" si="1085"/>
        <v>0</v>
      </c>
      <c r="I666" s="38">
        <f t="shared" si="1085"/>
        <v>0</v>
      </c>
      <c r="J666" s="38">
        <f t="shared" ref="J666" si="1086">J667+J669+J670+J671+J672</f>
        <v>0</v>
      </c>
    </row>
    <row r="667" spans="1:10" ht="18.75" customHeight="1" x14ac:dyDescent="0.35">
      <c r="A667" s="43"/>
      <c r="B667" s="28" t="s">
        <v>435</v>
      </c>
      <c r="C667" s="29">
        <v>10</v>
      </c>
      <c r="D667" s="190">
        <v>42</v>
      </c>
      <c r="E667" s="30">
        <v>42</v>
      </c>
      <c r="F667" s="97">
        <v>42</v>
      </c>
      <c r="G667" s="30"/>
      <c r="H667" s="30"/>
      <c r="I667" s="30"/>
      <c r="J667" s="30"/>
    </row>
    <row r="668" spans="1:10" ht="0.75" customHeight="1" x14ac:dyDescent="0.35">
      <c r="A668" s="43"/>
      <c r="B668" s="28" t="s">
        <v>436</v>
      </c>
      <c r="C668" s="29"/>
      <c r="D668" s="190"/>
      <c r="E668" s="30"/>
      <c r="F668" s="97"/>
      <c r="G668" s="30"/>
      <c r="H668" s="30"/>
      <c r="I668" s="30"/>
      <c r="J668" s="30"/>
    </row>
    <row r="669" spans="1:10" ht="16.5" customHeight="1" x14ac:dyDescent="0.35">
      <c r="A669" s="43"/>
      <c r="B669" s="28" t="s">
        <v>265</v>
      </c>
      <c r="C669" s="29">
        <v>20</v>
      </c>
      <c r="D669" s="190">
        <v>210</v>
      </c>
      <c r="E669" s="30">
        <v>230</v>
      </c>
      <c r="F669" s="97">
        <v>230</v>
      </c>
      <c r="G669" s="30"/>
      <c r="H669" s="30"/>
      <c r="I669" s="30"/>
      <c r="J669" s="30"/>
    </row>
    <row r="670" spans="1:10" ht="13.5" customHeight="1" x14ac:dyDescent="0.35">
      <c r="A670" s="43"/>
      <c r="B670" s="28" t="s">
        <v>437</v>
      </c>
      <c r="C670" s="29" t="s">
        <v>460</v>
      </c>
      <c r="D670" s="190">
        <v>281</v>
      </c>
      <c r="E670" s="30">
        <v>353</v>
      </c>
      <c r="F670" s="97">
        <v>353</v>
      </c>
      <c r="G670" s="30"/>
      <c r="H670" s="30"/>
      <c r="I670" s="30"/>
      <c r="J670" s="30"/>
    </row>
    <row r="671" spans="1:10" ht="15" hidden="1" customHeight="1" x14ac:dyDescent="0.35">
      <c r="A671" s="43"/>
      <c r="B671" s="28" t="s">
        <v>442</v>
      </c>
      <c r="C671" s="29" t="s">
        <v>443</v>
      </c>
      <c r="D671" s="190"/>
      <c r="E671" s="30"/>
      <c r="F671" s="97"/>
      <c r="G671" s="30"/>
      <c r="H671" s="30"/>
      <c r="I671" s="30"/>
      <c r="J671" s="30"/>
    </row>
    <row r="672" spans="1:10" ht="13.5" hidden="1" customHeight="1" x14ac:dyDescent="0.35">
      <c r="A672" s="43"/>
      <c r="B672" s="28" t="s">
        <v>461</v>
      </c>
      <c r="C672" s="29">
        <v>85.01</v>
      </c>
      <c r="D672" s="190"/>
      <c r="E672" s="30"/>
      <c r="F672" s="97"/>
      <c r="G672" s="30"/>
      <c r="H672" s="30"/>
      <c r="I672" s="30"/>
      <c r="J672" s="30"/>
    </row>
    <row r="673" spans="1:10" ht="13.5" hidden="1" customHeight="1" x14ac:dyDescent="0.35">
      <c r="A673" s="43"/>
      <c r="B673" s="28" t="s">
        <v>462</v>
      </c>
      <c r="C673" s="29" t="s">
        <v>463</v>
      </c>
      <c r="D673" s="190"/>
      <c r="E673" s="30"/>
      <c r="F673" s="97"/>
      <c r="G673" s="30"/>
      <c r="H673" s="30"/>
      <c r="I673" s="30"/>
      <c r="J673" s="30"/>
    </row>
    <row r="674" spans="1:10" ht="18" hidden="1" customHeight="1" x14ac:dyDescent="0.35">
      <c r="A674" s="43"/>
      <c r="B674" s="25" t="s">
        <v>275</v>
      </c>
      <c r="C674" s="29"/>
      <c r="D674" s="253">
        <f t="shared" ref="D674:E674" si="1087">D675</f>
        <v>293</v>
      </c>
      <c r="E674" s="38">
        <f t="shared" si="1087"/>
        <v>0</v>
      </c>
      <c r="F674" s="469">
        <f t="shared" ref="F674:J674" si="1088">F675</f>
        <v>0</v>
      </c>
      <c r="G674" s="38">
        <f t="shared" si="1088"/>
        <v>0</v>
      </c>
      <c r="H674" s="38">
        <f t="shared" si="1088"/>
        <v>0</v>
      </c>
      <c r="I674" s="38">
        <f t="shared" si="1088"/>
        <v>0</v>
      </c>
      <c r="J674" s="38">
        <f t="shared" si="1088"/>
        <v>0</v>
      </c>
    </row>
    <row r="675" spans="1:10" ht="20.25" hidden="1" customHeight="1" x14ac:dyDescent="0.35">
      <c r="A675" s="43"/>
      <c r="B675" s="28" t="s">
        <v>329</v>
      </c>
      <c r="C675" s="29">
        <v>70</v>
      </c>
      <c r="D675" s="190">
        <v>293</v>
      </c>
      <c r="E675" s="30"/>
      <c r="F675" s="97"/>
      <c r="G675" s="30"/>
      <c r="H675" s="30"/>
      <c r="I675" s="30"/>
      <c r="J675" s="30"/>
    </row>
    <row r="676" spans="1:10" ht="27" customHeight="1" x14ac:dyDescent="0.35">
      <c r="A676" s="43" t="s">
        <v>464</v>
      </c>
      <c r="B676" s="158" t="s">
        <v>465</v>
      </c>
      <c r="C676" s="159" t="s">
        <v>434</v>
      </c>
      <c r="D676" s="269">
        <f t="shared" ref="D676:E676" si="1089">D677+D685</f>
        <v>858</v>
      </c>
      <c r="E676" s="160">
        <f t="shared" si="1089"/>
        <v>918</v>
      </c>
      <c r="F676" s="484">
        <f t="shared" ref="F676" si="1090">F677+F685</f>
        <v>903</v>
      </c>
      <c r="G676" s="160">
        <f t="shared" ref="G676:I676" si="1091">G677+G685</f>
        <v>0</v>
      </c>
      <c r="H676" s="160">
        <f t="shared" si="1091"/>
        <v>0</v>
      </c>
      <c r="I676" s="160">
        <f t="shared" si="1091"/>
        <v>0</v>
      </c>
      <c r="J676" s="160">
        <f t="shared" ref="J676" si="1092">J677+J685</f>
        <v>0</v>
      </c>
    </row>
    <row r="677" spans="1:10" ht="15" customHeight="1" x14ac:dyDescent="0.35">
      <c r="A677" s="43"/>
      <c r="B677" s="25" t="s">
        <v>262</v>
      </c>
      <c r="C677" s="29"/>
      <c r="D677" s="253">
        <f t="shared" ref="D677:E677" si="1093">D678+D684</f>
        <v>858</v>
      </c>
      <c r="E677" s="38">
        <f t="shared" si="1093"/>
        <v>918</v>
      </c>
      <c r="F677" s="469">
        <f t="shared" ref="F677" si="1094">F678+F684</f>
        <v>898</v>
      </c>
      <c r="G677" s="38">
        <f t="shared" ref="G677:I677" si="1095">G678+G684</f>
        <v>0</v>
      </c>
      <c r="H677" s="38">
        <f t="shared" si="1095"/>
        <v>0</v>
      </c>
      <c r="I677" s="38">
        <f t="shared" si="1095"/>
        <v>0</v>
      </c>
      <c r="J677" s="38">
        <f t="shared" ref="J677" si="1096">J678+J684</f>
        <v>0</v>
      </c>
    </row>
    <row r="678" spans="1:10" ht="15" customHeight="1" x14ac:dyDescent="0.35">
      <c r="A678" s="43"/>
      <c r="B678" s="28" t="s">
        <v>263</v>
      </c>
      <c r="C678" s="29">
        <v>1</v>
      </c>
      <c r="D678" s="253">
        <f t="shared" ref="D678:E678" si="1097">D679+D681+D682+D683+D684</f>
        <v>858</v>
      </c>
      <c r="E678" s="38">
        <f t="shared" si="1097"/>
        <v>918</v>
      </c>
      <c r="F678" s="469">
        <f t="shared" ref="F678" si="1098">F679+F681+F682+F683+F684</f>
        <v>898</v>
      </c>
      <c r="G678" s="38">
        <f t="shared" ref="G678:I678" si="1099">G679+G681+G682+G683+G684</f>
        <v>0</v>
      </c>
      <c r="H678" s="38">
        <f t="shared" si="1099"/>
        <v>0</v>
      </c>
      <c r="I678" s="38">
        <f t="shared" si="1099"/>
        <v>0</v>
      </c>
      <c r="J678" s="38">
        <f t="shared" ref="J678" si="1100">J679+J681+J682+J683+J684</f>
        <v>0</v>
      </c>
    </row>
    <row r="679" spans="1:10" ht="17.25" customHeight="1" x14ac:dyDescent="0.35">
      <c r="A679" s="43"/>
      <c r="B679" s="28" t="s">
        <v>435</v>
      </c>
      <c r="C679" s="29">
        <v>10</v>
      </c>
      <c r="D679" s="190">
        <v>78</v>
      </c>
      <c r="E679" s="30">
        <v>102</v>
      </c>
      <c r="F679" s="97">
        <v>102</v>
      </c>
      <c r="G679" s="30"/>
      <c r="H679" s="30"/>
      <c r="I679" s="30"/>
      <c r="J679" s="30"/>
    </row>
    <row r="680" spans="1:10" ht="0.75" customHeight="1" x14ac:dyDescent="0.35">
      <c r="A680" s="43"/>
      <c r="B680" s="28" t="s">
        <v>436</v>
      </c>
      <c r="C680" s="29"/>
      <c r="D680" s="190"/>
      <c r="E680" s="30"/>
      <c r="F680" s="97"/>
      <c r="G680" s="30"/>
      <c r="H680" s="30"/>
      <c r="I680" s="30"/>
      <c r="J680" s="30"/>
    </row>
    <row r="681" spans="1:10" ht="15" customHeight="1" x14ac:dyDescent="0.35">
      <c r="A681" s="43"/>
      <c r="B681" s="28" t="s">
        <v>265</v>
      </c>
      <c r="C681" s="29">
        <v>20</v>
      </c>
      <c r="D681" s="190">
        <v>295</v>
      </c>
      <c r="E681" s="30">
        <v>370</v>
      </c>
      <c r="F681" s="97">
        <v>350</v>
      </c>
      <c r="G681" s="30"/>
      <c r="H681" s="30"/>
      <c r="I681" s="30"/>
      <c r="J681" s="30"/>
    </row>
    <row r="682" spans="1:10" ht="16.5" customHeight="1" x14ac:dyDescent="0.35">
      <c r="A682" s="43"/>
      <c r="B682" s="28" t="s">
        <v>437</v>
      </c>
      <c r="C682" s="29" t="s">
        <v>438</v>
      </c>
      <c r="D682" s="190">
        <v>485</v>
      </c>
      <c r="E682" s="30">
        <v>446</v>
      </c>
      <c r="F682" s="97">
        <v>446</v>
      </c>
      <c r="G682" s="30"/>
      <c r="H682" s="30"/>
      <c r="I682" s="30"/>
      <c r="J682" s="30"/>
    </row>
    <row r="683" spans="1:10" ht="17.25" hidden="1" customHeight="1" x14ac:dyDescent="0.35">
      <c r="A683" s="43"/>
      <c r="B683" s="28" t="s">
        <v>442</v>
      </c>
      <c r="C683" s="29" t="s">
        <v>443</v>
      </c>
      <c r="D683" s="190"/>
      <c r="E683" s="30"/>
      <c r="F683" s="97"/>
      <c r="G683" s="30"/>
      <c r="H683" s="30"/>
      <c r="I683" s="30"/>
      <c r="J683" s="30"/>
    </row>
    <row r="684" spans="1:10" ht="17.25" hidden="1" customHeight="1" x14ac:dyDescent="0.35">
      <c r="A684" s="43"/>
      <c r="B684" s="28" t="s">
        <v>274</v>
      </c>
      <c r="C684" s="29">
        <v>85.01</v>
      </c>
      <c r="D684" s="190"/>
      <c r="E684" s="30"/>
      <c r="F684" s="97"/>
      <c r="G684" s="30"/>
      <c r="H684" s="30"/>
      <c r="I684" s="30"/>
      <c r="J684" s="30"/>
    </row>
    <row r="685" spans="1:10" ht="15.75" customHeight="1" x14ac:dyDescent="0.35">
      <c r="A685" s="43"/>
      <c r="B685" s="25" t="s">
        <v>275</v>
      </c>
      <c r="C685" s="29"/>
      <c r="D685" s="253">
        <f t="shared" ref="D685:E685" si="1101">D686</f>
        <v>0</v>
      </c>
      <c r="E685" s="38">
        <f t="shared" si="1101"/>
        <v>0</v>
      </c>
      <c r="F685" s="469">
        <f t="shared" ref="F685:J685" si="1102">F686</f>
        <v>5</v>
      </c>
      <c r="G685" s="38">
        <f t="shared" si="1102"/>
        <v>0</v>
      </c>
      <c r="H685" s="38">
        <f t="shared" si="1102"/>
        <v>0</v>
      </c>
      <c r="I685" s="38">
        <f t="shared" si="1102"/>
        <v>0</v>
      </c>
      <c r="J685" s="38">
        <f t="shared" si="1102"/>
        <v>0</v>
      </c>
    </row>
    <row r="686" spans="1:10" ht="20.25" customHeight="1" x14ac:dyDescent="0.35">
      <c r="A686" s="43"/>
      <c r="B686" s="28" t="s">
        <v>329</v>
      </c>
      <c r="C686" s="29">
        <v>70</v>
      </c>
      <c r="D686" s="190"/>
      <c r="E686" s="30"/>
      <c r="F686" s="97">
        <v>5</v>
      </c>
      <c r="G686" s="30"/>
      <c r="H686" s="30"/>
      <c r="I686" s="30"/>
      <c r="J686" s="30"/>
    </row>
    <row r="687" spans="1:10" ht="14.15" x14ac:dyDescent="0.35">
      <c r="A687" s="43" t="s">
        <v>466</v>
      </c>
      <c r="B687" s="158" t="s">
        <v>467</v>
      </c>
      <c r="C687" s="133" t="s">
        <v>468</v>
      </c>
      <c r="D687" s="269">
        <f t="shared" ref="D687:E688" si="1103">D688</f>
        <v>9480</v>
      </c>
      <c r="E687" s="160">
        <f t="shared" si="1103"/>
        <v>18000</v>
      </c>
      <c r="F687" s="484">
        <f t="shared" ref="F687:J688" si="1104">F688</f>
        <v>14546</v>
      </c>
      <c r="G687" s="160">
        <f t="shared" si="1104"/>
        <v>0</v>
      </c>
      <c r="H687" s="160">
        <f t="shared" si="1104"/>
        <v>0</v>
      </c>
      <c r="I687" s="160">
        <f t="shared" si="1104"/>
        <v>0</v>
      </c>
      <c r="J687" s="160">
        <f t="shared" si="1104"/>
        <v>0</v>
      </c>
    </row>
    <row r="688" spans="1:10" ht="14.15" x14ac:dyDescent="0.35">
      <c r="A688" s="43"/>
      <c r="B688" s="25" t="s">
        <v>262</v>
      </c>
      <c r="C688" s="29"/>
      <c r="D688" s="195">
        <f t="shared" si="1103"/>
        <v>9480</v>
      </c>
      <c r="E688" s="115">
        <f t="shared" si="1103"/>
        <v>18000</v>
      </c>
      <c r="F688" s="480">
        <f t="shared" si="1104"/>
        <v>14546</v>
      </c>
      <c r="G688" s="115">
        <f t="shared" si="1104"/>
        <v>0</v>
      </c>
      <c r="H688" s="115">
        <f t="shared" si="1104"/>
        <v>0</v>
      </c>
      <c r="I688" s="115">
        <f t="shared" si="1104"/>
        <v>0</v>
      </c>
      <c r="J688" s="115">
        <f t="shared" si="1104"/>
        <v>0</v>
      </c>
    </row>
    <row r="689" spans="1:10" ht="14.25" customHeight="1" x14ac:dyDescent="0.35">
      <c r="A689" s="43"/>
      <c r="B689" s="28" t="s">
        <v>263</v>
      </c>
      <c r="C689" s="29">
        <v>1</v>
      </c>
      <c r="D689" s="253">
        <f t="shared" ref="D689:E689" si="1105">D691+D690+D692</f>
        <v>9480</v>
      </c>
      <c r="E689" s="38">
        <f t="shared" si="1105"/>
        <v>18000</v>
      </c>
      <c r="F689" s="469">
        <f t="shared" ref="F689" si="1106">F691+F690+F692</f>
        <v>14546</v>
      </c>
      <c r="G689" s="38">
        <f t="shared" ref="G689:I689" si="1107">G691+G690+G692</f>
        <v>0</v>
      </c>
      <c r="H689" s="38">
        <f t="shared" si="1107"/>
        <v>0</v>
      </c>
      <c r="I689" s="38">
        <f t="shared" si="1107"/>
        <v>0</v>
      </c>
      <c r="J689" s="38">
        <f t="shared" ref="J689" si="1108">J691+J690+J692</f>
        <v>0</v>
      </c>
    </row>
    <row r="690" spans="1:10" ht="0.75" customHeight="1" x14ac:dyDescent="0.35">
      <c r="A690" s="43"/>
      <c r="B690" s="193" t="s">
        <v>469</v>
      </c>
      <c r="C690" s="29" t="s">
        <v>470</v>
      </c>
      <c r="D690" s="190"/>
      <c r="E690" s="30"/>
      <c r="F690" s="97"/>
      <c r="G690" s="30"/>
      <c r="H690" s="30"/>
      <c r="I690" s="30"/>
      <c r="J690" s="30"/>
    </row>
    <row r="691" spans="1:10" ht="18.75" customHeight="1" x14ac:dyDescent="0.35">
      <c r="A691" s="129"/>
      <c r="B691" s="28" t="s">
        <v>471</v>
      </c>
      <c r="C691" s="29" t="s">
        <v>472</v>
      </c>
      <c r="D691" s="190">
        <v>9480</v>
      </c>
      <c r="E691" s="30">
        <v>18000</v>
      </c>
      <c r="F691" s="97">
        <v>14546</v>
      </c>
      <c r="G691" s="30"/>
      <c r="H691" s="30"/>
      <c r="I691" s="30"/>
      <c r="J691" s="30"/>
    </row>
    <row r="692" spans="1:10" ht="0.75" customHeight="1" x14ac:dyDescent="0.35">
      <c r="A692" s="129"/>
      <c r="B692" s="28" t="s">
        <v>461</v>
      </c>
      <c r="C692" s="29"/>
      <c r="D692" s="190"/>
      <c r="E692" s="30"/>
      <c r="F692" s="97"/>
      <c r="G692" s="30"/>
      <c r="H692" s="30"/>
      <c r="I692" s="30"/>
      <c r="J692" s="30"/>
    </row>
    <row r="693" spans="1:10" ht="27" customHeight="1" x14ac:dyDescent="0.35">
      <c r="A693" s="43" t="s">
        <v>473</v>
      </c>
      <c r="B693" s="158" t="s">
        <v>474</v>
      </c>
      <c r="C693" s="133" t="s">
        <v>475</v>
      </c>
      <c r="D693" s="269">
        <f t="shared" ref="D693:E693" si="1109">D694+D701</f>
        <v>457</v>
      </c>
      <c r="E693" s="160">
        <f t="shared" si="1109"/>
        <v>799</v>
      </c>
      <c r="F693" s="484">
        <f t="shared" ref="F693" si="1110">F694+F701</f>
        <v>799</v>
      </c>
      <c r="G693" s="160">
        <f t="shared" ref="G693:I693" si="1111">G694+G701</f>
        <v>0</v>
      </c>
      <c r="H693" s="160">
        <f t="shared" si="1111"/>
        <v>0</v>
      </c>
      <c r="I693" s="160">
        <f t="shared" si="1111"/>
        <v>0</v>
      </c>
      <c r="J693" s="160">
        <f t="shared" ref="J693" si="1112">J694+J701</f>
        <v>0</v>
      </c>
    </row>
    <row r="694" spans="1:10" ht="12" customHeight="1" x14ac:dyDescent="0.35">
      <c r="A694" s="43"/>
      <c r="B694" s="25" t="s">
        <v>262</v>
      </c>
      <c r="C694" s="29"/>
      <c r="D694" s="195">
        <f t="shared" ref="D694:E694" si="1113">D695</f>
        <v>457</v>
      </c>
      <c r="E694" s="115">
        <f t="shared" si="1113"/>
        <v>799</v>
      </c>
      <c r="F694" s="480">
        <f t="shared" ref="F694:J694" si="1114">F695</f>
        <v>799</v>
      </c>
      <c r="G694" s="115">
        <f t="shared" si="1114"/>
        <v>0</v>
      </c>
      <c r="H694" s="115">
        <f t="shared" si="1114"/>
        <v>0</v>
      </c>
      <c r="I694" s="115">
        <f t="shared" si="1114"/>
        <v>0</v>
      </c>
      <c r="J694" s="115">
        <f t="shared" si="1114"/>
        <v>0</v>
      </c>
    </row>
    <row r="695" spans="1:10" ht="14.25" customHeight="1" x14ac:dyDescent="0.35">
      <c r="A695" s="43"/>
      <c r="B695" s="28" t="s">
        <v>263</v>
      </c>
      <c r="C695" s="29"/>
      <c r="D695" s="253">
        <f t="shared" ref="D695:E695" si="1115">D696+D698+D699</f>
        <v>457</v>
      </c>
      <c r="E695" s="38">
        <f t="shared" si="1115"/>
        <v>799</v>
      </c>
      <c r="F695" s="469">
        <f t="shared" ref="F695" si="1116">F696+F698+F699</f>
        <v>799</v>
      </c>
      <c r="G695" s="38">
        <f t="shared" ref="G695:I695" si="1117">G696+G698+G699</f>
        <v>0</v>
      </c>
      <c r="H695" s="38">
        <f t="shared" si="1117"/>
        <v>0</v>
      </c>
      <c r="I695" s="38">
        <f t="shared" si="1117"/>
        <v>0</v>
      </c>
      <c r="J695" s="38">
        <f t="shared" ref="J695" si="1118">J696+J698+J699</f>
        <v>0</v>
      </c>
    </row>
    <row r="696" spans="1:10" ht="18.75" customHeight="1" x14ac:dyDescent="0.35">
      <c r="A696" s="43"/>
      <c r="B696" s="28" t="s">
        <v>435</v>
      </c>
      <c r="C696" s="29">
        <v>10</v>
      </c>
      <c r="D696" s="190">
        <v>267</v>
      </c>
      <c r="E696" s="30">
        <v>599</v>
      </c>
      <c r="F696" s="97">
        <v>599</v>
      </c>
      <c r="G696" s="30"/>
      <c r="H696" s="30"/>
      <c r="I696" s="30"/>
      <c r="J696" s="30"/>
    </row>
    <row r="697" spans="1:10" ht="2.25" hidden="1" customHeight="1" x14ac:dyDescent="0.35">
      <c r="A697" s="43"/>
      <c r="B697" s="28" t="s">
        <v>436</v>
      </c>
      <c r="C697" s="29"/>
      <c r="D697" s="190"/>
      <c r="E697" s="30"/>
      <c r="F697" s="97"/>
      <c r="G697" s="30"/>
      <c r="H697" s="30"/>
      <c r="I697" s="30"/>
      <c r="J697" s="30"/>
    </row>
    <row r="698" spans="1:10" ht="16.5" customHeight="1" x14ac:dyDescent="0.35">
      <c r="A698" s="43"/>
      <c r="B698" s="28" t="s">
        <v>265</v>
      </c>
      <c r="C698" s="29">
        <v>20</v>
      </c>
      <c r="D698" s="190">
        <v>190</v>
      </c>
      <c r="E698" s="30">
        <v>200</v>
      </c>
      <c r="F698" s="97">
        <v>200</v>
      </c>
      <c r="G698" s="30"/>
      <c r="H698" s="30"/>
      <c r="I698" s="30"/>
      <c r="J698" s="30"/>
    </row>
    <row r="699" spans="1:10" ht="17.25" hidden="1" customHeight="1" x14ac:dyDescent="0.35">
      <c r="A699" s="43"/>
      <c r="B699" s="28" t="s">
        <v>461</v>
      </c>
      <c r="C699" s="29"/>
      <c r="D699" s="190"/>
      <c r="E699" s="30"/>
      <c r="F699" s="97"/>
      <c r="G699" s="30"/>
      <c r="H699" s="30"/>
      <c r="I699" s="30"/>
      <c r="J699" s="30"/>
    </row>
    <row r="700" spans="1:10" ht="17.25" hidden="1" customHeight="1" x14ac:dyDescent="0.35">
      <c r="A700" s="43"/>
      <c r="B700" s="28"/>
      <c r="C700" s="29"/>
      <c r="D700" s="190"/>
      <c r="E700" s="30"/>
      <c r="F700" s="97"/>
      <c r="G700" s="30"/>
      <c r="H700" s="30"/>
      <c r="I700" s="30"/>
      <c r="J700" s="30"/>
    </row>
    <row r="701" spans="1:10" ht="17.25" hidden="1" customHeight="1" x14ac:dyDescent="0.35">
      <c r="A701" s="43"/>
      <c r="B701" s="25" t="s">
        <v>275</v>
      </c>
      <c r="C701" s="29"/>
      <c r="D701" s="253">
        <f t="shared" ref="D701:E701" si="1119">D702</f>
        <v>0</v>
      </c>
      <c r="E701" s="38">
        <f t="shared" si="1119"/>
        <v>0</v>
      </c>
      <c r="F701" s="469">
        <f t="shared" ref="F701:J701" si="1120">F702</f>
        <v>0</v>
      </c>
      <c r="G701" s="38">
        <f t="shared" si="1120"/>
        <v>0</v>
      </c>
      <c r="H701" s="38">
        <f t="shared" si="1120"/>
        <v>0</v>
      </c>
      <c r="I701" s="38">
        <f t="shared" si="1120"/>
        <v>0</v>
      </c>
      <c r="J701" s="38">
        <f t="shared" si="1120"/>
        <v>0</v>
      </c>
    </row>
    <row r="702" spans="1:10" ht="19.5" hidden="1" customHeight="1" x14ac:dyDescent="0.35">
      <c r="A702" s="43"/>
      <c r="B702" s="28" t="s">
        <v>329</v>
      </c>
      <c r="C702" s="29">
        <v>70</v>
      </c>
      <c r="D702" s="190">
        <v>0</v>
      </c>
      <c r="E702" s="30">
        <v>0</v>
      </c>
      <c r="F702" s="97">
        <v>0</v>
      </c>
      <c r="G702" s="30">
        <v>0</v>
      </c>
      <c r="H702" s="30">
        <v>0</v>
      </c>
      <c r="I702" s="30">
        <v>0</v>
      </c>
      <c r="J702" s="30">
        <v>0</v>
      </c>
    </row>
    <row r="703" spans="1:10" ht="14.15" x14ac:dyDescent="0.35">
      <c r="A703" s="114">
        <v>2</v>
      </c>
      <c r="B703" s="125" t="s">
        <v>476</v>
      </c>
      <c r="C703" s="126">
        <v>66.02</v>
      </c>
      <c r="D703" s="266">
        <f t="shared" ref="D703:E703" si="1121">D704+D716+D753</f>
        <v>51696</v>
      </c>
      <c r="E703" s="127">
        <f t="shared" si="1121"/>
        <v>7620</v>
      </c>
      <c r="F703" s="229">
        <f t="shared" ref="F703" si="1122">F704+F716+F753</f>
        <v>22913</v>
      </c>
      <c r="G703" s="127">
        <f t="shared" ref="G703:I703" si="1123">G704+G716+G753</f>
        <v>0</v>
      </c>
      <c r="H703" s="127">
        <f t="shared" si="1123"/>
        <v>0</v>
      </c>
      <c r="I703" s="127">
        <f t="shared" si="1123"/>
        <v>0</v>
      </c>
      <c r="J703" s="127">
        <f t="shared" ref="J703" si="1124">J704+J716+J753</f>
        <v>0</v>
      </c>
    </row>
    <row r="704" spans="1:10" ht="14.15" x14ac:dyDescent="0.35">
      <c r="A704" s="43" t="s">
        <v>477</v>
      </c>
      <c r="B704" s="192" t="s">
        <v>478</v>
      </c>
      <c r="C704" s="133" t="s">
        <v>479</v>
      </c>
      <c r="D704" s="269">
        <f t="shared" ref="D704:E704" si="1125">D705+D709</f>
        <v>44631</v>
      </c>
      <c r="E704" s="160">
        <f t="shared" si="1125"/>
        <v>0</v>
      </c>
      <c r="F704" s="484">
        <f t="shared" ref="F704" si="1126">F705+F709</f>
        <v>15196</v>
      </c>
      <c r="G704" s="160">
        <f t="shared" ref="G704:I704" si="1127">G705+G709</f>
        <v>0</v>
      </c>
      <c r="H704" s="160">
        <f t="shared" si="1127"/>
        <v>0</v>
      </c>
      <c r="I704" s="160">
        <f t="shared" si="1127"/>
        <v>0</v>
      </c>
      <c r="J704" s="160">
        <f t="shared" ref="J704" si="1128">J705+J709</f>
        <v>0</v>
      </c>
    </row>
    <row r="705" spans="1:10" ht="14.15" x14ac:dyDescent="0.35">
      <c r="A705" s="43"/>
      <c r="B705" s="25" t="s">
        <v>262</v>
      </c>
      <c r="C705" s="29"/>
      <c r="D705" s="195">
        <f t="shared" ref="D705:E707" si="1129">D706</f>
        <v>15342</v>
      </c>
      <c r="E705" s="115">
        <f t="shared" si="1129"/>
        <v>0</v>
      </c>
      <c r="F705" s="480">
        <f t="shared" ref="F705:J707" si="1130">F706</f>
        <v>6000</v>
      </c>
      <c r="G705" s="115">
        <f t="shared" si="1130"/>
        <v>0</v>
      </c>
      <c r="H705" s="115">
        <f t="shared" si="1130"/>
        <v>0</v>
      </c>
      <c r="I705" s="115">
        <f t="shared" si="1130"/>
        <v>0</v>
      </c>
      <c r="J705" s="115">
        <f t="shared" si="1130"/>
        <v>0</v>
      </c>
    </row>
    <row r="706" spans="1:10" ht="14.15" x14ac:dyDescent="0.35">
      <c r="A706" s="43"/>
      <c r="B706" s="28" t="s">
        <v>263</v>
      </c>
      <c r="C706" s="29">
        <v>1</v>
      </c>
      <c r="D706" s="253">
        <f t="shared" si="1129"/>
        <v>15342</v>
      </c>
      <c r="E706" s="38">
        <f t="shared" si="1129"/>
        <v>0</v>
      </c>
      <c r="F706" s="469">
        <f t="shared" si="1130"/>
        <v>6000</v>
      </c>
      <c r="G706" s="38">
        <f t="shared" si="1130"/>
        <v>0</v>
      </c>
      <c r="H706" s="38">
        <f t="shared" si="1130"/>
        <v>0</v>
      </c>
      <c r="I706" s="38">
        <f t="shared" si="1130"/>
        <v>0</v>
      </c>
      <c r="J706" s="38">
        <f t="shared" si="1130"/>
        <v>0</v>
      </c>
    </row>
    <row r="707" spans="1:10" ht="14.15" x14ac:dyDescent="0.35">
      <c r="A707" s="43"/>
      <c r="B707" s="28" t="s">
        <v>480</v>
      </c>
      <c r="C707" s="26" t="s">
        <v>481</v>
      </c>
      <c r="D707" s="253">
        <f t="shared" si="1129"/>
        <v>15342</v>
      </c>
      <c r="E707" s="38">
        <f t="shared" si="1129"/>
        <v>0</v>
      </c>
      <c r="F707" s="469">
        <f t="shared" si="1130"/>
        <v>6000</v>
      </c>
      <c r="G707" s="38">
        <f t="shared" si="1130"/>
        <v>0</v>
      </c>
      <c r="H707" s="38">
        <f t="shared" si="1130"/>
        <v>0</v>
      </c>
      <c r="I707" s="38">
        <f t="shared" si="1130"/>
        <v>0</v>
      </c>
      <c r="J707" s="38">
        <f t="shared" si="1130"/>
        <v>0</v>
      </c>
    </row>
    <row r="708" spans="1:10" ht="25.75" x14ac:dyDescent="0.35">
      <c r="A708" s="43"/>
      <c r="B708" s="16" t="s">
        <v>482</v>
      </c>
      <c r="C708" s="29" t="s">
        <v>483</v>
      </c>
      <c r="D708" s="190">
        <v>15342</v>
      </c>
      <c r="E708" s="30"/>
      <c r="F708" s="97">
        <v>6000</v>
      </c>
      <c r="G708" s="30"/>
      <c r="H708" s="30"/>
      <c r="I708" s="30"/>
      <c r="J708" s="30"/>
    </row>
    <row r="709" spans="1:10" ht="14.15" x14ac:dyDescent="0.35">
      <c r="A709" s="43"/>
      <c r="B709" s="25" t="s">
        <v>275</v>
      </c>
      <c r="C709" s="29"/>
      <c r="D709" s="253">
        <f t="shared" ref="D709:E709" si="1131">D710+D711</f>
        <v>29289</v>
      </c>
      <c r="E709" s="38">
        <f t="shared" si="1131"/>
        <v>0</v>
      </c>
      <c r="F709" s="469">
        <f t="shared" ref="F709" si="1132">F710+F711</f>
        <v>9196</v>
      </c>
      <c r="G709" s="38">
        <f t="shared" ref="G709:I709" si="1133">G710+G711</f>
        <v>0</v>
      </c>
      <c r="H709" s="38">
        <f t="shared" si="1133"/>
        <v>0</v>
      </c>
      <c r="I709" s="38">
        <f t="shared" si="1133"/>
        <v>0</v>
      </c>
      <c r="J709" s="38">
        <f t="shared" ref="J709" si="1134">J710+J711</f>
        <v>0</v>
      </c>
    </row>
    <row r="710" spans="1:10" ht="16.5" customHeight="1" x14ac:dyDescent="0.35">
      <c r="A710" s="43"/>
      <c r="B710" s="28" t="s">
        <v>428</v>
      </c>
      <c r="C710" s="29" t="s">
        <v>278</v>
      </c>
      <c r="D710" s="190">
        <v>17544</v>
      </c>
      <c r="E710" s="30"/>
      <c r="F710" s="97">
        <v>9196</v>
      </c>
      <c r="G710" s="30"/>
      <c r="H710" s="30"/>
      <c r="I710" s="30"/>
      <c r="J710" s="30"/>
    </row>
    <row r="711" spans="1:10" ht="22.5" customHeight="1" x14ac:dyDescent="0.35">
      <c r="A711" s="43"/>
      <c r="B711" s="28" t="s">
        <v>279</v>
      </c>
      <c r="C711" s="29" t="s">
        <v>280</v>
      </c>
      <c r="D711" s="190">
        <v>11745</v>
      </c>
      <c r="E711" s="30">
        <v>0</v>
      </c>
      <c r="F711" s="97">
        <v>0</v>
      </c>
      <c r="G711" s="30">
        <v>0</v>
      </c>
      <c r="H711" s="30">
        <v>0</v>
      </c>
      <c r="I711" s="30">
        <v>0</v>
      </c>
      <c r="J711" s="30">
        <v>0</v>
      </c>
    </row>
    <row r="712" spans="1:10" ht="28.5" hidden="1" customHeight="1" x14ac:dyDescent="0.35">
      <c r="A712" s="43"/>
      <c r="B712" s="28"/>
      <c r="C712" s="29"/>
      <c r="D712" s="190"/>
      <c r="E712" s="30"/>
      <c r="F712" s="97"/>
      <c r="G712" s="30"/>
      <c r="H712" s="30"/>
      <c r="I712" s="30"/>
      <c r="J712" s="30"/>
    </row>
    <row r="713" spans="1:10" ht="28.5" hidden="1" customHeight="1" x14ac:dyDescent="0.35">
      <c r="A713" s="43"/>
      <c r="B713" s="28"/>
      <c r="C713" s="29"/>
      <c r="D713" s="190"/>
      <c r="E713" s="30"/>
      <c r="F713" s="97"/>
      <c r="G713" s="30"/>
      <c r="H713" s="30"/>
      <c r="I713" s="30"/>
      <c r="J713" s="30"/>
    </row>
    <row r="714" spans="1:10" ht="28.5" hidden="1" customHeight="1" x14ac:dyDescent="0.35">
      <c r="A714" s="43"/>
      <c r="B714" s="28"/>
      <c r="C714" s="29"/>
      <c r="D714" s="190"/>
      <c r="E714" s="30"/>
      <c r="F714" s="97"/>
      <c r="G714" s="30"/>
      <c r="H714" s="30"/>
      <c r="I714" s="30"/>
      <c r="J714" s="30"/>
    </row>
    <row r="715" spans="1:10" ht="28.5" hidden="1" customHeight="1" x14ac:dyDescent="0.35">
      <c r="A715" s="43"/>
      <c r="B715" s="28"/>
      <c r="C715" s="29"/>
      <c r="D715" s="190"/>
      <c r="E715" s="30"/>
      <c r="F715" s="97"/>
      <c r="G715" s="30"/>
      <c r="H715" s="30"/>
      <c r="I715" s="30"/>
      <c r="J715" s="30"/>
    </row>
    <row r="716" spans="1:10" ht="25.5" customHeight="1" x14ac:dyDescent="0.35">
      <c r="A716" s="43" t="s">
        <v>484</v>
      </c>
      <c r="B716" s="31" t="s">
        <v>485</v>
      </c>
      <c r="C716" s="29" t="s">
        <v>486</v>
      </c>
      <c r="D716" s="195">
        <f t="shared" ref="D716:E719" si="1135">D721+D728+D734+D741+D747</f>
        <v>7065</v>
      </c>
      <c r="E716" s="115">
        <f t="shared" si="1135"/>
        <v>7620</v>
      </c>
      <c r="F716" s="480">
        <f t="shared" ref="F716:F719" si="1136">F721+F728+F734+F741+F747</f>
        <v>7717</v>
      </c>
      <c r="G716" s="115">
        <f t="shared" ref="G716:I716" si="1137">G721+G728+G734+G741+G747</f>
        <v>0</v>
      </c>
      <c r="H716" s="115">
        <f t="shared" si="1137"/>
        <v>0</v>
      </c>
      <c r="I716" s="115">
        <f t="shared" si="1137"/>
        <v>0</v>
      </c>
      <c r="J716" s="115">
        <f t="shared" ref="J716" si="1138">J721+J728+J734+J741+J747</f>
        <v>0</v>
      </c>
    </row>
    <row r="717" spans="1:10" ht="14.15" x14ac:dyDescent="0.35">
      <c r="A717" s="43"/>
      <c r="B717" s="25" t="s">
        <v>262</v>
      </c>
      <c r="C717" s="29"/>
      <c r="D717" s="195">
        <f t="shared" si="1135"/>
        <v>7065</v>
      </c>
      <c r="E717" s="115">
        <f t="shared" si="1135"/>
        <v>7620</v>
      </c>
      <c r="F717" s="480">
        <f t="shared" si="1136"/>
        <v>7717</v>
      </c>
      <c r="G717" s="115">
        <f t="shared" ref="G717:I717" si="1139">G722+G729+G735+G742+G748</f>
        <v>0</v>
      </c>
      <c r="H717" s="115">
        <f t="shared" si="1139"/>
        <v>0</v>
      </c>
      <c r="I717" s="115">
        <f t="shared" si="1139"/>
        <v>0</v>
      </c>
      <c r="J717" s="115">
        <f t="shared" ref="J717" si="1140">J722+J729+J735+J742+J748</f>
        <v>0</v>
      </c>
    </row>
    <row r="718" spans="1:10" ht="14.15" x14ac:dyDescent="0.35">
      <c r="A718" s="43"/>
      <c r="B718" s="28" t="s">
        <v>263</v>
      </c>
      <c r="C718" s="29"/>
      <c r="D718" s="253">
        <f t="shared" si="1135"/>
        <v>7065</v>
      </c>
      <c r="E718" s="38">
        <f t="shared" si="1135"/>
        <v>7620</v>
      </c>
      <c r="F718" s="469">
        <f t="shared" si="1136"/>
        <v>7717</v>
      </c>
      <c r="G718" s="38">
        <f t="shared" ref="G718:I718" si="1141">G723+G730+G736+G743+G749</f>
        <v>0</v>
      </c>
      <c r="H718" s="38">
        <f t="shared" si="1141"/>
        <v>0</v>
      </c>
      <c r="I718" s="38">
        <f t="shared" si="1141"/>
        <v>0</v>
      </c>
      <c r="J718" s="38">
        <f t="shared" ref="J718" si="1142">J723+J730+J736+J743+J749</f>
        <v>0</v>
      </c>
    </row>
    <row r="719" spans="1:10" ht="14.15" x14ac:dyDescent="0.35">
      <c r="A719" s="43"/>
      <c r="B719" s="28" t="s">
        <v>487</v>
      </c>
      <c r="C719" s="29" t="s">
        <v>488</v>
      </c>
      <c r="D719" s="253">
        <f t="shared" si="1135"/>
        <v>7065</v>
      </c>
      <c r="E719" s="38">
        <f t="shared" si="1135"/>
        <v>7620</v>
      </c>
      <c r="F719" s="469">
        <f t="shared" si="1136"/>
        <v>7717</v>
      </c>
      <c r="G719" s="38">
        <f t="shared" ref="G719:I719" si="1143">G724+G731+G737+G744+G750</f>
        <v>0</v>
      </c>
      <c r="H719" s="38">
        <f t="shared" si="1143"/>
        <v>0</v>
      </c>
      <c r="I719" s="38">
        <f t="shared" si="1143"/>
        <v>0</v>
      </c>
      <c r="J719" s="38">
        <f t="shared" ref="J719" si="1144">J724+J731+J737+J744+J750</f>
        <v>0</v>
      </c>
    </row>
    <row r="720" spans="1:10" ht="19.5" hidden="1" customHeight="1" x14ac:dyDescent="0.35">
      <c r="A720" s="43"/>
      <c r="B720" s="28" t="s">
        <v>274</v>
      </c>
      <c r="C720" s="29" t="s">
        <v>380</v>
      </c>
      <c r="D720" s="253">
        <f t="shared" ref="D720:E720" si="1145">D727+D740</f>
        <v>0</v>
      </c>
      <c r="E720" s="38">
        <f t="shared" si="1145"/>
        <v>0</v>
      </c>
      <c r="F720" s="469">
        <f t="shared" ref="F720" si="1146">F727+F740</f>
        <v>0</v>
      </c>
      <c r="G720" s="38">
        <f t="shared" ref="G720:I720" si="1147">G727+G740</f>
        <v>0</v>
      </c>
      <c r="H720" s="38">
        <f t="shared" si="1147"/>
        <v>0</v>
      </c>
      <c r="I720" s="38">
        <f t="shared" si="1147"/>
        <v>0</v>
      </c>
      <c r="J720" s="38">
        <f t="shared" ref="J720" si="1148">J727+J740</f>
        <v>0</v>
      </c>
    </row>
    <row r="721" spans="1:10" ht="28.5" customHeight="1" x14ac:dyDescent="0.35">
      <c r="A721" s="43" t="s">
        <v>489</v>
      </c>
      <c r="B721" s="158" t="s">
        <v>490</v>
      </c>
      <c r="C721" s="133" t="s">
        <v>486</v>
      </c>
      <c r="D721" s="269">
        <f t="shared" ref="D721:E723" si="1149">D722</f>
        <v>1450</v>
      </c>
      <c r="E721" s="160">
        <f t="shared" si="1149"/>
        <v>1550</v>
      </c>
      <c r="F721" s="484">
        <f t="shared" ref="F721:J723" si="1150">F722</f>
        <v>1550</v>
      </c>
      <c r="G721" s="160">
        <f t="shared" si="1150"/>
        <v>0</v>
      </c>
      <c r="H721" s="160">
        <f t="shared" si="1150"/>
        <v>0</v>
      </c>
      <c r="I721" s="160">
        <f t="shared" si="1150"/>
        <v>0</v>
      </c>
      <c r="J721" s="160">
        <f t="shared" si="1150"/>
        <v>0</v>
      </c>
    </row>
    <row r="722" spans="1:10" ht="14.15" x14ac:dyDescent="0.35">
      <c r="A722" s="43"/>
      <c r="B722" s="25" t="s">
        <v>262</v>
      </c>
      <c r="C722" s="29"/>
      <c r="D722" s="195">
        <f t="shared" ref="D722:E722" si="1151">D723+D727</f>
        <v>1450</v>
      </c>
      <c r="E722" s="115">
        <f t="shared" si="1151"/>
        <v>1550</v>
      </c>
      <c r="F722" s="480">
        <f t="shared" ref="F722" si="1152">F723+F727</f>
        <v>1550</v>
      </c>
      <c r="G722" s="115">
        <f t="shared" ref="G722:I722" si="1153">G723+G727</f>
        <v>0</v>
      </c>
      <c r="H722" s="115">
        <f t="shared" si="1153"/>
        <v>0</v>
      </c>
      <c r="I722" s="115">
        <f t="shared" si="1153"/>
        <v>0</v>
      </c>
      <c r="J722" s="115">
        <f t="shared" ref="J722" si="1154">J723+J727</f>
        <v>0</v>
      </c>
    </row>
    <row r="723" spans="1:10" ht="14.15" x14ac:dyDescent="0.35">
      <c r="A723" s="43"/>
      <c r="B723" s="28" t="s">
        <v>263</v>
      </c>
      <c r="C723" s="29">
        <v>0.1</v>
      </c>
      <c r="D723" s="253">
        <f t="shared" si="1149"/>
        <v>1450</v>
      </c>
      <c r="E723" s="38">
        <f t="shared" si="1149"/>
        <v>1550</v>
      </c>
      <c r="F723" s="469">
        <f t="shared" si="1150"/>
        <v>1550</v>
      </c>
      <c r="G723" s="38">
        <f t="shared" si="1150"/>
        <v>0</v>
      </c>
      <c r="H723" s="38">
        <f t="shared" si="1150"/>
        <v>0</v>
      </c>
      <c r="I723" s="38">
        <f t="shared" si="1150"/>
        <v>0</v>
      </c>
      <c r="J723" s="38">
        <f t="shared" si="1150"/>
        <v>0</v>
      </c>
    </row>
    <row r="724" spans="1:10" ht="14.15" x14ac:dyDescent="0.35">
      <c r="A724" s="43"/>
      <c r="B724" s="28" t="s">
        <v>487</v>
      </c>
      <c r="C724" s="29" t="s">
        <v>488</v>
      </c>
      <c r="D724" s="253">
        <f t="shared" ref="D724:E724" si="1155">D725+D726</f>
        <v>1450</v>
      </c>
      <c r="E724" s="38">
        <f t="shared" si="1155"/>
        <v>1550</v>
      </c>
      <c r="F724" s="469">
        <f t="shared" ref="F724" si="1156">F725+F726</f>
        <v>1550</v>
      </c>
      <c r="G724" s="38">
        <f t="shared" ref="G724:I724" si="1157">G725+G726</f>
        <v>0</v>
      </c>
      <c r="H724" s="38">
        <f t="shared" si="1157"/>
        <v>0</v>
      </c>
      <c r="I724" s="38">
        <f t="shared" si="1157"/>
        <v>0</v>
      </c>
      <c r="J724" s="38">
        <f t="shared" ref="J724" si="1158">J725+J726</f>
        <v>0</v>
      </c>
    </row>
    <row r="725" spans="1:10" ht="14.15" x14ac:dyDescent="0.35">
      <c r="A725" s="43"/>
      <c r="B725" s="28" t="s">
        <v>264</v>
      </c>
      <c r="C725" s="29">
        <v>10</v>
      </c>
      <c r="D725" s="190">
        <v>1400</v>
      </c>
      <c r="E725" s="30">
        <v>1500</v>
      </c>
      <c r="F725" s="97">
        <v>1500</v>
      </c>
      <c r="G725" s="30"/>
      <c r="H725" s="30"/>
      <c r="I725" s="30"/>
      <c r="J725" s="30"/>
    </row>
    <row r="726" spans="1:10" ht="14.15" x14ac:dyDescent="0.35">
      <c r="A726" s="43"/>
      <c r="B726" s="28" t="s">
        <v>265</v>
      </c>
      <c r="C726" s="29">
        <v>20</v>
      </c>
      <c r="D726" s="190">
        <v>50</v>
      </c>
      <c r="E726" s="30">
        <v>50</v>
      </c>
      <c r="F726" s="97">
        <v>50</v>
      </c>
      <c r="G726" s="30"/>
      <c r="H726" s="30"/>
      <c r="I726" s="30"/>
      <c r="J726" s="30"/>
    </row>
    <row r="727" spans="1:10" ht="26.25" hidden="1" customHeight="1" x14ac:dyDescent="0.35">
      <c r="A727" s="43"/>
      <c r="B727" s="51" t="s">
        <v>274</v>
      </c>
      <c r="C727" s="29" t="s">
        <v>380</v>
      </c>
      <c r="D727" s="190"/>
      <c r="E727" s="30"/>
      <c r="F727" s="97"/>
      <c r="G727" s="30"/>
      <c r="H727" s="30"/>
      <c r="I727" s="30"/>
      <c r="J727" s="30"/>
    </row>
    <row r="728" spans="1:10" ht="27" customHeight="1" x14ac:dyDescent="0.35">
      <c r="A728" s="43" t="s">
        <v>491</v>
      </c>
      <c r="B728" s="158" t="s">
        <v>492</v>
      </c>
      <c r="C728" s="133" t="s">
        <v>486</v>
      </c>
      <c r="D728" s="269">
        <f t="shared" ref="D728:E730" si="1159">D729</f>
        <v>740</v>
      </c>
      <c r="E728" s="160">
        <f t="shared" si="1159"/>
        <v>803</v>
      </c>
      <c r="F728" s="484">
        <f t="shared" ref="F728:J730" si="1160">F729</f>
        <v>900</v>
      </c>
      <c r="G728" s="160">
        <f t="shared" si="1160"/>
        <v>0</v>
      </c>
      <c r="H728" s="160">
        <f t="shared" si="1160"/>
        <v>0</v>
      </c>
      <c r="I728" s="160">
        <f t="shared" si="1160"/>
        <v>0</v>
      </c>
      <c r="J728" s="160">
        <f t="shared" si="1160"/>
        <v>0</v>
      </c>
    </row>
    <row r="729" spans="1:10" ht="14.15" x14ac:dyDescent="0.35">
      <c r="A729" s="43"/>
      <c r="B729" s="25" t="s">
        <v>262</v>
      </c>
      <c r="C729" s="29"/>
      <c r="D729" s="253">
        <f t="shared" si="1159"/>
        <v>740</v>
      </c>
      <c r="E729" s="38">
        <f t="shared" si="1159"/>
        <v>803</v>
      </c>
      <c r="F729" s="469">
        <f t="shared" si="1160"/>
        <v>900</v>
      </c>
      <c r="G729" s="38">
        <f t="shared" si="1160"/>
        <v>0</v>
      </c>
      <c r="H729" s="38">
        <f t="shared" si="1160"/>
        <v>0</v>
      </c>
      <c r="I729" s="38">
        <f t="shared" si="1160"/>
        <v>0</v>
      </c>
      <c r="J729" s="38">
        <f t="shared" si="1160"/>
        <v>0</v>
      </c>
    </row>
    <row r="730" spans="1:10" ht="14.15" x14ac:dyDescent="0.35">
      <c r="A730" s="43"/>
      <c r="B730" s="28" t="s">
        <v>263</v>
      </c>
      <c r="C730" s="29"/>
      <c r="D730" s="253">
        <f t="shared" si="1159"/>
        <v>740</v>
      </c>
      <c r="E730" s="38">
        <f t="shared" si="1159"/>
        <v>803</v>
      </c>
      <c r="F730" s="469">
        <f t="shared" si="1160"/>
        <v>900</v>
      </c>
      <c r="G730" s="38">
        <f t="shared" si="1160"/>
        <v>0</v>
      </c>
      <c r="H730" s="38">
        <f t="shared" si="1160"/>
        <v>0</v>
      </c>
      <c r="I730" s="38">
        <f t="shared" si="1160"/>
        <v>0</v>
      </c>
      <c r="J730" s="38">
        <f t="shared" si="1160"/>
        <v>0</v>
      </c>
    </row>
    <row r="731" spans="1:10" ht="14.15" x14ac:dyDescent="0.35">
      <c r="A731" s="43"/>
      <c r="B731" s="28" t="s">
        <v>487</v>
      </c>
      <c r="C731" s="29" t="s">
        <v>488</v>
      </c>
      <c r="D731" s="253">
        <f t="shared" ref="D731:E731" si="1161">D732+D733</f>
        <v>740</v>
      </c>
      <c r="E731" s="38">
        <f t="shared" si="1161"/>
        <v>803</v>
      </c>
      <c r="F731" s="469">
        <f t="shared" ref="F731" si="1162">F732+F733</f>
        <v>900</v>
      </c>
      <c r="G731" s="38">
        <f t="shared" ref="G731:I731" si="1163">G732+G733</f>
        <v>0</v>
      </c>
      <c r="H731" s="38">
        <f t="shared" si="1163"/>
        <v>0</v>
      </c>
      <c r="I731" s="38">
        <f t="shared" si="1163"/>
        <v>0</v>
      </c>
      <c r="J731" s="38">
        <f t="shared" ref="J731" si="1164">J732+J733</f>
        <v>0</v>
      </c>
    </row>
    <row r="732" spans="1:10" ht="14.15" x14ac:dyDescent="0.35">
      <c r="A732" s="43"/>
      <c r="B732" s="28" t="s">
        <v>264</v>
      </c>
      <c r="C732" s="29">
        <v>10</v>
      </c>
      <c r="D732" s="190">
        <v>690</v>
      </c>
      <c r="E732" s="30">
        <v>753</v>
      </c>
      <c r="F732" s="97">
        <v>850</v>
      </c>
      <c r="G732" s="30"/>
      <c r="H732" s="30"/>
      <c r="I732" s="30"/>
      <c r="J732" s="30"/>
    </row>
    <row r="733" spans="1:10" ht="14.15" x14ac:dyDescent="0.35">
      <c r="A733" s="43"/>
      <c r="B733" s="28" t="s">
        <v>265</v>
      </c>
      <c r="C733" s="29">
        <v>20</v>
      </c>
      <c r="D733" s="190">
        <v>50</v>
      </c>
      <c r="E733" s="30">
        <v>50</v>
      </c>
      <c r="F733" s="97">
        <v>50</v>
      </c>
      <c r="G733" s="30"/>
      <c r="H733" s="30"/>
      <c r="I733" s="30"/>
      <c r="J733" s="30"/>
    </row>
    <row r="734" spans="1:10" ht="26.25" customHeight="1" x14ac:dyDescent="0.35">
      <c r="A734" s="43" t="s">
        <v>493</v>
      </c>
      <c r="B734" s="158" t="s">
        <v>494</v>
      </c>
      <c r="C734" s="133" t="s">
        <v>486</v>
      </c>
      <c r="D734" s="269">
        <f t="shared" ref="D734:E736" si="1165">D735</f>
        <v>2730</v>
      </c>
      <c r="E734" s="160">
        <f t="shared" si="1165"/>
        <v>2860</v>
      </c>
      <c r="F734" s="484">
        <f t="shared" ref="F734:J736" si="1166">F735</f>
        <v>2860</v>
      </c>
      <c r="G734" s="160">
        <f t="shared" si="1166"/>
        <v>0</v>
      </c>
      <c r="H734" s="160">
        <f t="shared" si="1166"/>
        <v>0</v>
      </c>
      <c r="I734" s="160">
        <f t="shared" si="1166"/>
        <v>0</v>
      </c>
      <c r="J734" s="160">
        <f t="shared" si="1166"/>
        <v>0</v>
      </c>
    </row>
    <row r="735" spans="1:10" ht="14.15" x14ac:dyDescent="0.35">
      <c r="A735" s="43"/>
      <c r="B735" s="25" t="s">
        <v>262</v>
      </c>
      <c r="C735" s="29"/>
      <c r="D735" s="195">
        <f t="shared" si="1165"/>
        <v>2730</v>
      </c>
      <c r="E735" s="115">
        <f t="shared" si="1165"/>
        <v>2860</v>
      </c>
      <c r="F735" s="480">
        <f t="shared" si="1166"/>
        <v>2860</v>
      </c>
      <c r="G735" s="115">
        <f t="shared" si="1166"/>
        <v>0</v>
      </c>
      <c r="H735" s="115">
        <f t="shared" si="1166"/>
        <v>0</v>
      </c>
      <c r="I735" s="115">
        <f t="shared" si="1166"/>
        <v>0</v>
      </c>
      <c r="J735" s="115">
        <f t="shared" si="1166"/>
        <v>0</v>
      </c>
    </row>
    <row r="736" spans="1:10" ht="14.15" x14ac:dyDescent="0.35">
      <c r="A736" s="43"/>
      <c r="B736" s="28" t="s">
        <v>263</v>
      </c>
      <c r="C736" s="29">
        <v>1</v>
      </c>
      <c r="D736" s="253">
        <f t="shared" si="1165"/>
        <v>2730</v>
      </c>
      <c r="E736" s="38">
        <f t="shared" si="1165"/>
        <v>2860</v>
      </c>
      <c r="F736" s="469">
        <f t="shared" si="1166"/>
        <v>2860</v>
      </c>
      <c r="G736" s="38">
        <f t="shared" si="1166"/>
        <v>0</v>
      </c>
      <c r="H736" s="38">
        <f t="shared" si="1166"/>
        <v>0</v>
      </c>
      <c r="I736" s="38">
        <f t="shared" si="1166"/>
        <v>0</v>
      </c>
      <c r="J736" s="38">
        <f t="shared" si="1166"/>
        <v>0</v>
      </c>
    </row>
    <row r="737" spans="1:10" ht="14.15" x14ac:dyDescent="0.35">
      <c r="A737" s="43"/>
      <c r="B737" s="28" t="s">
        <v>487</v>
      </c>
      <c r="C737" s="29" t="s">
        <v>488</v>
      </c>
      <c r="D737" s="253">
        <f t="shared" ref="D737:E737" si="1167">D738+D739</f>
        <v>2730</v>
      </c>
      <c r="E737" s="38">
        <f t="shared" si="1167"/>
        <v>2860</v>
      </c>
      <c r="F737" s="469">
        <f t="shared" ref="F737" si="1168">F738+F739</f>
        <v>2860</v>
      </c>
      <c r="G737" s="38">
        <f t="shared" ref="G737:I737" si="1169">G738+G739</f>
        <v>0</v>
      </c>
      <c r="H737" s="38">
        <f t="shared" si="1169"/>
        <v>0</v>
      </c>
      <c r="I737" s="38">
        <f t="shared" si="1169"/>
        <v>0</v>
      </c>
      <c r="J737" s="38">
        <f t="shared" ref="J737" si="1170">J738+J739</f>
        <v>0</v>
      </c>
    </row>
    <row r="738" spans="1:10" ht="14.15" x14ac:dyDescent="0.35">
      <c r="A738" s="43"/>
      <c r="B738" s="28" t="s">
        <v>264</v>
      </c>
      <c r="C738" s="29">
        <v>10</v>
      </c>
      <c r="D738" s="190">
        <v>2550</v>
      </c>
      <c r="E738" s="30">
        <v>2680</v>
      </c>
      <c r="F738" s="97">
        <v>2680</v>
      </c>
      <c r="G738" s="30"/>
      <c r="H738" s="30"/>
      <c r="I738" s="30"/>
      <c r="J738" s="30"/>
    </row>
    <row r="739" spans="1:10" ht="14.15" x14ac:dyDescent="0.35">
      <c r="A739" s="43"/>
      <c r="B739" s="28" t="s">
        <v>265</v>
      </c>
      <c r="C739" s="29">
        <v>20</v>
      </c>
      <c r="D739" s="190">
        <v>180</v>
      </c>
      <c r="E739" s="30">
        <v>180</v>
      </c>
      <c r="F739" s="97">
        <v>180</v>
      </c>
      <c r="G739" s="30"/>
      <c r="H739" s="30"/>
      <c r="I739" s="30"/>
      <c r="J739" s="30"/>
    </row>
    <row r="740" spans="1:10" ht="21" hidden="1" customHeight="1" x14ac:dyDescent="0.35">
      <c r="A740" s="43"/>
      <c r="B740" s="28" t="s">
        <v>274</v>
      </c>
      <c r="C740" s="29" t="s">
        <v>380</v>
      </c>
      <c r="D740" s="190"/>
      <c r="E740" s="30"/>
      <c r="F740" s="97"/>
      <c r="G740" s="30"/>
      <c r="H740" s="30"/>
      <c r="I740" s="30"/>
      <c r="J740" s="30"/>
    </row>
    <row r="741" spans="1:10" ht="27.75" customHeight="1" x14ac:dyDescent="0.35">
      <c r="A741" s="43" t="s">
        <v>495</v>
      </c>
      <c r="B741" s="158" t="s">
        <v>496</v>
      </c>
      <c r="C741" s="133" t="s">
        <v>486</v>
      </c>
      <c r="D741" s="269">
        <f t="shared" ref="D741:E743" si="1171">D742</f>
        <v>1125</v>
      </c>
      <c r="E741" s="160">
        <f t="shared" si="1171"/>
        <v>1272</v>
      </c>
      <c r="F741" s="484">
        <f t="shared" ref="F741:J743" si="1172">F742</f>
        <v>1272</v>
      </c>
      <c r="G741" s="160">
        <f t="shared" si="1172"/>
        <v>0</v>
      </c>
      <c r="H741" s="160">
        <f t="shared" si="1172"/>
        <v>0</v>
      </c>
      <c r="I741" s="160">
        <f t="shared" si="1172"/>
        <v>0</v>
      </c>
      <c r="J741" s="160">
        <f t="shared" si="1172"/>
        <v>0</v>
      </c>
    </row>
    <row r="742" spans="1:10" ht="14.15" x14ac:dyDescent="0.35">
      <c r="A742" s="43"/>
      <c r="B742" s="25" t="s">
        <v>262</v>
      </c>
      <c r="C742" s="29"/>
      <c r="D742" s="195">
        <f t="shared" si="1171"/>
        <v>1125</v>
      </c>
      <c r="E742" s="115">
        <f t="shared" si="1171"/>
        <v>1272</v>
      </c>
      <c r="F742" s="480">
        <f t="shared" si="1172"/>
        <v>1272</v>
      </c>
      <c r="G742" s="115">
        <f t="shared" si="1172"/>
        <v>0</v>
      </c>
      <c r="H742" s="115">
        <f t="shared" si="1172"/>
        <v>0</v>
      </c>
      <c r="I742" s="115">
        <f t="shared" si="1172"/>
        <v>0</v>
      </c>
      <c r="J742" s="115">
        <f t="shared" si="1172"/>
        <v>0</v>
      </c>
    </row>
    <row r="743" spans="1:10" ht="14.15" x14ac:dyDescent="0.35">
      <c r="A743" s="43"/>
      <c r="B743" s="28" t="s">
        <v>263</v>
      </c>
      <c r="C743" s="29">
        <v>1</v>
      </c>
      <c r="D743" s="253">
        <f t="shared" si="1171"/>
        <v>1125</v>
      </c>
      <c r="E743" s="38">
        <f t="shared" si="1171"/>
        <v>1272</v>
      </c>
      <c r="F743" s="469">
        <f t="shared" si="1172"/>
        <v>1272</v>
      </c>
      <c r="G743" s="38">
        <f t="shared" si="1172"/>
        <v>0</v>
      </c>
      <c r="H743" s="38">
        <f t="shared" si="1172"/>
        <v>0</v>
      </c>
      <c r="I743" s="38">
        <f t="shared" si="1172"/>
        <v>0</v>
      </c>
      <c r="J743" s="38">
        <f t="shared" si="1172"/>
        <v>0</v>
      </c>
    </row>
    <row r="744" spans="1:10" ht="14.15" x14ac:dyDescent="0.35">
      <c r="A744" s="43"/>
      <c r="B744" s="28" t="s">
        <v>487</v>
      </c>
      <c r="C744" s="29" t="s">
        <v>488</v>
      </c>
      <c r="D744" s="253">
        <f t="shared" ref="D744:E744" si="1173">D745+D746</f>
        <v>1125</v>
      </c>
      <c r="E744" s="38">
        <f t="shared" si="1173"/>
        <v>1272</v>
      </c>
      <c r="F744" s="469">
        <f t="shared" ref="F744" si="1174">F745+F746</f>
        <v>1272</v>
      </c>
      <c r="G744" s="38">
        <f t="shared" ref="G744:I744" si="1175">G745+G746</f>
        <v>0</v>
      </c>
      <c r="H744" s="38">
        <f t="shared" si="1175"/>
        <v>0</v>
      </c>
      <c r="I744" s="38">
        <f t="shared" si="1175"/>
        <v>0</v>
      </c>
      <c r="J744" s="38">
        <f t="shared" ref="J744" si="1176">J745+J746</f>
        <v>0</v>
      </c>
    </row>
    <row r="745" spans="1:10" ht="14.15" x14ac:dyDescent="0.35">
      <c r="A745" s="43"/>
      <c r="B745" s="28" t="s">
        <v>264</v>
      </c>
      <c r="C745" s="29">
        <v>10</v>
      </c>
      <c r="D745" s="190">
        <v>1075</v>
      </c>
      <c r="E745" s="30">
        <v>1222</v>
      </c>
      <c r="F745" s="97">
        <v>1222</v>
      </c>
      <c r="G745" s="30"/>
      <c r="H745" s="30"/>
      <c r="I745" s="30"/>
      <c r="J745" s="30"/>
    </row>
    <row r="746" spans="1:10" ht="14.15" x14ac:dyDescent="0.35">
      <c r="A746" s="43"/>
      <c r="B746" s="28" t="s">
        <v>265</v>
      </c>
      <c r="C746" s="29">
        <v>20</v>
      </c>
      <c r="D746" s="190">
        <v>50</v>
      </c>
      <c r="E746" s="30">
        <v>50</v>
      </c>
      <c r="F746" s="97">
        <v>50</v>
      </c>
      <c r="G746" s="30"/>
      <c r="H746" s="30"/>
      <c r="I746" s="30"/>
      <c r="J746" s="30"/>
    </row>
    <row r="747" spans="1:10" ht="28.5" customHeight="1" x14ac:dyDescent="0.35">
      <c r="A747" s="43" t="s">
        <v>497</v>
      </c>
      <c r="B747" s="158" t="s">
        <v>498</v>
      </c>
      <c r="C747" s="133" t="s">
        <v>486</v>
      </c>
      <c r="D747" s="269">
        <f t="shared" ref="D747:E749" si="1177">D748</f>
        <v>1020</v>
      </c>
      <c r="E747" s="160">
        <f t="shared" si="1177"/>
        <v>1135</v>
      </c>
      <c r="F747" s="484">
        <f t="shared" ref="F747:J749" si="1178">F748</f>
        <v>1135</v>
      </c>
      <c r="G747" s="160">
        <f t="shared" si="1178"/>
        <v>0</v>
      </c>
      <c r="H747" s="160">
        <f t="shared" si="1178"/>
        <v>0</v>
      </c>
      <c r="I747" s="160">
        <f t="shared" si="1178"/>
        <v>0</v>
      </c>
      <c r="J747" s="160">
        <f t="shared" si="1178"/>
        <v>0</v>
      </c>
    </row>
    <row r="748" spans="1:10" ht="14.15" x14ac:dyDescent="0.35">
      <c r="A748" s="43"/>
      <c r="B748" s="25" t="s">
        <v>262</v>
      </c>
      <c r="C748" s="29"/>
      <c r="D748" s="195">
        <f t="shared" si="1177"/>
        <v>1020</v>
      </c>
      <c r="E748" s="115">
        <f t="shared" si="1177"/>
        <v>1135</v>
      </c>
      <c r="F748" s="480">
        <f t="shared" si="1178"/>
        <v>1135</v>
      </c>
      <c r="G748" s="115">
        <f t="shared" si="1178"/>
        <v>0</v>
      </c>
      <c r="H748" s="115">
        <f t="shared" si="1178"/>
        <v>0</v>
      </c>
      <c r="I748" s="115">
        <f t="shared" si="1178"/>
        <v>0</v>
      </c>
      <c r="J748" s="115">
        <f t="shared" si="1178"/>
        <v>0</v>
      </c>
    </row>
    <row r="749" spans="1:10" ht="14.15" x14ac:dyDescent="0.35">
      <c r="A749" s="43"/>
      <c r="B749" s="28" t="s">
        <v>263</v>
      </c>
      <c r="C749" s="29">
        <v>1</v>
      </c>
      <c r="D749" s="253">
        <f t="shared" si="1177"/>
        <v>1020</v>
      </c>
      <c r="E749" s="38">
        <f t="shared" si="1177"/>
        <v>1135</v>
      </c>
      <c r="F749" s="469">
        <f t="shared" si="1178"/>
        <v>1135</v>
      </c>
      <c r="G749" s="38">
        <f t="shared" si="1178"/>
        <v>0</v>
      </c>
      <c r="H749" s="38">
        <f t="shared" si="1178"/>
        <v>0</v>
      </c>
      <c r="I749" s="38">
        <f t="shared" si="1178"/>
        <v>0</v>
      </c>
      <c r="J749" s="38">
        <f t="shared" si="1178"/>
        <v>0</v>
      </c>
    </row>
    <row r="750" spans="1:10" ht="14.15" x14ac:dyDescent="0.35">
      <c r="A750" s="43"/>
      <c r="B750" s="28" t="s">
        <v>487</v>
      </c>
      <c r="C750" s="29" t="s">
        <v>488</v>
      </c>
      <c r="D750" s="253">
        <f t="shared" ref="D750:E750" si="1179">D751+D752</f>
        <v>1020</v>
      </c>
      <c r="E750" s="38">
        <f t="shared" si="1179"/>
        <v>1135</v>
      </c>
      <c r="F750" s="469">
        <f t="shared" ref="F750" si="1180">F751+F752</f>
        <v>1135</v>
      </c>
      <c r="G750" s="38">
        <f t="shared" ref="G750:I750" si="1181">G751+G752</f>
        <v>0</v>
      </c>
      <c r="H750" s="38">
        <f t="shared" si="1181"/>
        <v>0</v>
      </c>
      <c r="I750" s="38">
        <f t="shared" si="1181"/>
        <v>0</v>
      </c>
      <c r="J750" s="38">
        <f t="shared" ref="J750" si="1182">J751+J752</f>
        <v>0</v>
      </c>
    </row>
    <row r="751" spans="1:10" ht="14.15" x14ac:dyDescent="0.35">
      <c r="A751" s="43"/>
      <c r="B751" s="28" t="s">
        <v>264</v>
      </c>
      <c r="C751" s="29">
        <v>10</v>
      </c>
      <c r="D751" s="190">
        <v>980</v>
      </c>
      <c r="E751" s="30">
        <v>1100</v>
      </c>
      <c r="F751" s="97">
        <v>1100</v>
      </c>
      <c r="G751" s="30"/>
      <c r="H751" s="30"/>
      <c r="I751" s="30"/>
      <c r="J751" s="30"/>
    </row>
    <row r="752" spans="1:10" ht="13.5" customHeight="1" x14ac:dyDescent="0.35">
      <c r="A752" s="43"/>
      <c r="B752" s="28" t="s">
        <v>265</v>
      </c>
      <c r="C752" s="29">
        <v>20</v>
      </c>
      <c r="D752" s="190">
        <v>40</v>
      </c>
      <c r="E752" s="30">
        <v>35</v>
      </c>
      <c r="F752" s="97">
        <v>35</v>
      </c>
      <c r="G752" s="30"/>
      <c r="H752" s="30"/>
      <c r="I752" s="30"/>
      <c r="J752" s="30"/>
    </row>
    <row r="753" spans="1:10" ht="14.25" hidden="1" customHeight="1" x14ac:dyDescent="0.35">
      <c r="A753" s="43">
        <v>2.2999999999999998</v>
      </c>
      <c r="B753" s="192" t="s">
        <v>499</v>
      </c>
      <c r="C753" s="159" t="s">
        <v>500</v>
      </c>
      <c r="D753" s="269">
        <f t="shared" ref="D753:E753" si="1183">D754+D757+D760+D763+D766+D769</f>
        <v>0</v>
      </c>
      <c r="E753" s="160">
        <f t="shared" si="1183"/>
        <v>0</v>
      </c>
      <c r="F753" s="484">
        <f t="shared" ref="F753" si="1184">F754+F757+F760+F763+F766+F769</f>
        <v>0</v>
      </c>
      <c r="G753" s="160">
        <f t="shared" ref="G753:I753" si="1185">G754+G757+G760+G763+G766+G769</f>
        <v>0</v>
      </c>
      <c r="H753" s="160">
        <f t="shared" si="1185"/>
        <v>0</v>
      </c>
      <c r="I753" s="160">
        <f t="shared" si="1185"/>
        <v>0</v>
      </c>
      <c r="J753" s="160">
        <f t="shared" ref="J753" si="1186">J754+J757+J760+J763+J766+J769</f>
        <v>0</v>
      </c>
    </row>
    <row r="754" spans="1:10" ht="14.25" hidden="1" customHeight="1" x14ac:dyDescent="0.35">
      <c r="A754" s="43" t="s">
        <v>501</v>
      </c>
      <c r="B754" s="25" t="s">
        <v>502</v>
      </c>
      <c r="C754" s="26" t="s">
        <v>500</v>
      </c>
      <c r="D754" s="254">
        <f t="shared" ref="D754:E755" si="1187">D755</f>
        <v>0</v>
      </c>
      <c r="E754" s="39">
        <f t="shared" si="1187"/>
        <v>0</v>
      </c>
      <c r="F754" s="470">
        <f t="shared" ref="F754:J755" si="1188">F755</f>
        <v>0</v>
      </c>
      <c r="G754" s="39">
        <f t="shared" si="1188"/>
        <v>0</v>
      </c>
      <c r="H754" s="39">
        <f t="shared" si="1188"/>
        <v>0</v>
      </c>
      <c r="I754" s="39">
        <f t="shared" si="1188"/>
        <v>0</v>
      </c>
      <c r="J754" s="39">
        <f t="shared" si="1188"/>
        <v>0</v>
      </c>
    </row>
    <row r="755" spans="1:10" ht="10.5" hidden="1" customHeight="1" x14ac:dyDescent="0.35">
      <c r="A755" s="43"/>
      <c r="B755" s="28" t="s">
        <v>275</v>
      </c>
      <c r="C755" s="29"/>
      <c r="D755" s="258">
        <f t="shared" si="1187"/>
        <v>0</v>
      </c>
      <c r="E755" s="45">
        <f t="shared" si="1187"/>
        <v>0</v>
      </c>
      <c r="F755" s="472">
        <f t="shared" si="1188"/>
        <v>0</v>
      </c>
      <c r="G755" s="45">
        <f t="shared" si="1188"/>
        <v>0</v>
      </c>
      <c r="H755" s="45">
        <f t="shared" si="1188"/>
        <v>0</v>
      </c>
      <c r="I755" s="45">
        <f t="shared" si="1188"/>
        <v>0</v>
      </c>
      <c r="J755" s="45">
        <f t="shared" si="1188"/>
        <v>0</v>
      </c>
    </row>
    <row r="756" spans="1:10" ht="30" hidden="1" customHeight="1" x14ac:dyDescent="0.35">
      <c r="A756" s="43"/>
      <c r="B756" s="16" t="s">
        <v>503</v>
      </c>
      <c r="C756" s="29" t="s">
        <v>280</v>
      </c>
      <c r="D756" s="190"/>
      <c r="E756" s="30"/>
      <c r="F756" s="97"/>
      <c r="G756" s="30"/>
      <c r="H756" s="30"/>
      <c r="I756" s="30"/>
      <c r="J756" s="30"/>
    </row>
    <row r="757" spans="1:10" ht="14.25" hidden="1" customHeight="1" x14ac:dyDescent="0.35">
      <c r="A757" s="43" t="s">
        <v>504</v>
      </c>
      <c r="B757" s="31" t="s">
        <v>505</v>
      </c>
      <c r="C757" s="26" t="s">
        <v>500</v>
      </c>
      <c r="D757" s="254">
        <f t="shared" ref="D757:E758" si="1189">D758</f>
        <v>0</v>
      </c>
      <c r="E757" s="39">
        <f t="shared" si="1189"/>
        <v>0</v>
      </c>
      <c r="F757" s="470">
        <f t="shared" ref="F757:J758" si="1190">F758</f>
        <v>0</v>
      </c>
      <c r="G757" s="39">
        <f t="shared" si="1190"/>
        <v>0</v>
      </c>
      <c r="H757" s="39">
        <f t="shared" si="1190"/>
        <v>0</v>
      </c>
      <c r="I757" s="39">
        <f t="shared" si="1190"/>
        <v>0</v>
      </c>
      <c r="J757" s="39">
        <f t="shared" si="1190"/>
        <v>0</v>
      </c>
    </row>
    <row r="758" spans="1:10" ht="15" hidden="1" customHeight="1" x14ac:dyDescent="0.35">
      <c r="A758" s="43"/>
      <c r="B758" s="28" t="s">
        <v>275</v>
      </c>
      <c r="C758" s="29"/>
      <c r="D758" s="258">
        <f t="shared" si="1189"/>
        <v>0</v>
      </c>
      <c r="E758" s="45">
        <f t="shared" si="1189"/>
        <v>0</v>
      </c>
      <c r="F758" s="472">
        <f t="shared" si="1190"/>
        <v>0</v>
      </c>
      <c r="G758" s="45">
        <f t="shared" si="1190"/>
        <v>0</v>
      </c>
      <c r="H758" s="45">
        <f t="shared" si="1190"/>
        <v>0</v>
      </c>
      <c r="I758" s="45">
        <f t="shared" si="1190"/>
        <v>0</v>
      </c>
      <c r="J758" s="45">
        <f t="shared" si="1190"/>
        <v>0</v>
      </c>
    </row>
    <row r="759" spans="1:10" ht="30" hidden="1" customHeight="1" x14ac:dyDescent="0.35">
      <c r="A759" s="43"/>
      <c r="B759" s="16" t="s">
        <v>503</v>
      </c>
      <c r="C759" s="29" t="s">
        <v>280</v>
      </c>
      <c r="D759" s="190"/>
      <c r="E759" s="30"/>
      <c r="F759" s="97"/>
      <c r="G759" s="30"/>
      <c r="H759" s="30"/>
      <c r="I759" s="30"/>
      <c r="J759" s="30"/>
    </row>
    <row r="760" spans="1:10" ht="17.25" hidden="1" customHeight="1" x14ac:dyDescent="0.35">
      <c r="A760" s="43" t="s">
        <v>504</v>
      </c>
      <c r="B760" s="31" t="s">
        <v>506</v>
      </c>
      <c r="C760" s="26" t="s">
        <v>500</v>
      </c>
      <c r="D760" s="254">
        <f t="shared" ref="D760:E761" si="1191">D761</f>
        <v>0</v>
      </c>
      <c r="E760" s="39">
        <f t="shared" si="1191"/>
        <v>0</v>
      </c>
      <c r="F760" s="470">
        <f t="shared" ref="F760:J761" si="1192">F761</f>
        <v>0</v>
      </c>
      <c r="G760" s="39">
        <f t="shared" si="1192"/>
        <v>0</v>
      </c>
      <c r="H760" s="39">
        <f t="shared" si="1192"/>
        <v>0</v>
      </c>
      <c r="I760" s="39">
        <f t="shared" si="1192"/>
        <v>0</v>
      </c>
      <c r="J760" s="39">
        <f t="shared" si="1192"/>
        <v>0</v>
      </c>
    </row>
    <row r="761" spans="1:10" ht="15" hidden="1" customHeight="1" x14ac:dyDescent="0.35">
      <c r="A761" s="43"/>
      <c r="B761" s="28" t="s">
        <v>275</v>
      </c>
      <c r="C761" s="29"/>
      <c r="D761" s="258">
        <f t="shared" si="1191"/>
        <v>0</v>
      </c>
      <c r="E761" s="45">
        <f t="shared" si="1191"/>
        <v>0</v>
      </c>
      <c r="F761" s="472">
        <f t="shared" si="1192"/>
        <v>0</v>
      </c>
      <c r="G761" s="45">
        <f t="shared" si="1192"/>
        <v>0</v>
      </c>
      <c r="H761" s="45">
        <f t="shared" si="1192"/>
        <v>0</v>
      </c>
      <c r="I761" s="45">
        <f t="shared" si="1192"/>
        <v>0</v>
      </c>
      <c r="J761" s="45">
        <f t="shared" si="1192"/>
        <v>0</v>
      </c>
    </row>
    <row r="762" spans="1:10" ht="30" hidden="1" customHeight="1" x14ac:dyDescent="0.35">
      <c r="A762" s="43"/>
      <c r="B762" s="16" t="s">
        <v>503</v>
      </c>
      <c r="C762" s="29" t="s">
        <v>280</v>
      </c>
      <c r="D762" s="190"/>
      <c r="E762" s="30"/>
      <c r="F762" s="97"/>
      <c r="G762" s="30"/>
      <c r="H762" s="30"/>
      <c r="I762" s="30"/>
      <c r="J762" s="30"/>
    </row>
    <row r="763" spans="1:10" ht="14.25" hidden="1" customHeight="1" x14ac:dyDescent="0.35">
      <c r="A763" s="43" t="s">
        <v>504</v>
      </c>
      <c r="B763" s="31" t="s">
        <v>507</v>
      </c>
      <c r="C763" s="26" t="s">
        <v>500</v>
      </c>
      <c r="D763" s="254">
        <f t="shared" ref="D763:E764" si="1193">D764</f>
        <v>0</v>
      </c>
      <c r="E763" s="39">
        <f t="shared" si="1193"/>
        <v>0</v>
      </c>
      <c r="F763" s="470">
        <f t="shared" ref="F763:J764" si="1194">F764</f>
        <v>0</v>
      </c>
      <c r="G763" s="39">
        <f t="shared" si="1194"/>
        <v>0</v>
      </c>
      <c r="H763" s="39">
        <f t="shared" si="1194"/>
        <v>0</v>
      </c>
      <c r="I763" s="39">
        <f t="shared" si="1194"/>
        <v>0</v>
      </c>
      <c r="J763" s="39">
        <f t="shared" si="1194"/>
        <v>0</v>
      </c>
    </row>
    <row r="764" spans="1:10" ht="10.5" hidden="1" customHeight="1" x14ac:dyDescent="0.35">
      <c r="A764" s="43"/>
      <c r="B764" s="28" t="s">
        <v>275</v>
      </c>
      <c r="C764" s="29"/>
      <c r="D764" s="258">
        <f t="shared" si="1193"/>
        <v>0</v>
      </c>
      <c r="E764" s="45">
        <f t="shared" si="1193"/>
        <v>0</v>
      </c>
      <c r="F764" s="472">
        <f t="shared" si="1194"/>
        <v>0</v>
      </c>
      <c r="G764" s="45">
        <f t="shared" si="1194"/>
        <v>0</v>
      </c>
      <c r="H764" s="45">
        <f t="shared" si="1194"/>
        <v>0</v>
      </c>
      <c r="I764" s="45">
        <f t="shared" si="1194"/>
        <v>0</v>
      </c>
      <c r="J764" s="45">
        <f t="shared" si="1194"/>
        <v>0</v>
      </c>
    </row>
    <row r="765" spans="1:10" ht="14.25" hidden="1" customHeight="1" x14ac:dyDescent="0.35">
      <c r="A765" s="43"/>
      <c r="B765" s="16" t="s">
        <v>503</v>
      </c>
      <c r="C765" s="29" t="s">
        <v>280</v>
      </c>
      <c r="D765" s="190"/>
      <c r="E765" s="30"/>
      <c r="F765" s="97"/>
      <c r="G765" s="30"/>
      <c r="H765" s="30"/>
      <c r="I765" s="30"/>
      <c r="J765" s="30"/>
    </row>
    <row r="766" spans="1:10" ht="13.5" hidden="1" customHeight="1" x14ac:dyDescent="0.35">
      <c r="A766" s="43" t="s">
        <v>504</v>
      </c>
      <c r="B766" s="31" t="s">
        <v>508</v>
      </c>
      <c r="C766" s="26" t="s">
        <v>500</v>
      </c>
      <c r="D766" s="254">
        <f t="shared" ref="D766:E767" si="1195">D767</f>
        <v>0</v>
      </c>
      <c r="E766" s="39">
        <f t="shared" si="1195"/>
        <v>0</v>
      </c>
      <c r="F766" s="470">
        <f t="shared" ref="F766:J767" si="1196">F767</f>
        <v>0</v>
      </c>
      <c r="G766" s="39">
        <f t="shared" si="1196"/>
        <v>0</v>
      </c>
      <c r="H766" s="39">
        <f t="shared" si="1196"/>
        <v>0</v>
      </c>
      <c r="I766" s="39">
        <f t="shared" si="1196"/>
        <v>0</v>
      </c>
      <c r="J766" s="39">
        <f t="shared" si="1196"/>
        <v>0</v>
      </c>
    </row>
    <row r="767" spans="1:10" ht="15" hidden="1" customHeight="1" x14ac:dyDescent="0.35">
      <c r="A767" s="43"/>
      <c r="B767" s="28" t="s">
        <v>275</v>
      </c>
      <c r="C767" s="29"/>
      <c r="D767" s="258">
        <f t="shared" si="1195"/>
        <v>0</v>
      </c>
      <c r="E767" s="45">
        <f t="shared" si="1195"/>
        <v>0</v>
      </c>
      <c r="F767" s="472">
        <f t="shared" si="1196"/>
        <v>0</v>
      </c>
      <c r="G767" s="45">
        <f t="shared" si="1196"/>
        <v>0</v>
      </c>
      <c r="H767" s="45">
        <f t="shared" si="1196"/>
        <v>0</v>
      </c>
      <c r="I767" s="45">
        <f t="shared" si="1196"/>
        <v>0</v>
      </c>
      <c r="J767" s="45">
        <f t="shared" si="1196"/>
        <v>0</v>
      </c>
    </row>
    <row r="768" spans="1:10" ht="30" hidden="1" customHeight="1" x14ac:dyDescent="0.35">
      <c r="A768" s="43"/>
      <c r="B768" s="16" t="s">
        <v>503</v>
      </c>
      <c r="C768" s="29" t="s">
        <v>280</v>
      </c>
      <c r="D768" s="190"/>
      <c r="E768" s="30"/>
      <c r="F768" s="97"/>
      <c r="G768" s="30"/>
      <c r="H768" s="30"/>
      <c r="I768" s="30"/>
      <c r="J768" s="30"/>
    </row>
    <row r="769" spans="1:10" ht="14.25" hidden="1" customHeight="1" x14ac:dyDescent="0.35">
      <c r="A769" s="43" t="s">
        <v>504</v>
      </c>
      <c r="B769" s="31" t="s">
        <v>509</v>
      </c>
      <c r="C769" s="26" t="s">
        <v>500</v>
      </c>
      <c r="D769" s="254">
        <f t="shared" ref="D769:E770" si="1197">D770</f>
        <v>0</v>
      </c>
      <c r="E769" s="39">
        <f t="shared" si="1197"/>
        <v>0</v>
      </c>
      <c r="F769" s="470">
        <f t="shared" ref="F769:J770" si="1198">F770</f>
        <v>0</v>
      </c>
      <c r="G769" s="39">
        <f t="shared" si="1198"/>
        <v>0</v>
      </c>
      <c r="H769" s="39">
        <f t="shared" si="1198"/>
        <v>0</v>
      </c>
      <c r="I769" s="39">
        <f t="shared" si="1198"/>
        <v>0</v>
      </c>
      <c r="J769" s="39">
        <f t="shared" si="1198"/>
        <v>0</v>
      </c>
    </row>
    <row r="770" spans="1:10" ht="15" hidden="1" customHeight="1" x14ac:dyDescent="0.35">
      <c r="A770" s="43"/>
      <c r="B770" s="28" t="s">
        <v>275</v>
      </c>
      <c r="C770" s="29"/>
      <c r="D770" s="258">
        <f t="shared" si="1197"/>
        <v>0</v>
      </c>
      <c r="E770" s="45">
        <f t="shared" si="1197"/>
        <v>0</v>
      </c>
      <c r="F770" s="472">
        <f t="shared" si="1198"/>
        <v>0</v>
      </c>
      <c r="G770" s="45">
        <f t="shared" si="1198"/>
        <v>0</v>
      </c>
      <c r="H770" s="45">
        <f t="shared" si="1198"/>
        <v>0</v>
      </c>
      <c r="I770" s="45">
        <f t="shared" si="1198"/>
        <v>0</v>
      </c>
      <c r="J770" s="45">
        <f t="shared" si="1198"/>
        <v>0</v>
      </c>
    </row>
    <row r="771" spans="1:10" ht="30" hidden="1" customHeight="1" x14ac:dyDescent="0.35">
      <c r="A771" s="43"/>
      <c r="B771" s="16" t="s">
        <v>503</v>
      </c>
      <c r="C771" s="29" t="s">
        <v>280</v>
      </c>
      <c r="D771" s="190"/>
      <c r="E771" s="30"/>
      <c r="F771" s="97"/>
      <c r="G771" s="30"/>
      <c r="H771" s="30"/>
      <c r="I771" s="30"/>
      <c r="J771" s="30"/>
    </row>
    <row r="772" spans="1:10" ht="19.5" customHeight="1" x14ac:dyDescent="0.35">
      <c r="A772" s="114">
        <v>3</v>
      </c>
      <c r="B772" s="191" t="s">
        <v>510</v>
      </c>
      <c r="C772" s="126" t="s">
        <v>511</v>
      </c>
      <c r="D772" s="266">
        <f t="shared" ref="D772:E772" si="1199">D786+D800+D809+D815+D821+D831+D841+D850+D869+D874+D888+D896+D859+D884</f>
        <v>123692.17</v>
      </c>
      <c r="E772" s="127">
        <f t="shared" si="1199"/>
        <v>58864</v>
      </c>
      <c r="F772" s="229">
        <f t="shared" ref="F772" si="1200">F786+F800+F809+F815+F821+F831+F841+F850+F869+F874+F888+F896+F859+F884</f>
        <v>101477</v>
      </c>
      <c r="G772" s="127">
        <f t="shared" ref="G772:I772" si="1201">G786+G800+G809+G815+G821+G831+G841+G850+G869+G874+G888+G896+G859+G884</f>
        <v>0</v>
      </c>
      <c r="H772" s="127">
        <f t="shared" si="1201"/>
        <v>0</v>
      </c>
      <c r="I772" s="127">
        <f t="shared" si="1201"/>
        <v>0</v>
      </c>
      <c r="J772" s="127">
        <f t="shared" ref="J772" si="1202">J786+J800+J809+J815+J821+J831+J841+J850+J869+J874+J888+J896+J859+J884</f>
        <v>0</v>
      </c>
    </row>
    <row r="773" spans="1:10" ht="18.75" customHeight="1" x14ac:dyDescent="0.35">
      <c r="A773" s="43"/>
      <c r="B773" s="25" t="s">
        <v>262</v>
      </c>
      <c r="C773" s="26"/>
      <c r="D773" s="195">
        <f t="shared" ref="D773:E774" si="1203">D787+D801+D822+D832+D842+D851+D870+D875+D889+D897+D860+D885</f>
        <v>80708.479999999996</v>
      </c>
      <c r="E773" s="115">
        <f t="shared" si="1203"/>
        <v>58631</v>
      </c>
      <c r="F773" s="480">
        <f t="shared" ref="F773:F774" si="1204">F787+F801+F822+F832+F842+F851+F870+F875+F889+F897+F860+F885</f>
        <v>56915</v>
      </c>
      <c r="G773" s="115">
        <f t="shared" ref="G773:I773" si="1205">G787+G801+G822+G832+G842+G851+G870+G875+G889+G897+G860+G885</f>
        <v>0</v>
      </c>
      <c r="H773" s="115">
        <f t="shared" si="1205"/>
        <v>0</v>
      </c>
      <c r="I773" s="115">
        <f t="shared" si="1205"/>
        <v>0</v>
      </c>
      <c r="J773" s="115">
        <f t="shared" ref="J773" si="1206">J787+J801+J822+J832+J842+J851+J870+J875+J889+J897+J860+J885</f>
        <v>0</v>
      </c>
    </row>
    <row r="774" spans="1:10" ht="14.15" x14ac:dyDescent="0.35">
      <c r="A774" s="43"/>
      <c r="B774" s="28" t="s">
        <v>263</v>
      </c>
      <c r="C774" s="29">
        <v>1</v>
      </c>
      <c r="D774" s="253">
        <f t="shared" si="1203"/>
        <v>80774.070000000007</v>
      </c>
      <c r="E774" s="38">
        <f t="shared" si="1203"/>
        <v>58631</v>
      </c>
      <c r="F774" s="469">
        <f t="shared" si="1204"/>
        <v>56915</v>
      </c>
      <c r="G774" s="38">
        <f t="shared" ref="G774:I774" si="1207">G788+G802+G823+G833+G843+G852+G871+G876+G890+G898+G861+G886</f>
        <v>0</v>
      </c>
      <c r="H774" s="38">
        <f t="shared" si="1207"/>
        <v>0</v>
      </c>
      <c r="I774" s="38">
        <f t="shared" si="1207"/>
        <v>0</v>
      </c>
      <c r="J774" s="38">
        <f t="shared" ref="J774" si="1208">J788+J802+J823+J833+J843+J852+J871+J876+J890+J898+J861+J886</f>
        <v>0</v>
      </c>
    </row>
    <row r="775" spans="1:10" ht="14.15" x14ac:dyDescent="0.35">
      <c r="A775" s="43"/>
      <c r="B775" s="28" t="s">
        <v>264</v>
      </c>
      <c r="C775" s="29">
        <v>10</v>
      </c>
      <c r="D775" s="253">
        <f t="shared" ref="D775:E775" si="1209">D790</f>
        <v>5600</v>
      </c>
      <c r="E775" s="38">
        <f t="shared" si="1209"/>
        <v>6000</v>
      </c>
      <c r="F775" s="469">
        <f t="shared" ref="F775" si="1210">F790</f>
        <v>5900</v>
      </c>
      <c r="G775" s="38">
        <f t="shared" ref="G775:I775" si="1211">G790</f>
        <v>0</v>
      </c>
      <c r="H775" s="38">
        <f t="shared" si="1211"/>
        <v>0</v>
      </c>
      <c r="I775" s="38">
        <f t="shared" si="1211"/>
        <v>0</v>
      </c>
      <c r="J775" s="38">
        <f t="shared" ref="J775" si="1212">J790</f>
        <v>0</v>
      </c>
    </row>
    <row r="776" spans="1:10" ht="14.15" x14ac:dyDescent="0.35">
      <c r="A776" s="43"/>
      <c r="B776" s="28" t="s">
        <v>265</v>
      </c>
      <c r="C776" s="29">
        <v>20</v>
      </c>
      <c r="D776" s="253">
        <f t="shared" ref="D776:E776" si="1213">D891+D791</f>
        <v>2127.0699999999997</v>
      </c>
      <c r="E776" s="38">
        <f t="shared" si="1213"/>
        <v>1925</v>
      </c>
      <c r="F776" s="469">
        <f t="shared" ref="F776" si="1214">F891+F791</f>
        <v>1925</v>
      </c>
      <c r="G776" s="38">
        <f t="shared" ref="G776:I776" si="1215">G891+G791</f>
        <v>0</v>
      </c>
      <c r="H776" s="38">
        <f t="shared" si="1215"/>
        <v>0</v>
      </c>
      <c r="I776" s="38">
        <f t="shared" si="1215"/>
        <v>0</v>
      </c>
      <c r="J776" s="38">
        <f t="shared" ref="J776" si="1216">J891+J791</f>
        <v>0</v>
      </c>
    </row>
    <row r="777" spans="1:10" ht="14.15" x14ac:dyDescent="0.35">
      <c r="A777" s="43"/>
      <c r="B777" s="28" t="s">
        <v>426</v>
      </c>
      <c r="C777" s="29">
        <v>51</v>
      </c>
      <c r="D777" s="253">
        <f t="shared" ref="D777:E777" si="1217">D803+D824+D834+D844+D853+D877+D862</f>
        <v>42505</v>
      </c>
      <c r="E777" s="38">
        <f t="shared" si="1217"/>
        <v>43689</v>
      </c>
      <c r="F777" s="469">
        <f t="shared" ref="F777" si="1218">F803+F824+F834+F844+F853+F877+F862</f>
        <v>41775</v>
      </c>
      <c r="G777" s="38">
        <f t="shared" ref="G777:I777" si="1219">G803+G824+G834+G844+G853+G877+G862</f>
        <v>0</v>
      </c>
      <c r="H777" s="38">
        <f t="shared" si="1219"/>
        <v>0</v>
      </c>
      <c r="I777" s="38">
        <f t="shared" si="1219"/>
        <v>0</v>
      </c>
      <c r="J777" s="38">
        <f t="shared" ref="J777" si="1220">J803+J824+J834+J844+J853+J877+J862</f>
        <v>0</v>
      </c>
    </row>
    <row r="778" spans="1:10" ht="15" customHeight="1" x14ac:dyDescent="0.35">
      <c r="A778" s="43"/>
      <c r="B778" s="28" t="s">
        <v>272</v>
      </c>
      <c r="C778" s="29">
        <v>59</v>
      </c>
      <c r="D778" s="253">
        <f t="shared" ref="D778:E778" si="1221">D872+D892+D899+D887+D792</f>
        <v>30542</v>
      </c>
      <c r="E778" s="38">
        <f t="shared" si="1221"/>
        <v>7017</v>
      </c>
      <c r="F778" s="469">
        <f t="shared" ref="F778" si="1222">F872+F892+F899+F887+F792</f>
        <v>7315</v>
      </c>
      <c r="G778" s="38">
        <f t="shared" ref="G778:I778" si="1223">G872+G892+G899+G887+G792</f>
        <v>0</v>
      </c>
      <c r="H778" s="38">
        <f t="shared" si="1223"/>
        <v>0</v>
      </c>
      <c r="I778" s="38">
        <f t="shared" si="1223"/>
        <v>0</v>
      </c>
      <c r="J778" s="38">
        <f t="shared" ref="J778" si="1224">J872+J892+J899+J887+J792</f>
        <v>0</v>
      </c>
    </row>
    <row r="779" spans="1:10" ht="15" customHeight="1" x14ac:dyDescent="0.35">
      <c r="A779" s="43"/>
      <c r="B779" s="28" t="s">
        <v>274</v>
      </c>
      <c r="C779" s="26">
        <v>85.01</v>
      </c>
      <c r="D779" s="195">
        <f t="shared" ref="D779:E779" si="1225">D793+D880+D866++D838+D856</f>
        <v>-65.59</v>
      </c>
      <c r="E779" s="115">
        <f t="shared" si="1225"/>
        <v>0</v>
      </c>
      <c r="F779" s="480">
        <f t="shared" ref="F779" si="1226">F793+F880+F866++F838+F856</f>
        <v>0</v>
      </c>
      <c r="G779" s="115">
        <f t="shared" ref="G779:I779" si="1227">G793+G880+G866++G838+G856</f>
        <v>0</v>
      </c>
      <c r="H779" s="115">
        <f t="shared" si="1227"/>
        <v>0</v>
      </c>
      <c r="I779" s="115">
        <f t="shared" si="1227"/>
        <v>0</v>
      </c>
      <c r="J779" s="115">
        <f t="shared" ref="J779" si="1228">J793+J880+J866++J838+J856</f>
        <v>0</v>
      </c>
    </row>
    <row r="780" spans="1:10" ht="15" customHeight="1" x14ac:dyDescent="0.35">
      <c r="A780" s="43"/>
      <c r="B780" s="25" t="s">
        <v>275</v>
      </c>
      <c r="C780" s="29"/>
      <c r="D780" s="195">
        <f t="shared" ref="D780:E780" si="1229">D794+D807+D810+D816+D828+D839+D848+D857+D881+D867</f>
        <v>42983.69</v>
      </c>
      <c r="E780" s="115">
        <f t="shared" si="1229"/>
        <v>233</v>
      </c>
      <c r="F780" s="480">
        <f t="shared" ref="F780" si="1230">F794+F807+F810+F816+F828+F839+F848+F857+F881+F867</f>
        <v>44562</v>
      </c>
      <c r="G780" s="115">
        <f t="shared" ref="G780:I780" si="1231">G794+G807+G810+G816+G828+G839+G848+G857+G881+G867</f>
        <v>0</v>
      </c>
      <c r="H780" s="115">
        <f t="shared" si="1231"/>
        <v>0</v>
      </c>
      <c r="I780" s="115">
        <f t="shared" si="1231"/>
        <v>0</v>
      </c>
      <c r="J780" s="115">
        <f t="shared" ref="J780" si="1232">J794+J807+J810+J816+J828+J839+J848+J857+J881+J867</f>
        <v>0</v>
      </c>
    </row>
    <row r="781" spans="1:10" ht="14.25" customHeight="1" x14ac:dyDescent="0.35">
      <c r="A781" s="43"/>
      <c r="B781" s="28" t="s">
        <v>281</v>
      </c>
      <c r="C781" s="29">
        <v>51</v>
      </c>
      <c r="D781" s="195">
        <f t="shared" ref="D781:E781" si="1233">D808+D830+D840+D849+D858+D883+D868</f>
        <v>42569.19</v>
      </c>
      <c r="E781" s="115">
        <f t="shared" si="1233"/>
        <v>0</v>
      </c>
      <c r="F781" s="480">
        <f t="shared" ref="F781" si="1234">F808+F830+F840+F849+F858+F883+F868</f>
        <v>43891</v>
      </c>
      <c r="G781" s="115">
        <f t="shared" ref="G781:I781" si="1235">G808+G830+G840+G849+G858+G883+G868</f>
        <v>0</v>
      </c>
      <c r="H781" s="115">
        <f t="shared" si="1235"/>
        <v>0</v>
      </c>
      <c r="I781" s="115">
        <f t="shared" si="1235"/>
        <v>0</v>
      </c>
      <c r="J781" s="115">
        <f t="shared" ref="J781" si="1236">J808+J830+J840+J849+J858+J883+J868</f>
        <v>0</v>
      </c>
    </row>
    <row r="782" spans="1:10" ht="18" hidden="1" customHeight="1" x14ac:dyDescent="0.35">
      <c r="A782" s="43"/>
      <c r="B782" s="28" t="s">
        <v>283</v>
      </c>
      <c r="C782" s="29">
        <v>55</v>
      </c>
      <c r="D782" s="195">
        <f t="shared" ref="D782:E782" si="1237">D882</f>
        <v>0</v>
      </c>
      <c r="E782" s="115">
        <f t="shared" si="1237"/>
        <v>0</v>
      </c>
      <c r="F782" s="480">
        <f t="shared" ref="F782" si="1238">F882</f>
        <v>0</v>
      </c>
      <c r="G782" s="115">
        <f t="shared" ref="G782:I782" si="1239">G882</f>
        <v>0</v>
      </c>
      <c r="H782" s="115">
        <f t="shared" si="1239"/>
        <v>0</v>
      </c>
      <c r="I782" s="115">
        <f t="shared" si="1239"/>
        <v>0</v>
      </c>
      <c r="J782" s="115">
        <f t="shared" ref="J782" si="1240">J882</f>
        <v>0</v>
      </c>
    </row>
    <row r="783" spans="1:10" ht="19.5" hidden="1" customHeight="1" x14ac:dyDescent="0.35">
      <c r="A783" s="43"/>
      <c r="B783" s="28" t="s">
        <v>284</v>
      </c>
      <c r="C783" s="29">
        <v>56</v>
      </c>
      <c r="D783" s="253">
        <f t="shared" ref="D783:E783" si="1241">D795+D811+D817</f>
        <v>0</v>
      </c>
      <c r="E783" s="38">
        <f t="shared" si="1241"/>
        <v>0</v>
      </c>
      <c r="F783" s="469">
        <f t="shared" ref="F783" si="1242">F795+F811+F817</f>
        <v>0</v>
      </c>
      <c r="G783" s="38">
        <f t="shared" ref="G783:I783" si="1243">G795+G811+G817</f>
        <v>0</v>
      </c>
      <c r="H783" s="38">
        <f t="shared" si="1243"/>
        <v>0</v>
      </c>
      <c r="I783" s="38">
        <f t="shared" si="1243"/>
        <v>0</v>
      </c>
      <c r="J783" s="38">
        <f t="shared" ref="J783" si="1244">J795+J811+J817</f>
        <v>0</v>
      </c>
    </row>
    <row r="784" spans="1:10" ht="18" customHeight="1" x14ac:dyDescent="0.35">
      <c r="A784" s="43"/>
      <c r="B784" s="28" t="s">
        <v>284</v>
      </c>
      <c r="C784" s="29">
        <v>58</v>
      </c>
      <c r="D784" s="253">
        <f t="shared" ref="D784:E784" si="1245">D796</f>
        <v>230</v>
      </c>
      <c r="E784" s="38">
        <f t="shared" si="1245"/>
        <v>233</v>
      </c>
      <c r="F784" s="469">
        <f t="shared" ref="F784" si="1246">F796</f>
        <v>233</v>
      </c>
      <c r="G784" s="38">
        <f t="shared" ref="G784:I784" si="1247">G796</f>
        <v>0</v>
      </c>
      <c r="H784" s="38">
        <f t="shared" si="1247"/>
        <v>0</v>
      </c>
      <c r="I784" s="38">
        <f t="shared" si="1247"/>
        <v>0</v>
      </c>
      <c r="J784" s="38">
        <f t="shared" ref="J784" si="1248">J796</f>
        <v>0</v>
      </c>
    </row>
    <row r="785" spans="1:10" ht="22.5" customHeight="1" x14ac:dyDescent="0.35">
      <c r="A785" s="43"/>
      <c r="B785" s="28" t="s">
        <v>512</v>
      </c>
      <c r="C785" s="29">
        <v>70</v>
      </c>
      <c r="D785" s="253">
        <f t="shared" ref="D785:E785" si="1249">D799</f>
        <v>184.5</v>
      </c>
      <c r="E785" s="38">
        <f t="shared" si="1249"/>
        <v>0</v>
      </c>
      <c r="F785" s="469">
        <f t="shared" ref="F785" si="1250">F799</f>
        <v>438</v>
      </c>
      <c r="G785" s="38">
        <f t="shared" ref="G785:I785" si="1251">G799</f>
        <v>0</v>
      </c>
      <c r="H785" s="38">
        <f t="shared" si="1251"/>
        <v>0</v>
      </c>
      <c r="I785" s="38">
        <f t="shared" si="1251"/>
        <v>0</v>
      </c>
      <c r="J785" s="38">
        <f t="shared" ref="J785" si="1252">J799</f>
        <v>0</v>
      </c>
    </row>
    <row r="786" spans="1:10" ht="25.3" x14ac:dyDescent="0.35">
      <c r="A786" s="43" t="s">
        <v>513</v>
      </c>
      <c r="B786" s="158" t="s">
        <v>514</v>
      </c>
      <c r="C786" s="133" t="s">
        <v>515</v>
      </c>
      <c r="D786" s="269">
        <f t="shared" ref="D786:E786" si="1253">D787+D794</f>
        <v>7582.98</v>
      </c>
      <c r="E786" s="160">
        <f t="shared" si="1253"/>
        <v>7495</v>
      </c>
      <c r="F786" s="484">
        <f t="shared" ref="F786" si="1254">F787+F794</f>
        <v>7831</v>
      </c>
      <c r="G786" s="160">
        <f t="shared" ref="G786:I786" si="1255">G787+G794</f>
        <v>0</v>
      </c>
      <c r="H786" s="160">
        <f t="shared" si="1255"/>
        <v>0</v>
      </c>
      <c r="I786" s="160">
        <f t="shared" si="1255"/>
        <v>0</v>
      </c>
      <c r="J786" s="160">
        <f t="shared" ref="J786" si="1256">J787+J794</f>
        <v>0</v>
      </c>
    </row>
    <row r="787" spans="1:10" ht="14.15" x14ac:dyDescent="0.35">
      <c r="A787" s="43"/>
      <c r="B787" s="25" t="s">
        <v>262</v>
      </c>
      <c r="C787" s="29"/>
      <c r="D787" s="195">
        <f t="shared" ref="D787:E787" si="1257">D788+D793</f>
        <v>7168.48</v>
      </c>
      <c r="E787" s="115">
        <f t="shared" si="1257"/>
        <v>7262</v>
      </c>
      <c r="F787" s="480">
        <f t="shared" ref="F787" si="1258">F788+F793</f>
        <v>7160</v>
      </c>
      <c r="G787" s="115">
        <f t="shared" ref="G787:I787" si="1259">G788+G793</f>
        <v>0</v>
      </c>
      <c r="H787" s="115">
        <f t="shared" si="1259"/>
        <v>0</v>
      </c>
      <c r="I787" s="115">
        <f t="shared" si="1259"/>
        <v>0</v>
      </c>
      <c r="J787" s="115">
        <f t="shared" ref="J787" si="1260">J788+J793</f>
        <v>0</v>
      </c>
    </row>
    <row r="788" spans="1:10" ht="14.15" x14ac:dyDescent="0.35">
      <c r="A788" s="43"/>
      <c r="B788" s="28" t="s">
        <v>263</v>
      </c>
      <c r="C788" s="29">
        <v>1</v>
      </c>
      <c r="D788" s="253">
        <f t="shared" ref="D788:E788" si="1261">D790+D791+D792</f>
        <v>7234.07</v>
      </c>
      <c r="E788" s="38">
        <f t="shared" si="1261"/>
        <v>7262</v>
      </c>
      <c r="F788" s="469">
        <f t="shared" ref="F788" si="1262">F790+F791+F792</f>
        <v>7160</v>
      </c>
      <c r="G788" s="38">
        <f t="shared" ref="G788:I788" si="1263">G790+G791+G792</f>
        <v>0</v>
      </c>
      <c r="H788" s="38">
        <f t="shared" si="1263"/>
        <v>0</v>
      </c>
      <c r="I788" s="38">
        <f t="shared" si="1263"/>
        <v>0</v>
      </c>
      <c r="J788" s="38">
        <f t="shared" ref="J788" si="1264">J790+J791+J792</f>
        <v>0</v>
      </c>
    </row>
    <row r="789" spans="1:10" ht="14.15" hidden="1" x14ac:dyDescent="0.35">
      <c r="A789" s="43"/>
      <c r="B789" s="28" t="s">
        <v>426</v>
      </c>
      <c r="C789" s="29" t="s">
        <v>378</v>
      </c>
      <c r="D789" s="253"/>
      <c r="E789" s="38"/>
      <c r="F789" s="469"/>
      <c r="G789" s="38"/>
      <c r="H789" s="38"/>
      <c r="I789" s="38"/>
      <c r="J789" s="38"/>
    </row>
    <row r="790" spans="1:10" ht="15" customHeight="1" x14ac:dyDescent="0.35">
      <c r="A790" s="43"/>
      <c r="B790" s="28" t="s">
        <v>264</v>
      </c>
      <c r="C790" s="29">
        <v>10</v>
      </c>
      <c r="D790" s="190">
        <v>5600</v>
      </c>
      <c r="E790" s="30">
        <v>6000</v>
      </c>
      <c r="F790" s="97">
        <v>5900</v>
      </c>
      <c r="G790" s="30"/>
      <c r="H790" s="30"/>
      <c r="I790" s="30"/>
      <c r="J790" s="30"/>
    </row>
    <row r="791" spans="1:10" ht="14.25" customHeight="1" x14ac:dyDescent="0.35">
      <c r="A791" s="43"/>
      <c r="B791" s="28" t="s">
        <v>265</v>
      </c>
      <c r="C791" s="29">
        <v>20</v>
      </c>
      <c r="D791" s="190">
        <v>1532.07</v>
      </c>
      <c r="E791" s="30">
        <v>1125</v>
      </c>
      <c r="F791" s="97">
        <v>1125</v>
      </c>
      <c r="G791" s="30"/>
      <c r="H791" s="30"/>
      <c r="I791" s="30"/>
      <c r="J791" s="30"/>
    </row>
    <row r="792" spans="1:10" ht="16.5" customHeight="1" x14ac:dyDescent="0.35">
      <c r="A792" s="43"/>
      <c r="B792" s="28" t="s">
        <v>516</v>
      </c>
      <c r="C792" s="29">
        <v>59</v>
      </c>
      <c r="D792" s="190">
        <v>102</v>
      </c>
      <c r="E792" s="30">
        <v>137</v>
      </c>
      <c r="F792" s="97">
        <v>135</v>
      </c>
      <c r="G792" s="30"/>
      <c r="H792" s="30"/>
      <c r="I792" s="30"/>
      <c r="J792" s="30"/>
    </row>
    <row r="793" spans="1:10" ht="14.25" customHeight="1" x14ac:dyDescent="0.35">
      <c r="A793" s="43"/>
      <c r="B793" s="28" t="s">
        <v>274</v>
      </c>
      <c r="C793" s="29" t="s">
        <v>380</v>
      </c>
      <c r="D793" s="190">
        <v>-65.59</v>
      </c>
      <c r="E793" s="30"/>
      <c r="F793" s="97"/>
      <c r="G793" s="30"/>
      <c r="H793" s="30"/>
      <c r="I793" s="30"/>
      <c r="J793" s="30"/>
    </row>
    <row r="794" spans="1:10" ht="13.5" customHeight="1" x14ac:dyDescent="0.35">
      <c r="A794" s="43"/>
      <c r="B794" s="25" t="s">
        <v>275</v>
      </c>
      <c r="C794" s="29"/>
      <c r="D794" s="253">
        <f t="shared" ref="D794:E794" si="1265">D795+D799+D796</f>
        <v>414.5</v>
      </c>
      <c r="E794" s="38">
        <f t="shared" si="1265"/>
        <v>233</v>
      </c>
      <c r="F794" s="469">
        <f t="shared" ref="F794" si="1266">F795+F799+F796</f>
        <v>671</v>
      </c>
      <c r="G794" s="38">
        <f t="shared" ref="G794:I794" si="1267">G795+G799+G796</f>
        <v>0</v>
      </c>
      <c r="H794" s="38">
        <f t="shared" si="1267"/>
        <v>0</v>
      </c>
      <c r="I794" s="38">
        <f t="shared" si="1267"/>
        <v>0</v>
      </c>
      <c r="J794" s="38">
        <f t="shared" ref="J794" si="1268">J795+J799+J796</f>
        <v>0</v>
      </c>
    </row>
    <row r="795" spans="1:10" ht="16.5" hidden="1" customHeight="1" x14ac:dyDescent="0.35">
      <c r="A795" s="43"/>
      <c r="B795" s="28" t="s">
        <v>284</v>
      </c>
      <c r="C795" s="29" t="s">
        <v>517</v>
      </c>
      <c r="D795" s="190"/>
      <c r="E795" s="30"/>
      <c r="F795" s="97"/>
      <c r="G795" s="30"/>
      <c r="H795" s="30"/>
      <c r="I795" s="30"/>
      <c r="J795" s="30"/>
    </row>
    <row r="796" spans="1:10" ht="16.5" customHeight="1" x14ac:dyDescent="0.35">
      <c r="A796" s="43"/>
      <c r="B796" s="28" t="s">
        <v>284</v>
      </c>
      <c r="C796" s="29">
        <v>58</v>
      </c>
      <c r="D796" s="40">
        <f t="shared" ref="D796:E796" si="1269">D797+D798</f>
        <v>230</v>
      </c>
      <c r="E796" s="41">
        <f t="shared" si="1269"/>
        <v>233</v>
      </c>
      <c r="F796" s="471">
        <f t="shared" ref="F796" si="1270">F797+F798</f>
        <v>233</v>
      </c>
      <c r="G796" s="41">
        <f t="shared" ref="G796:I796" si="1271">G797+G798</f>
        <v>0</v>
      </c>
      <c r="H796" s="41">
        <f t="shared" si="1271"/>
        <v>0</v>
      </c>
      <c r="I796" s="41">
        <f t="shared" si="1271"/>
        <v>0</v>
      </c>
      <c r="J796" s="41">
        <f t="shared" ref="J796" si="1272">J797+J798</f>
        <v>0</v>
      </c>
    </row>
    <row r="797" spans="1:10" ht="16.5" customHeight="1" x14ac:dyDescent="0.35">
      <c r="A797" s="43"/>
      <c r="B797" s="28" t="s">
        <v>518</v>
      </c>
      <c r="C797" s="29" t="s">
        <v>519</v>
      </c>
      <c r="D797" s="190">
        <v>150</v>
      </c>
      <c r="E797" s="30">
        <v>153</v>
      </c>
      <c r="F797" s="97">
        <v>153</v>
      </c>
      <c r="G797" s="30"/>
      <c r="H797" s="30"/>
      <c r="I797" s="30"/>
      <c r="J797" s="30"/>
    </row>
    <row r="798" spans="1:10" ht="16.5" customHeight="1" x14ac:dyDescent="0.35">
      <c r="A798" s="43"/>
      <c r="B798" s="28" t="s">
        <v>344</v>
      </c>
      <c r="C798" s="29" t="s">
        <v>520</v>
      </c>
      <c r="D798" s="190">
        <v>80</v>
      </c>
      <c r="E798" s="30">
        <v>80</v>
      </c>
      <c r="F798" s="97">
        <v>80</v>
      </c>
      <c r="G798" s="30"/>
      <c r="H798" s="30"/>
      <c r="I798" s="30"/>
      <c r="J798" s="30"/>
    </row>
    <row r="799" spans="1:10" ht="15.75" customHeight="1" x14ac:dyDescent="0.35">
      <c r="A799" s="43"/>
      <c r="B799" s="28" t="s">
        <v>512</v>
      </c>
      <c r="C799" s="29">
        <v>70</v>
      </c>
      <c r="D799" s="190">
        <v>184.5</v>
      </c>
      <c r="E799" s="30"/>
      <c r="F799" s="97">
        <v>438</v>
      </c>
      <c r="G799" s="30"/>
      <c r="H799" s="30"/>
      <c r="I799" s="30"/>
      <c r="J799" s="30"/>
    </row>
    <row r="800" spans="1:10" ht="14.15" x14ac:dyDescent="0.35">
      <c r="A800" s="199" t="s">
        <v>521</v>
      </c>
      <c r="B800" s="192" t="s">
        <v>522</v>
      </c>
      <c r="C800" s="133" t="s">
        <v>523</v>
      </c>
      <c r="D800" s="269">
        <f t="shared" ref="D800:E800" si="1273">D801+D807</f>
        <v>7900</v>
      </c>
      <c r="E800" s="160">
        <f t="shared" si="1273"/>
        <v>7515</v>
      </c>
      <c r="F800" s="484">
        <f t="shared" ref="F800" si="1274">F801+F807</f>
        <v>9588</v>
      </c>
      <c r="G800" s="160">
        <f t="shared" ref="G800:I800" si="1275">G801+G807</f>
        <v>0</v>
      </c>
      <c r="H800" s="160">
        <f t="shared" si="1275"/>
        <v>0</v>
      </c>
      <c r="I800" s="160">
        <f t="shared" si="1275"/>
        <v>0</v>
      </c>
      <c r="J800" s="160">
        <f t="shared" ref="J800" si="1276">J801+J807</f>
        <v>0</v>
      </c>
    </row>
    <row r="801" spans="1:10" ht="14.15" x14ac:dyDescent="0.35">
      <c r="A801" s="43"/>
      <c r="B801" s="25" t="s">
        <v>262</v>
      </c>
      <c r="C801" s="29"/>
      <c r="D801" s="195">
        <f t="shared" ref="D801:E802" si="1277">D802</f>
        <v>7765</v>
      </c>
      <c r="E801" s="115">
        <f t="shared" si="1277"/>
        <v>7515</v>
      </c>
      <c r="F801" s="480">
        <f t="shared" ref="F801:J802" si="1278">F802</f>
        <v>7915</v>
      </c>
      <c r="G801" s="115">
        <f t="shared" si="1278"/>
        <v>0</v>
      </c>
      <c r="H801" s="115">
        <f t="shared" si="1278"/>
        <v>0</v>
      </c>
      <c r="I801" s="115">
        <f t="shared" si="1278"/>
        <v>0</v>
      </c>
      <c r="J801" s="115">
        <f t="shared" si="1278"/>
        <v>0</v>
      </c>
    </row>
    <row r="802" spans="1:10" ht="14.15" x14ac:dyDescent="0.35">
      <c r="A802" s="43"/>
      <c r="B802" s="28" t="s">
        <v>263</v>
      </c>
      <c r="C802" s="29">
        <v>1</v>
      </c>
      <c r="D802" s="253">
        <f t="shared" si="1277"/>
        <v>7765</v>
      </c>
      <c r="E802" s="38">
        <f t="shared" si="1277"/>
        <v>7515</v>
      </c>
      <c r="F802" s="469">
        <f t="shared" si="1278"/>
        <v>7915</v>
      </c>
      <c r="G802" s="38">
        <f t="shared" si="1278"/>
        <v>0</v>
      </c>
      <c r="H802" s="38">
        <f t="shared" si="1278"/>
        <v>0</v>
      </c>
      <c r="I802" s="38">
        <f t="shared" si="1278"/>
        <v>0</v>
      </c>
      <c r="J802" s="38">
        <f t="shared" si="1278"/>
        <v>0</v>
      </c>
    </row>
    <row r="803" spans="1:10" ht="14.15" x14ac:dyDescent="0.35">
      <c r="A803" s="43"/>
      <c r="B803" s="28" t="s">
        <v>426</v>
      </c>
      <c r="C803" s="29" t="s">
        <v>378</v>
      </c>
      <c r="D803" s="253">
        <f t="shared" ref="D803:E803" si="1279">D804+D805+D806</f>
        <v>7765</v>
      </c>
      <c r="E803" s="38">
        <f t="shared" si="1279"/>
        <v>7515</v>
      </c>
      <c r="F803" s="469">
        <f t="shared" ref="F803" si="1280">F804+F805+F806</f>
        <v>7915</v>
      </c>
      <c r="G803" s="38">
        <f t="shared" ref="G803:I803" si="1281">G804+G805+G806</f>
        <v>0</v>
      </c>
      <c r="H803" s="38">
        <f t="shared" si="1281"/>
        <v>0</v>
      </c>
      <c r="I803" s="38">
        <f t="shared" si="1281"/>
        <v>0</v>
      </c>
      <c r="J803" s="38">
        <f t="shared" ref="J803" si="1282">J804+J805+J806</f>
        <v>0</v>
      </c>
    </row>
    <row r="804" spans="1:10" ht="14.25" customHeight="1" x14ac:dyDescent="0.35">
      <c r="A804" s="43"/>
      <c r="B804" s="28" t="s">
        <v>264</v>
      </c>
      <c r="C804" s="29">
        <v>10</v>
      </c>
      <c r="D804" s="190">
        <v>5544</v>
      </c>
      <c r="E804" s="30">
        <v>5500</v>
      </c>
      <c r="F804" s="97">
        <v>6000</v>
      </c>
      <c r="G804" s="30"/>
      <c r="H804" s="30"/>
      <c r="I804" s="30"/>
      <c r="J804" s="30"/>
    </row>
    <row r="805" spans="1:10" ht="15" customHeight="1" x14ac:dyDescent="0.35">
      <c r="A805" s="43"/>
      <c r="B805" s="28" t="s">
        <v>265</v>
      </c>
      <c r="C805" s="29">
        <v>20</v>
      </c>
      <c r="D805" s="190">
        <v>2200</v>
      </c>
      <c r="E805" s="30">
        <v>2000</v>
      </c>
      <c r="F805" s="97">
        <v>1900</v>
      </c>
      <c r="G805" s="30"/>
      <c r="H805" s="30"/>
      <c r="I805" s="30"/>
      <c r="J805" s="30"/>
    </row>
    <row r="806" spans="1:10" ht="18" customHeight="1" x14ac:dyDescent="0.35">
      <c r="A806" s="43"/>
      <c r="B806" s="28" t="s">
        <v>516</v>
      </c>
      <c r="C806" s="29">
        <v>59</v>
      </c>
      <c r="D806" s="190">
        <v>21</v>
      </c>
      <c r="E806" s="30">
        <v>15</v>
      </c>
      <c r="F806" s="97">
        <v>15</v>
      </c>
      <c r="G806" s="30"/>
      <c r="H806" s="30"/>
      <c r="I806" s="30"/>
      <c r="J806" s="30"/>
    </row>
    <row r="807" spans="1:10" ht="15" customHeight="1" x14ac:dyDescent="0.35">
      <c r="A807" s="43"/>
      <c r="B807" s="25" t="s">
        <v>275</v>
      </c>
      <c r="C807" s="29"/>
      <c r="D807" s="253">
        <f t="shared" ref="D807:E807" si="1283">D808</f>
        <v>135</v>
      </c>
      <c r="E807" s="38">
        <f t="shared" si="1283"/>
        <v>0</v>
      </c>
      <c r="F807" s="469">
        <f t="shared" ref="F807:J807" si="1284">F808</f>
        <v>1673</v>
      </c>
      <c r="G807" s="38">
        <f t="shared" si="1284"/>
        <v>0</v>
      </c>
      <c r="H807" s="38">
        <f t="shared" si="1284"/>
        <v>0</v>
      </c>
      <c r="I807" s="38">
        <f t="shared" si="1284"/>
        <v>0</v>
      </c>
      <c r="J807" s="38">
        <f t="shared" si="1284"/>
        <v>0</v>
      </c>
    </row>
    <row r="808" spans="1:10" ht="15.75" customHeight="1" x14ac:dyDescent="0.35">
      <c r="A808" s="129"/>
      <c r="B808" s="28" t="s">
        <v>281</v>
      </c>
      <c r="C808" s="29" t="s">
        <v>282</v>
      </c>
      <c r="D808" s="190">
        <v>135</v>
      </c>
      <c r="E808" s="30"/>
      <c r="F808" s="97">
        <v>1673</v>
      </c>
      <c r="G808" s="30"/>
      <c r="H808" s="30"/>
      <c r="I808" s="30"/>
      <c r="J808" s="30"/>
    </row>
    <row r="809" spans="1:10" ht="29.25" hidden="1" customHeight="1" x14ac:dyDescent="0.35">
      <c r="A809" s="129">
        <v>3.3</v>
      </c>
      <c r="B809" s="31" t="s">
        <v>524</v>
      </c>
      <c r="C809" s="29" t="s">
        <v>525</v>
      </c>
      <c r="D809" s="190"/>
      <c r="E809" s="30"/>
      <c r="F809" s="97"/>
      <c r="G809" s="30"/>
      <c r="H809" s="30"/>
      <c r="I809" s="30"/>
      <c r="J809" s="30"/>
    </row>
    <row r="810" spans="1:10" ht="18.75" hidden="1" customHeight="1" x14ac:dyDescent="0.35">
      <c r="A810" s="129"/>
      <c r="B810" s="25" t="s">
        <v>275</v>
      </c>
      <c r="C810" s="29"/>
      <c r="D810" s="190"/>
      <c r="E810" s="30"/>
      <c r="F810" s="97"/>
      <c r="G810" s="30"/>
      <c r="H810" s="30"/>
      <c r="I810" s="30"/>
      <c r="J810" s="30"/>
    </row>
    <row r="811" spans="1:10" ht="18.75" hidden="1" customHeight="1" x14ac:dyDescent="0.35">
      <c r="A811" s="129"/>
      <c r="B811" s="28" t="s">
        <v>284</v>
      </c>
      <c r="C811" s="29">
        <v>56</v>
      </c>
      <c r="D811" s="190"/>
      <c r="E811" s="30"/>
      <c r="F811" s="97"/>
      <c r="G811" s="30"/>
      <c r="H811" s="30"/>
      <c r="I811" s="30"/>
      <c r="J811" s="30"/>
    </row>
    <row r="812" spans="1:10" ht="0.75" hidden="1" customHeight="1" x14ac:dyDescent="0.35">
      <c r="A812" s="129"/>
      <c r="B812" s="28" t="s">
        <v>526</v>
      </c>
      <c r="C812" s="29" t="s">
        <v>447</v>
      </c>
      <c r="D812" s="190"/>
      <c r="E812" s="30"/>
      <c r="F812" s="97"/>
      <c r="G812" s="30"/>
      <c r="H812" s="30"/>
      <c r="I812" s="30"/>
      <c r="J812" s="30"/>
    </row>
    <row r="813" spans="1:10" ht="19.5" hidden="1" customHeight="1" x14ac:dyDescent="0.35">
      <c r="A813" s="129"/>
      <c r="B813" s="28" t="s">
        <v>344</v>
      </c>
      <c r="C813" s="29" t="s">
        <v>450</v>
      </c>
      <c r="D813" s="190"/>
      <c r="E813" s="30"/>
      <c r="F813" s="97"/>
      <c r="G813" s="30"/>
      <c r="H813" s="30"/>
      <c r="I813" s="30"/>
      <c r="J813" s="30"/>
    </row>
    <row r="814" spans="1:10" ht="13.5" hidden="1" customHeight="1" x14ac:dyDescent="0.35">
      <c r="A814" s="129"/>
      <c r="B814" s="28" t="s">
        <v>284</v>
      </c>
      <c r="C814" s="29" t="s">
        <v>450</v>
      </c>
      <c r="D814" s="190"/>
      <c r="E814" s="30"/>
      <c r="F814" s="97"/>
      <c r="G814" s="30"/>
      <c r="H814" s="30"/>
      <c r="I814" s="30"/>
      <c r="J814" s="30"/>
    </row>
    <row r="815" spans="1:10" ht="33.75" hidden="1" customHeight="1" x14ac:dyDescent="0.35">
      <c r="A815" s="200" t="s">
        <v>527</v>
      </c>
      <c r="B815" s="116" t="s">
        <v>528</v>
      </c>
      <c r="C815" s="52" t="s">
        <v>529</v>
      </c>
      <c r="D815" s="195">
        <f t="shared" ref="D815:E816" si="1285">D816</f>
        <v>0</v>
      </c>
      <c r="E815" s="115">
        <f t="shared" si="1285"/>
        <v>0</v>
      </c>
      <c r="F815" s="480">
        <f t="shared" ref="F815:J816" si="1286">F816</f>
        <v>0</v>
      </c>
      <c r="G815" s="115">
        <f t="shared" si="1286"/>
        <v>0</v>
      </c>
      <c r="H815" s="115">
        <f t="shared" si="1286"/>
        <v>0</v>
      </c>
      <c r="I815" s="115">
        <f t="shared" si="1286"/>
        <v>0</v>
      </c>
      <c r="J815" s="115">
        <f t="shared" si="1286"/>
        <v>0</v>
      </c>
    </row>
    <row r="816" spans="1:10" ht="13.5" hidden="1" customHeight="1" x14ac:dyDescent="0.35">
      <c r="A816" s="129"/>
      <c r="B816" s="25" t="s">
        <v>275</v>
      </c>
      <c r="C816" s="29"/>
      <c r="D816" s="195">
        <f t="shared" si="1285"/>
        <v>0</v>
      </c>
      <c r="E816" s="115">
        <f t="shared" si="1285"/>
        <v>0</v>
      </c>
      <c r="F816" s="480">
        <f t="shared" si="1286"/>
        <v>0</v>
      </c>
      <c r="G816" s="115">
        <f t="shared" si="1286"/>
        <v>0</v>
      </c>
      <c r="H816" s="115">
        <f t="shared" si="1286"/>
        <v>0</v>
      </c>
      <c r="I816" s="115">
        <f t="shared" si="1286"/>
        <v>0</v>
      </c>
      <c r="J816" s="115">
        <f t="shared" si="1286"/>
        <v>0</v>
      </c>
    </row>
    <row r="817" spans="1:10" ht="15.75" hidden="1" customHeight="1" x14ac:dyDescent="0.35">
      <c r="A817" s="129"/>
      <c r="B817" s="28" t="s">
        <v>284</v>
      </c>
      <c r="C817" s="29">
        <v>56</v>
      </c>
      <c r="D817" s="253">
        <f t="shared" ref="D817:E817" si="1287">D818+D819+D820</f>
        <v>0</v>
      </c>
      <c r="E817" s="38">
        <f t="shared" si="1287"/>
        <v>0</v>
      </c>
      <c r="F817" s="469">
        <f t="shared" ref="F817" si="1288">F818+F819+F820</f>
        <v>0</v>
      </c>
      <c r="G817" s="38">
        <f t="shared" ref="G817:I817" si="1289">G818+G819+G820</f>
        <v>0</v>
      </c>
      <c r="H817" s="38">
        <f t="shared" si="1289"/>
        <v>0</v>
      </c>
      <c r="I817" s="38">
        <f t="shared" si="1289"/>
        <v>0</v>
      </c>
      <c r="J817" s="38">
        <f t="shared" ref="J817" si="1290">J818+J819+J820</f>
        <v>0</v>
      </c>
    </row>
    <row r="818" spans="1:10" ht="13.5" hidden="1" customHeight="1" x14ac:dyDescent="0.35">
      <c r="A818" s="129"/>
      <c r="B818" s="28" t="s">
        <v>526</v>
      </c>
      <c r="C818" s="29" t="s">
        <v>447</v>
      </c>
      <c r="D818" s="190"/>
      <c r="E818" s="30"/>
      <c r="F818" s="97"/>
      <c r="G818" s="30"/>
      <c r="H818" s="30"/>
      <c r="I818" s="30"/>
      <c r="J818" s="30"/>
    </row>
    <row r="819" spans="1:10" ht="13.5" hidden="1" customHeight="1" x14ac:dyDescent="0.35">
      <c r="A819" s="129"/>
      <c r="B819" s="28" t="s">
        <v>530</v>
      </c>
      <c r="C819" s="29" t="s">
        <v>449</v>
      </c>
      <c r="D819" s="190"/>
      <c r="E819" s="30"/>
      <c r="F819" s="97"/>
      <c r="G819" s="30"/>
      <c r="H819" s="30"/>
      <c r="I819" s="30"/>
      <c r="J819" s="30"/>
    </row>
    <row r="820" spans="1:10" ht="19.5" hidden="1" customHeight="1" x14ac:dyDescent="0.35">
      <c r="A820" s="129"/>
      <c r="B820" s="28" t="s">
        <v>344</v>
      </c>
      <c r="C820" s="29" t="s">
        <v>450</v>
      </c>
      <c r="D820" s="190"/>
      <c r="E820" s="30"/>
      <c r="F820" s="97"/>
      <c r="G820" s="30"/>
      <c r="H820" s="30"/>
      <c r="I820" s="30"/>
      <c r="J820" s="30"/>
    </row>
    <row r="821" spans="1:10" ht="25.5" customHeight="1" x14ac:dyDescent="0.35">
      <c r="A821" s="199" t="s">
        <v>531</v>
      </c>
      <c r="B821" s="158" t="s">
        <v>532</v>
      </c>
      <c r="C821" s="133" t="s">
        <v>533</v>
      </c>
      <c r="D821" s="269">
        <f t="shared" ref="D821:E821" si="1291">D822+D828</f>
        <v>9607</v>
      </c>
      <c r="E821" s="160">
        <f t="shared" si="1291"/>
        <v>9960</v>
      </c>
      <c r="F821" s="484">
        <f t="shared" ref="F821" si="1292">F822+F828</f>
        <v>10322</v>
      </c>
      <c r="G821" s="160">
        <f t="shared" ref="G821:I821" si="1293">G822+G828</f>
        <v>0</v>
      </c>
      <c r="H821" s="160">
        <f t="shared" si="1293"/>
        <v>0</v>
      </c>
      <c r="I821" s="160">
        <f t="shared" si="1293"/>
        <v>0</v>
      </c>
      <c r="J821" s="160">
        <f t="shared" ref="J821" si="1294">J822+J828</f>
        <v>0</v>
      </c>
    </row>
    <row r="822" spans="1:10" ht="14.15" x14ac:dyDescent="0.35">
      <c r="A822" s="43"/>
      <c r="B822" s="25" t="s">
        <v>262</v>
      </c>
      <c r="C822" s="29"/>
      <c r="D822" s="195">
        <f t="shared" ref="D822:E823" si="1295">D823</f>
        <v>9430</v>
      </c>
      <c r="E822" s="115">
        <f t="shared" si="1295"/>
        <v>9960</v>
      </c>
      <c r="F822" s="480">
        <f t="shared" ref="F822:J823" si="1296">F823</f>
        <v>10100</v>
      </c>
      <c r="G822" s="115">
        <f t="shared" si="1296"/>
        <v>0</v>
      </c>
      <c r="H822" s="115">
        <f t="shared" si="1296"/>
        <v>0</v>
      </c>
      <c r="I822" s="115">
        <f t="shared" si="1296"/>
        <v>0</v>
      </c>
      <c r="J822" s="115">
        <f t="shared" si="1296"/>
        <v>0</v>
      </c>
    </row>
    <row r="823" spans="1:10" ht="14.15" x14ac:dyDescent="0.35">
      <c r="A823" s="43"/>
      <c r="B823" s="28" t="s">
        <v>263</v>
      </c>
      <c r="C823" s="29">
        <v>1</v>
      </c>
      <c r="D823" s="253">
        <f t="shared" si="1295"/>
        <v>9430</v>
      </c>
      <c r="E823" s="38">
        <f t="shared" si="1295"/>
        <v>9960</v>
      </c>
      <c r="F823" s="469">
        <f t="shared" si="1296"/>
        <v>10100</v>
      </c>
      <c r="G823" s="38">
        <f t="shared" si="1296"/>
        <v>0</v>
      </c>
      <c r="H823" s="38">
        <f t="shared" si="1296"/>
        <v>0</v>
      </c>
      <c r="I823" s="38">
        <f t="shared" si="1296"/>
        <v>0</v>
      </c>
      <c r="J823" s="38">
        <f t="shared" si="1296"/>
        <v>0</v>
      </c>
    </row>
    <row r="824" spans="1:10" ht="14.15" x14ac:dyDescent="0.35">
      <c r="A824" s="43"/>
      <c r="B824" s="28" t="s">
        <v>426</v>
      </c>
      <c r="C824" s="29" t="s">
        <v>378</v>
      </c>
      <c r="D824" s="253">
        <f t="shared" ref="D824:E824" si="1297">D825+D826+D827</f>
        <v>9430</v>
      </c>
      <c r="E824" s="38">
        <f t="shared" si="1297"/>
        <v>9960</v>
      </c>
      <c r="F824" s="469">
        <f t="shared" ref="F824" si="1298">F825+F826+F827</f>
        <v>10100</v>
      </c>
      <c r="G824" s="38">
        <f t="shared" ref="G824:I824" si="1299">G825+G826+G827</f>
        <v>0</v>
      </c>
      <c r="H824" s="38">
        <f t="shared" si="1299"/>
        <v>0</v>
      </c>
      <c r="I824" s="38">
        <f t="shared" si="1299"/>
        <v>0</v>
      </c>
      <c r="J824" s="38">
        <f t="shared" ref="J824" si="1300">J825+J826+J827</f>
        <v>0</v>
      </c>
    </row>
    <row r="825" spans="1:10" ht="15.75" customHeight="1" x14ac:dyDescent="0.35">
      <c r="A825" s="43"/>
      <c r="B825" s="28" t="s">
        <v>264</v>
      </c>
      <c r="C825" s="29">
        <v>10</v>
      </c>
      <c r="D825" s="190">
        <v>6500</v>
      </c>
      <c r="E825" s="30">
        <v>7000</v>
      </c>
      <c r="F825" s="97">
        <v>7250</v>
      </c>
      <c r="G825" s="30"/>
      <c r="H825" s="30"/>
      <c r="I825" s="30"/>
      <c r="J825" s="30"/>
    </row>
    <row r="826" spans="1:10" ht="13.5" customHeight="1" x14ac:dyDescent="0.35">
      <c r="A826" s="43"/>
      <c r="B826" s="28" t="s">
        <v>265</v>
      </c>
      <c r="C826" s="29">
        <v>20</v>
      </c>
      <c r="D826" s="190">
        <v>2800</v>
      </c>
      <c r="E826" s="30">
        <v>2800</v>
      </c>
      <c r="F826" s="97">
        <v>2700</v>
      </c>
      <c r="G826" s="30"/>
      <c r="H826" s="30"/>
      <c r="I826" s="30"/>
      <c r="J826" s="30"/>
    </row>
    <row r="827" spans="1:10" ht="20.25" customHeight="1" x14ac:dyDescent="0.35">
      <c r="A827" s="43"/>
      <c r="B827" s="28" t="s">
        <v>516</v>
      </c>
      <c r="C827" s="29">
        <v>59</v>
      </c>
      <c r="D827" s="190">
        <v>130</v>
      </c>
      <c r="E827" s="30">
        <v>160</v>
      </c>
      <c r="F827" s="97">
        <v>150</v>
      </c>
      <c r="G827" s="30"/>
      <c r="H827" s="30"/>
      <c r="I827" s="30"/>
      <c r="J827" s="30"/>
    </row>
    <row r="828" spans="1:10" ht="20.25" customHeight="1" x14ac:dyDescent="0.35">
      <c r="A828" s="43"/>
      <c r="B828" s="25" t="s">
        <v>275</v>
      </c>
      <c r="C828" s="29"/>
      <c r="D828" s="195">
        <f t="shared" ref="D828:E828" si="1301">D830</f>
        <v>177</v>
      </c>
      <c r="E828" s="115">
        <f t="shared" si="1301"/>
        <v>0</v>
      </c>
      <c r="F828" s="480">
        <f t="shared" ref="F828" si="1302">F830</f>
        <v>222</v>
      </c>
      <c r="G828" s="115">
        <f t="shared" ref="G828:I828" si="1303">G830</f>
        <v>0</v>
      </c>
      <c r="H828" s="115">
        <f t="shared" si="1303"/>
        <v>0</v>
      </c>
      <c r="I828" s="115">
        <f t="shared" si="1303"/>
        <v>0</v>
      </c>
      <c r="J828" s="115">
        <f t="shared" ref="J828" si="1304">J830</f>
        <v>0</v>
      </c>
    </row>
    <row r="829" spans="1:10" ht="20.25" hidden="1" customHeight="1" x14ac:dyDescent="0.35">
      <c r="A829" s="43"/>
      <c r="B829" s="28" t="s">
        <v>303</v>
      </c>
      <c r="C829" s="29" t="s">
        <v>304</v>
      </c>
      <c r="D829" s="190"/>
      <c r="E829" s="30"/>
      <c r="F829" s="97"/>
      <c r="G829" s="30"/>
      <c r="H829" s="30"/>
      <c r="I829" s="30"/>
      <c r="J829" s="30"/>
    </row>
    <row r="830" spans="1:10" ht="15" customHeight="1" x14ac:dyDescent="0.35">
      <c r="A830" s="43"/>
      <c r="B830" s="28" t="s">
        <v>281</v>
      </c>
      <c r="C830" s="29" t="s">
        <v>282</v>
      </c>
      <c r="D830" s="190">
        <v>177</v>
      </c>
      <c r="E830" s="30"/>
      <c r="F830" s="97">
        <v>222</v>
      </c>
      <c r="G830" s="30"/>
      <c r="H830" s="30"/>
      <c r="I830" s="30"/>
      <c r="J830" s="30"/>
    </row>
    <row r="831" spans="1:10" ht="14.15" x14ac:dyDescent="0.35">
      <c r="A831" s="43" t="s">
        <v>534</v>
      </c>
      <c r="B831" s="192" t="s">
        <v>535</v>
      </c>
      <c r="C831" s="133" t="s">
        <v>536</v>
      </c>
      <c r="D831" s="269">
        <f t="shared" ref="D831:E831" si="1305">D832+D839</f>
        <v>59481.19</v>
      </c>
      <c r="E831" s="160">
        <f t="shared" si="1305"/>
        <v>17431</v>
      </c>
      <c r="F831" s="484">
        <f t="shared" ref="F831" si="1306">F832+F839</f>
        <v>58302</v>
      </c>
      <c r="G831" s="160">
        <f t="shared" ref="G831:I831" si="1307">G832+G839</f>
        <v>0</v>
      </c>
      <c r="H831" s="160">
        <f t="shared" si="1307"/>
        <v>0</v>
      </c>
      <c r="I831" s="160">
        <f t="shared" si="1307"/>
        <v>0</v>
      </c>
      <c r="J831" s="160">
        <f t="shared" ref="J831" si="1308">J832+J839</f>
        <v>0</v>
      </c>
    </row>
    <row r="832" spans="1:10" ht="14.15" x14ac:dyDescent="0.35">
      <c r="A832" s="43"/>
      <c r="B832" s="25" t="s">
        <v>262</v>
      </c>
      <c r="C832" s="29"/>
      <c r="D832" s="195">
        <f t="shared" ref="D832:E832" si="1309">D833+D838</f>
        <v>17250</v>
      </c>
      <c r="E832" s="115">
        <f t="shared" si="1309"/>
        <v>17431</v>
      </c>
      <c r="F832" s="480">
        <f t="shared" ref="F832" si="1310">F833+F838</f>
        <v>16600</v>
      </c>
      <c r="G832" s="115">
        <f t="shared" ref="G832:I832" si="1311">G833+G838</f>
        <v>0</v>
      </c>
      <c r="H832" s="115">
        <f t="shared" si="1311"/>
        <v>0</v>
      </c>
      <c r="I832" s="115">
        <f t="shared" si="1311"/>
        <v>0</v>
      </c>
      <c r="J832" s="115">
        <f t="shared" ref="J832" si="1312">J833+J838</f>
        <v>0</v>
      </c>
    </row>
    <row r="833" spans="1:10" ht="14.15" x14ac:dyDescent="0.35">
      <c r="A833" s="43"/>
      <c r="B833" s="28" t="s">
        <v>263</v>
      </c>
      <c r="C833" s="29">
        <v>1</v>
      </c>
      <c r="D833" s="253">
        <f t="shared" ref="D833:E833" si="1313">D834</f>
        <v>17250</v>
      </c>
      <c r="E833" s="38">
        <f t="shared" si="1313"/>
        <v>17431</v>
      </c>
      <c r="F833" s="469">
        <f t="shared" ref="F833:J833" si="1314">F834</f>
        <v>16600</v>
      </c>
      <c r="G833" s="38">
        <f t="shared" si="1314"/>
        <v>0</v>
      </c>
      <c r="H833" s="38">
        <f t="shared" si="1314"/>
        <v>0</v>
      </c>
      <c r="I833" s="38">
        <f t="shared" si="1314"/>
        <v>0</v>
      </c>
      <c r="J833" s="38">
        <f t="shared" si="1314"/>
        <v>0</v>
      </c>
    </row>
    <row r="834" spans="1:10" ht="14.15" x14ac:dyDescent="0.35">
      <c r="A834" s="43"/>
      <c r="B834" s="28" t="s">
        <v>426</v>
      </c>
      <c r="C834" s="29" t="s">
        <v>378</v>
      </c>
      <c r="D834" s="253">
        <f t="shared" ref="D834:E834" si="1315">D835+D836+D837</f>
        <v>17250</v>
      </c>
      <c r="E834" s="38">
        <f t="shared" si="1315"/>
        <v>17431</v>
      </c>
      <c r="F834" s="469">
        <f t="shared" ref="F834" si="1316">F835+F836+F837</f>
        <v>16600</v>
      </c>
      <c r="G834" s="38">
        <f t="shared" ref="G834:I834" si="1317">G835+G836+G837</f>
        <v>0</v>
      </c>
      <c r="H834" s="38">
        <f t="shared" si="1317"/>
        <v>0</v>
      </c>
      <c r="I834" s="38">
        <f t="shared" si="1317"/>
        <v>0</v>
      </c>
      <c r="J834" s="38">
        <f t="shared" ref="J834" si="1318">J835+J836+J837</f>
        <v>0</v>
      </c>
    </row>
    <row r="835" spans="1:10" ht="15.75" customHeight="1" x14ac:dyDescent="0.35">
      <c r="A835" s="43" t="s">
        <v>537</v>
      </c>
      <c r="B835" s="28" t="s">
        <v>264</v>
      </c>
      <c r="C835" s="29">
        <v>10</v>
      </c>
      <c r="D835" s="257">
        <f>13745+28</f>
        <v>13773</v>
      </c>
      <c r="E835" s="30">
        <v>14540</v>
      </c>
      <c r="F835" s="97">
        <v>14000</v>
      </c>
      <c r="G835" s="30"/>
      <c r="H835" s="30"/>
      <c r="I835" s="30"/>
      <c r="J835" s="30"/>
    </row>
    <row r="836" spans="1:10" ht="15.75" customHeight="1" x14ac:dyDescent="0.35">
      <c r="A836" s="43"/>
      <c r="B836" s="28" t="s">
        <v>265</v>
      </c>
      <c r="C836" s="29">
        <v>20</v>
      </c>
      <c r="D836" s="257">
        <f>3350-28</f>
        <v>3322</v>
      </c>
      <c r="E836" s="30">
        <v>2687</v>
      </c>
      <c r="F836" s="97">
        <v>2400</v>
      </c>
      <c r="G836" s="30"/>
      <c r="H836" s="30"/>
      <c r="I836" s="30"/>
      <c r="J836" s="30"/>
    </row>
    <row r="837" spans="1:10" ht="17.25" customHeight="1" x14ac:dyDescent="0.35">
      <c r="A837" s="43"/>
      <c r="B837" s="28" t="s">
        <v>538</v>
      </c>
      <c r="C837" s="29">
        <v>59</v>
      </c>
      <c r="D837" s="190">
        <v>155</v>
      </c>
      <c r="E837" s="30">
        <v>204</v>
      </c>
      <c r="F837" s="97">
        <v>200</v>
      </c>
      <c r="G837" s="30"/>
      <c r="H837" s="30"/>
      <c r="I837" s="30"/>
      <c r="J837" s="30"/>
    </row>
    <row r="838" spans="1:10" ht="17.25" hidden="1" customHeight="1" x14ac:dyDescent="0.35">
      <c r="A838" s="43"/>
      <c r="B838" s="28" t="s">
        <v>274</v>
      </c>
      <c r="C838" s="29" t="s">
        <v>380</v>
      </c>
      <c r="D838" s="190"/>
      <c r="E838" s="30"/>
      <c r="F838" s="97"/>
      <c r="G838" s="30"/>
      <c r="H838" s="30"/>
      <c r="I838" s="30"/>
      <c r="J838" s="30"/>
    </row>
    <row r="839" spans="1:10" ht="13.5" customHeight="1" x14ac:dyDescent="0.35">
      <c r="A839" s="43"/>
      <c r="B839" s="25" t="s">
        <v>275</v>
      </c>
      <c r="C839" s="29"/>
      <c r="D839" s="195">
        <f t="shared" ref="D839:E839" si="1319">D840</f>
        <v>42231.19</v>
      </c>
      <c r="E839" s="115">
        <f t="shared" si="1319"/>
        <v>0</v>
      </c>
      <c r="F839" s="480">
        <f t="shared" ref="F839:J839" si="1320">F840</f>
        <v>41702</v>
      </c>
      <c r="G839" s="115">
        <f t="shared" si="1320"/>
        <v>0</v>
      </c>
      <c r="H839" s="115">
        <f t="shared" si="1320"/>
        <v>0</v>
      </c>
      <c r="I839" s="115">
        <f t="shared" si="1320"/>
        <v>0</v>
      </c>
      <c r="J839" s="115">
        <f t="shared" si="1320"/>
        <v>0</v>
      </c>
    </row>
    <row r="840" spans="1:10" ht="15" customHeight="1" x14ac:dyDescent="0.35">
      <c r="A840" s="43"/>
      <c r="B840" s="28" t="s">
        <v>281</v>
      </c>
      <c r="C840" s="29" t="s">
        <v>282</v>
      </c>
      <c r="D840" s="190">
        <v>42231.19</v>
      </c>
      <c r="E840" s="30"/>
      <c r="F840" s="97">
        <v>41702</v>
      </c>
      <c r="G840" s="30"/>
      <c r="H840" s="30"/>
      <c r="I840" s="30"/>
      <c r="J840" s="30"/>
    </row>
    <row r="841" spans="1:10" ht="14.15" hidden="1" x14ac:dyDescent="0.35">
      <c r="A841" s="43" t="s">
        <v>539</v>
      </c>
      <c r="B841" s="158" t="s">
        <v>540</v>
      </c>
      <c r="C841" s="133" t="s">
        <v>541</v>
      </c>
      <c r="D841" s="269">
        <f t="shared" ref="D841:E841" si="1321">D842+D848</f>
        <v>0</v>
      </c>
      <c r="E841" s="160">
        <f t="shared" si="1321"/>
        <v>0</v>
      </c>
      <c r="F841" s="484">
        <f t="shared" ref="F841" si="1322">F842+F848</f>
        <v>0</v>
      </c>
      <c r="G841" s="160">
        <f t="shared" ref="G841:I841" si="1323">G842+G848</f>
        <v>0</v>
      </c>
      <c r="H841" s="160">
        <f t="shared" si="1323"/>
        <v>0</v>
      </c>
      <c r="I841" s="160">
        <f t="shared" si="1323"/>
        <v>0</v>
      </c>
      <c r="J841" s="160">
        <f t="shared" ref="J841" si="1324">J842+J848</f>
        <v>0</v>
      </c>
    </row>
    <row r="842" spans="1:10" ht="14.15" hidden="1" x14ac:dyDescent="0.35">
      <c r="A842" s="43"/>
      <c r="B842" s="25" t="s">
        <v>262</v>
      </c>
      <c r="C842" s="29"/>
      <c r="D842" s="195">
        <f t="shared" ref="D842:E843" si="1325">D843</f>
        <v>0</v>
      </c>
      <c r="E842" s="115">
        <f t="shared" si="1325"/>
        <v>0</v>
      </c>
      <c r="F842" s="480">
        <f t="shared" ref="F842:J843" si="1326">F843</f>
        <v>0</v>
      </c>
      <c r="G842" s="115">
        <f t="shared" si="1326"/>
        <v>0</v>
      </c>
      <c r="H842" s="115">
        <f t="shared" si="1326"/>
        <v>0</v>
      </c>
      <c r="I842" s="115">
        <f t="shared" si="1326"/>
        <v>0</v>
      </c>
      <c r="J842" s="115">
        <f t="shared" si="1326"/>
        <v>0</v>
      </c>
    </row>
    <row r="843" spans="1:10" ht="14.15" hidden="1" x14ac:dyDescent="0.35">
      <c r="A843" s="43"/>
      <c r="B843" s="28" t="s">
        <v>263</v>
      </c>
      <c r="C843" s="29">
        <v>1</v>
      </c>
      <c r="D843" s="253">
        <f t="shared" si="1325"/>
        <v>0</v>
      </c>
      <c r="E843" s="38">
        <f t="shared" si="1325"/>
        <v>0</v>
      </c>
      <c r="F843" s="469">
        <f t="shared" si="1326"/>
        <v>0</v>
      </c>
      <c r="G843" s="38">
        <f t="shared" si="1326"/>
        <v>0</v>
      </c>
      <c r="H843" s="38">
        <f t="shared" si="1326"/>
        <v>0</v>
      </c>
      <c r="I843" s="38">
        <f t="shared" si="1326"/>
        <v>0</v>
      </c>
      <c r="J843" s="38">
        <f t="shared" si="1326"/>
        <v>0</v>
      </c>
    </row>
    <row r="844" spans="1:10" ht="14.15" hidden="1" x14ac:dyDescent="0.35">
      <c r="A844" s="43"/>
      <c r="B844" s="28" t="s">
        <v>426</v>
      </c>
      <c r="C844" s="29" t="s">
        <v>378</v>
      </c>
      <c r="D844" s="253">
        <f t="shared" ref="D844:E844" si="1327">D845+D846</f>
        <v>0</v>
      </c>
      <c r="E844" s="38">
        <f t="shared" si="1327"/>
        <v>0</v>
      </c>
      <c r="F844" s="469">
        <f t="shared" ref="F844" si="1328">F845+F846</f>
        <v>0</v>
      </c>
      <c r="G844" s="38">
        <f t="shared" ref="G844:I844" si="1329">G845+G846</f>
        <v>0</v>
      </c>
      <c r="H844" s="38">
        <f t="shared" si="1329"/>
        <v>0</v>
      </c>
      <c r="I844" s="38">
        <f t="shared" si="1329"/>
        <v>0</v>
      </c>
      <c r="J844" s="38">
        <f t="shared" ref="J844" si="1330">J845+J846</f>
        <v>0</v>
      </c>
    </row>
    <row r="845" spans="1:10" ht="15" hidden="1" customHeight="1" x14ac:dyDescent="0.35">
      <c r="A845" s="43"/>
      <c r="B845" s="28" t="s">
        <v>264</v>
      </c>
      <c r="C845" s="29">
        <v>10</v>
      </c>
      <c r="D845" s="190">
        <v>0</v>
      </c>
      <c r="E845" s="30">
        <v>0</v>
      </c>
      <c r="F845" s="97">
        <v>0</v>
      </c>
      <c r="G845" s="30">
        <v>0</v>
      </c>
      <c r="H845" s="30">
        <v>0</v>
      </c>
      <c r="I845" s="30">
        <v>0</v>
      </c>
      <c r="J845" s="30">
        <v>0</v>
      </c>
    </row>
    <row r="846" spans="1:10" ht="15.75" hidden="1" customHeight="1" x14ac:dyDescent="0.35">
      <c r="A846" s="43"/>
      <c r="B846" s="28" t="s">
        <v>265</v>
      </c>
      <c r="C846" s="29">
        <v>20</v>
      </c>
      <c r="D846" s="190">
        <v>0</v>
      </c>
      <c r="E846" s="30">
        <v>0</v>
      </c>
      <c r="F846" s="97">
        <v>0</v>
      </c>
      <c r="G846" s="30">
        <v>0</v>
      </c>
      <c r="H846" s="30">
        <v>0</v>
      </c>
      <c r="I846" s="30">
        <v>0</v>
      </c>
      <c r="J846" s="30">
        <v>0</v>
      </c>
    </row>
    <row r="847" spans="1:10" ht="25.5" hidden="1" customHeight="1" x14ac:dyDescent="0.35">
      <c r="A847" s="43"/>
      <c r="B847" s="16" t="s">
        <v>542</v>
      </c>
      <c r="C847" s="29">
        <v>85</v>
      </c>
      <c r="D847" s="190"/>
      <c r="E847" s="30"/>
      <c r="F847" s="97"/>
      <c r="G847" s="30"/>
      <c r="H847" s="30"/>
      <c r="I847" s="30"/>
      <c r="J847" s="30"/>
    </row>
    <row r="848" spans="1:10" ht="20.25" hidden="1" customHeight="1" x14ac:dyDescent="0.35">
      <c r="A848" s="43"/>
      <c r="B848" s="25" t="s">
        <v>275</v>
      </c>
      <c r="C848" s="29"/>
      <c r="D848" s="258">
        <f t="shared" ref="D848:E848" si="1331">D849</f>
        <v>0</v>
      </c>
      <c r="E848" s="45">
        <f t="shared" si="1331"/>
        <v>0</v>
      </c>
      <c r="F848" s="472">
        <f t="shared" ref="F848:J848" si="1332">F849</f>
        <v>0</v>
      </c>
      <c r="G848" s="45">
        <f t="shared" si="1332"/>
        <v>0</v>
      </c>
      <c r="H848" s="45">
        <f t="shared" si="1332"/>
        <v>0</v>
      </c>
      <c r="I848" s="45">
        <f t="shared" si="1332"/>
        <v>0</v>
      </c>
      <c r="J848" s="45">
        <f t="shared" si="1332"/>
        <v>0</v>
      </c>
    </row>
    <row r="849" spans="1:10" ht="18.75" hidden="1" customHeight="1" x14ac:dyDescent="0.35">
      <c r="A849" s="43"/>
      <c r="B849" s="28" t="s">
        <v>281</v>
      </c>
      <c r="C849" s="29" t="s">
        <v>282</v>
      </c>
      <c r="D849" s="190"/>
      <c r="E849" s="30"/>
      <c r="F849" s="97"/>
      <c r="G849" s="30"/>
      <c r="H849" s="30"/>
      <c r="I849" s="30"/>
      <c r="J849" s="30"/>
    </row>
    <row r="850" spans="1:10" ht="14.15" hidden="1" x14ac:dyDescent="0.35">
      <c r="A850" s="43" t="s">
        <v>543</v>
      </c>
      <c r="B850" s="158" t="s">
        <v>544</v>
      </c>
      <c r="C850" s="133" t="s">
        <v>545</v>
      </c>
      <c r="D850" s="269">
        <f t="shared" ref="D850:E850" si="1333">D851+D857</f>
        <v>0</v>
      </c>
      <c r="E850" s="160">
        <f t="shared" si="1333"/>
        <v>0</v>
      </c>
      <c r="F850" s="484">
        <f t="shared" ref="F850" si="1334">F851+F857</f>
        <v>0</v>
      </c>
      <c r="G850" s="160">
        <f t="shared" ref="G850:I850" si="1335">G851+G857</f>
        <v>0</v>
      </c>
      <c r="H850" s="160">
        <f t="shared" si="1335"/>
        <v>0</v>
      </c>
      <c r="I850" s="160">
        <f t="shared" si="1335"/>
        <v>0</v>
      </c>
      <c r="J850" s="160">
        <f t="shared" ref="J850" si="1336">J851+J857</f>
        <v>0</v>
      </c>
    </row>
    <row r="851" spans="1:10" ht="14.15" hidden="1" x14ac:dyDescent="0.35">
      <c r="A851" s="43"/>
      <c r="B851" s="25" t="s">
        <v>262</v>
      </c>
      <c r="C851" s="29"/>
      <c r="D851" s="195">
        <f t="shared" ref="D851:E851" si="1337">D852+D856</f>
        <v>0</v>
      </c>
      <c r="E851" s="115">
        <f t="shared" si="1337"/>
        <v>0</v>
      </c>
      <c r="F851" s="480">
        <f t="shared" ref="F851" si="1338">F852+F856</f>
        <v>0</v>
      </c>
      <c r="G851" s="115">
        <f t="shared" ref="G851:I851" si="1339">G852+G856</f>
        <v>0</v>
      </c>
      <c r="H851" s="115">
        <f t="shared" si="1339"/>
        <v>0</v>
      </c>
      <c r="I851" s="115">
        <f t="shared" si="1339"/>
        <v>0</v>
      </c>
      <c r="J851" s="115">
        <f t="shared" ref="J851" si="1340">J852+J856</f>
        <v>0</v>
      </c>
    </row>
    <row r="852" spans="1:10" ht="14.15" hidden="1" x14ac:dyDescent="0.35">
      <c r="A852" s="43"/>
      <c r="B852" s="28" t="s">
        <v>263</v>
      </c>
      <c r="C852" s="29">
        <v>1</v>
      </c>
      <c r="D852" s="253">
        <f t="shared" ref="D852:E852" si="1341">D853</f>
        <v>0</v>
      </c>
      <c r="E852" s="38">
        <f t="shared" si="1341"/>
        <v>0</v>
      </c>
      <c r="F852" s="469">
        <f t="shared" ref="F852:J852" si="1342">F853</f>
        <v>0</v>
      </c>
      <c r="G852" s="38">
        <f t="shared" si="1342"/>
        <v>0</v>
      </c>
      <c r="H852" s="38">
        <f t="shared" si="1342"/>
        <v>0</v>
      </c>
      <c r="I852" s="38">
        <f t="shared" si="1342"/>
        <v>0</v>
      </c>
      <c r="J852" s="38">
        <f t="shared" si="1342"/>
        <v>0</v>
      </c>
    </row>
    <row r="853" spans="1:10" ht="14.15" hidden="1" x14ac:dyDescent="0.35">
      <c r="A853" s="43"/>
      <c r="B853" s="28" t="s">
        <v>426</v>
      </c>
      <c r="C853" s="29" t="s">
        <v>378</v>
      </c>
      <c r="D853" s="253">
        <f t="shared" ref="D853:E853" si="1343">D854+D855</f>
        <v>0</v>
      </c>
      <c r="E853" s="38">
        <f t="shared" si="1343"/>
        <v>0</v>
      </c>
      <c r="F853" s="469">
        <f t="shared" ref="F853" si="1344">F854+F855</f>
        <v>0</v>
      </c>
      <c r="G853" s="38">
        <f t="shared" ref="G853:I853" si="1345">G854+G855</f>
        <v>0</v>
      </c>
      <c r="H853" s="38">
        <f t="shared" si="1345"/>
        <v>0</v>
      </c>
      <c r="I853" s="38">
        <f t="shared" si="1345"/>
        <v>0</v>
      </c>
      <c r="J853" s="38">
        <f t="shared" ref="J853" si="1346">J854+J855</f>
        <v>0</v>
      </c>
    </row>
    <row r="854" spans="1:10" ht="16.5" hidden="1" customHeight="1" x14ac:dyDescent="0.35">
      <c r="A854" s="43"/>
      <c r="B854" s="28" t="s">
        <v>264</v>
      </c>
      <c r="C854" s="29">
        <v>10</v>
      </c>
      <c r="D854" s="190">
        <v>0</v>
      </c>
      <c r="E854" s="30">
        <v>0</v>
      </c>
      <c r="F854" s="97">
        <v>0</v>
      </c>
      <c r="G854" s="30">
        <v>0</v>
      </c>
      <c r="H854" s="30">
        <v>0</v>
      </c>
      <c r="I854" s="30">
        <v>0</v>
      </c>
      <c r="J854" s="30">
        <v>0</v>
      </c>
    </row>
    <row r="855" spans="1:10" ht="15.75" hidden="1" customHeight="1" x14ac:dyDescent="0.35">
      <c r="A855" s="43"/>
      <c r="B855" s="28" t="s">
        <v>265</v>
      </c>
      <c r="C855" s="29">
        <v>20</v>
      </c>
      <c r="D855" s="190">
        <v>0</v>
      </c>
      <c r="E855" s="30">
        <v>0</v>
      </c>
      <c r="F855" s="97">
        <v>0</v>
      </c>
      <c r="G855" s="30">
        <v>0</v>
      </c>
      <c r="H855" s="30">
        <v>0</v>
      </c>
      <c r="I855" s="30">
        <v>0</v>
      </c>
      <c r="J855" s="30">
        <v>0</v>
      </c>
    </row>
    <row r="856" spans="1:10" ht="15.75" hidden="1" customHeight="1" x14ac:dyDescent="0.35">
      <c r="A856" s="43"/>
      <c r="B856" s="28" t="s">
        <v>274</v>
      </c>
      <c r="C856" s="29" t="s">
        <v>380</v>
      </c>
      <c r="D856" s="190"/>
      <c r="E856" s="30"/>
      <c r="F856" s="97"/>
      <c r="G856" s="30"/>
      <c r="H856" s="30"/>
      <c r="I856" s="30"/>
      <c r="J856" s="30"/>
    </row>
    <row r="857" spans="1:10" ht="13.5" hidden="1" customHeight="1" x14ac:dyDescent="0.35">
      <c r="A857" s="43"/>
      <c r="B857" s="25" t="s">
        <v>275</v>
      </c>
      <c r="C857" s="29"/>
      <c r="D857" s="253">
        <f t="shared" ref="D857:E857" si="1347">D858</f>
        <v>0</v>
      </c>
      <c r="E857" s="38">
        <f t="shared" si="1347"/>
        <v>0</v>
      </c>
      <c r="F857" s="469">
        <f t="shared" ref="F857:J857" si="1348">F858</f>
        <v>0</v>
      </c>
      <c r="G857" s="38">
        <f t="shared" si="1348"/>
        <v>0</v>
      </c>
      <c r="H857" s="38">
        <f t="shared" si="1348"/>
        <v>0</v>
      </c>
      <c r="I857" s="38">
        <f t="shared" si="1348"/>
        <v>0</v>
      </c>
      <c r="J857" s="38">
        <f t="shared" si="1348"/>
        <v>0</v>
      </c>
    </row>
    <row r="858" spans="1:10" ht="14.15" hidden="1" x14ac:dyDescent="0.35">
      <c r="A858" s="43"/>
      <c r="B858" s="28" t="s">
        <v>281</v>
      </c>
      <c r="C858" s="29" t="s">
        <v>282</v>
      </c>
      <c r="D858" s="190"/>
      <c r="E858" s="30"/>
      <c r="F858" s="97"/>
      <c r="G858" s="30"/>
      <c r="H858" s="30"/>
      <c r="I858" s="30"/>
      <c r="J858" s="30"/>
    </row>
    <row r="859" spans="1:10" ht="27.75" customHeight="1" x14ac:dyDescent="0.35">
      <c r="A859" s="43"/>
      <c r="B859" s="155" t="s">
        <v>546</v>
      </c>
      <c r="C859" s="133" t="s">
        <v>536</v>
      </c>
      <c r="D859" s="64">
        <f t="shared" ref="D859:E859" si="1349">D860+D867</f>
        <v>8086</v>
      </c>
      <c r="E859" s="153">
        <f t="shared" si="1349"/>
        <v>8783</v>
      </c>
      <c r="F859" s="240">
        <f t="shared" ref="F859" si="1350">F860+F867</f>
        <v>7454</v>
      </c>
      <c r="G859" s="153">
        <f t="shared" ref="G859:I859" si="1351">G860+G867</f>
        <v>0</v>
      </c>
      <c r="H859" s="153">
        <f t="shared" si="1351"/>
        <v>0</v>
      </c>
      <c r="I859" s="153">
        <f t="shared" si="1351"/>
        <v>0</v>
      </c>
      <c r="J859" s="153">
        <f t="shared" ref="J859" si="1352">J860+J867</f>
        <v>0</v>
      </c>
    </row>
    <row r="860" spans="1:10" ht="14.15" x14ac:dyDescent="0.35">
      <c r="A860" s="43"/>
      <c r="B860" s="201" t="s">
        <v>262</v>
      </c>
      <c r="C860" s="202"/>
      <c r="D860" s="40">
        <f t="shared" ref="D860:E860" si="1353">D861+D866</f>
        <v>8060</v>
      </c>
      <c r="E860" s="41">
        <f t="shared" si="1353"/>
        <v>8783</v>
      </c>
      <c r="F860" s="471">
        <f t="shared" ref="F860" si="1354">F861+F866</f>
        <v>7160</v>
      </c>
      <c r="G860" s="41">
        <f t="shared" ref="G860:I860" si="1355">G861+G866</f>
        <v>0</v>
      </c>
      <c r="H860" s="41">
        <f t="shared" si="1355"/>
        <v>0</v>
      </c>
      <c r="I860" s="41">
        <f t="shared" si="1355"/>
        <v>0</v>
      </c>
      <c r="J860" s="41">
        <f t="shared" ref="J860" si="1356">J861+J866</f>
        <v>0</v>
      </c>
    </row>
    <row r="861" spans="1:10" ht="14.15" x14ac:dyDescent="0.35">
      <c r="A861" s="43"/>
      <c r="B861" s="203" t="s">
        <v>263</v>
      </c>
      <c r="C861" s="202">
        <v>1</v>
      </c>
      <c r="D861" s="40">
        <f t="shared" ref="D861:E861" si="1357">D862</f>
        <v>8060</v>
      </c>
      <c r="E861" s="41">
        <f t="shared" si="1357"/>
        <v>8783</v>
      </c>
      <c r="F861" s="471">
        <f t="shared" ref="F861:J861" si="1358">F862</f>
        <v>7160</v>
      </c>
      <c r="G861" s="41">
        <f t="shared" si="1358"/>
        <v>0</v>
      </c>
      <c r="H861" s="41">
        <f t="shared" si="1358"/>
        <v>0</v>
      </c>
      <c r="I861" s="41">
        <f t="shared" si="1358"/>
        <v>0</v>
      </c>
      <c r="J861" s="41">
        <f t="shared" si="1358"/>
        <v>0</v>
      </c>
    </row>
    <row r="862" spans="1:10" ht="14.15" x14ac:dyDescent="0.35">
      <c r="A862" s="43"/>
      <c r="B862" s="203" t="s">
        <v>426</v>
      </c>
      <c r="C862" s="202" t="s">
        <v>378</v>
      </c>
      <c r="D862" s="40">
        <f t="shared" ref="D862:E862" si="1359">D863+D864+D865</f>
        <v>8060</v>
      </c>
      <c r="E862" s="41">
        <f t="shared" si="1359"/>
        <v>8783</v>
      </c>
      <c r="F862" s="471">
        <f t="shared" ref="F862" si="1360">F863+F864+F865</f>
        <v>7160</v>
      </c>
      <c r="G862" s="41">
        <f t="shared" ref="G862:I862" si="1361">G863+G864+G865</f>
        <v>0</v>
      </c>
      <c r="H862" s="41">
        <f t="shared" si="1361"/>
        <v>0</v>
      </c>
      <c r="I862" s="41">
        <f t="shared" si="1361"/>
        <v>0</v>
      </c>
      <c r="J862" s="41">
        <f t="shared" ref="J862" si="1362">J863+J864+J865</f>
        <v>0</v>
      </c>
    </row>
    <row r="863" spans="1:10" ht="14.15" x14ac:dyDescent="0.35">
      <c r="A863" s="43"/>
      <c r="B863" s="28" t="s">
        <v>264</v>
      </c>
      <c r="C863" s="29">
        <v>10</v>
      </c>
      <c r="D863" s="190">
        <v>5500</v>
      </c>
      <c r="E863" s="30">
        <v>5749</v>
      </c>
      <c r="F863" s="97">
        <v>5100</v>
      </c>
      <c r="G863" s="30"/>
      <c r="H863" s="30"/>
      <c r="I863" s="30"/>
      <c r="J863" s="30"/>
    </row>
    <row r="864" spans="1:10" ht="14.15" x14ac:dyDescent="0.35">
      <c r="A864" s="43"/>
      <c r="B864" s="28" t="s">
        <v>265</v>
      </c>
      <c r="C864" s="29">
        <v>20</v>
      </c>
      <c r="D864" s="190">
        <v>2500</v>
      </c>
      <c r="E864" s="30">
        <v>2974</v>
      </c>
      <c r="F864" s="97">
        <v>2000</v>
      </c>
      <c r="G864" s="30"/>
      <c r="H864" s="30"/>
      <c r="I864" s="30"/>
      <c r="J864" s="30"/>
    </row>
    <row r="865" spans="1:10" ht="14.15" x14ac:dyDescent="0.35">
      <c r="A865" s="43"/>
      <c r="B865" s="28" t="s">
        <v>516</v>
      </c>
      <c r="C865" s="29" t="s">
        <v>547</v>
      </c>
      <c r="D865" s="190">
        <v>60</v>
      </c>
      <c r="E865" s="30">
        <v>60</v>
      </c>
      <c r="F865" s="97">
        <v>60</v>
      </c>
      <c r="G865" s="30"/>
      <c r="H865" s="30"/>
      <c r="I865" s="30"/>
      <c r="J865" s="30"/>
    </row>
    <row r="866" spans="1:10" ht="14.15" hidden="1" x14ac:dyDescent="0.35">
      <c r="A866" s="43"/>
      <c r="B866" s="28" t="s">
        <v>274</v>
      </c>
      <c r="C866" s="29" t="s">
        <v>380</v>
      </c>
      <c r="D866" s="190"/>
      <c r="E866" s="30"/>
      <c r="F866" s="97"/>
      <c r="G866" s="30"/>
      <c r="H866" s="30"/>
      <c r="I866" s="30"/>
      <c r="J866" s="30"/>
    </row>
    <row r="867" spans="1:10" ht="14.15" x14ac:dyDescent="0.35">
      <c r="A867" s="43"/>
      <c r="B867" s="25" t="s">
        <v>275</v>
      </c>
      <c r="C867" s="29"/>
      <c r="D867" s="40">
        <f t="shared" ref="D867:E867" si="1363">D868</f>
        <v>26</v>
      </c>
      <c r="E867" s="41">
        <f t="shared" si="1363"/>
        <v>0</v>
      </c>
      <c r="F867" s="471">
        <f t="shared" ref="F867:J867" si="1364">F868</f>
        <v>294</v>
      </c>
      <c r="G867" s="41">
        <f t="shared" si="1364"/>
        <v>0</v>
      </c>
      <c r="H867" s="41">
        <f t="shared" si="1364"/>
        <v>0</v>
      </c>
      <c r="I867" s="41">
        <f t="shared" si="1364"/>
        <v>0</v>
      </c>
      <c r="J867" s="41">
        <f t="shared" si="1364"/>
        <v>0</v>
      </c>
    </row>
    <row r="868" spans="1:10" ht="14.15" x14ac:dyDescent="0.35">
      <c r="A868" s="43"/>
      <c r="B868" s="28" t="s">
        <v>281</v>
      </c>
      <c r="C868" s="29" t="s">
        <v>282</v>
      </c>
      <c r="D868" s="190">
        <v>26</v>
      </c>
      <c r="E868" s="30"/>
      <c r="F868" s="97">
        <v>294</v>
      </c>
      <c r="G868" s="30"/>
      <c r="H868" s="30"/>
      <c r="I868" s="30"/>
      <c r="J868" s="30"/>
    </row>
    <row r="869" spans="1:10" ht="14.15" x14ac:dyDescent="0.35">
      <c r="A869" s="43" t="s">
        <v>548</v>
      </c>
      <c r="B869" s="192" t="s">
        <v>549</v>
      </c>
      <c r="C869" s="133" t="s">
        <v>550</v>
      </c>
      <c r="D869" s="269">
        <f t="shared" ref="D869:E869" si="1365">D870</f>
        <v>26935</v>
      </c>
      <c r="E869" s="160">
        <f t="shared" si="1365"/>
        <v>2180</v>
      </c>
      <c r="F869" s="484">
        <f t="shared" ref="F869:J869" si="1366">F870</f>
        <v>2180</v>
      </c>
      <c r="G869" s="160">
        <f t="shared" si="1366"/>
        <v>0</v>
      </c>
      <c r="H869" s="160">
        <f t="shared" si="1366"/>
        <v>0</v>
      </c>
      <c r="I869" s="160">
        <f t="shared" si="1366"/>
        <v>0</v>
      </c>
      <c r="J869" s="160">
        <f t="shared" si="1366"/>
        <v>0</v>
      </c>
    </row>
    <row r="870" spans="1:10" ht="14.15" x14ac:dyDescent="0.35">
      <c r="A870" s="43"/>
      <c r="B870" s="25" t="s">
        <v>262</v>
      </c>
      <c r="C870" s="29"/>
      <c r="D870" s="195">
        <f t="shared" ref="D870:E870" si="1367">D871+D873</f>
        <v>26935</v>
      </c>
      <c r="E870" s="115">
        <f t="shared" si="1367"/>
        <v>2180</v>
      </c>
      <c r="F870" s="480">
        <f t="shared" ref="F870" si="1368">F871+F873</f>
        <v>2180</v>
      </c>
      <c r="G870" s="115">
        <f t="shared" ref="G870:I870" si="1369">G871+G873</f>
        <v>0</v>
      </c>
      <c r="H870" s="115">
        <f t="shared" si="1369"/>
        <v>0</v>
      </c>
      <c r="I870" s="115">
        <f t="shared" si="1369"/>
        <v>0</v>
      </c>
      <c r="J870" s="115">
        <f t="shared" ref="J870" si="1370">J871+J873</f>
        <v>0</v>
      </c>
    </row>
    <row r="871" spans="1:10" ht="14.15" x14ac:dyDescent="0.35">
      <c r="A871" s="43"/>
      <c r="B871" s="28" t="s">
        <v>263</v>
      </c>
      <c r="C871" s="29">
        <v>1</v>
      </c>
      <c r="D871" s="253">
        <f t="shared" ref="D871:E871" si="1371">D872</f>
        <v>26935</v>
      </c>
      <c r="E871" s="38">
        <f t="shared" si="1371"/>
        <v>2180</v>
      </c>
      <c r="F871" s="469">
        <f t="shared" ref="F871:J871" si="1372">F872</f>
        <v>2180</v>
      </c>
      <c r="G871" s="38">
        <f t="shared" si="1372"/>
        <v>0</v>
      </c>
      <c r="H871" s="38">
        <f t="shared" si="1372"/>
        <v>0</v>
      </c>
      <c r="I871" s="38">
        <f t="shared" si="1372"/>
        <v>0</v>
      </c>
      <c r="J871" s="38">
        <f t="shared" si="1372"/>
        <v>0</v>
      </c>
    </row>
    <row r="872" spans="1:10" ht="18.75" customHeight="1" x14ac:dyDescent="0.35">
      <c r="A872" s="43"/>
      <c r="B872" s="28" t="s">
        <v>551</v>
      </c>
      <c r="C872" s="29">
        <v>59.15</v>
      </c>
      <c r="D872" s="190">
        <v>26935</v>
      </c>
      <c r="E872" s="30">
        <v>2180</v>
      </c>
      <c r="F872" s="97">
        <v>2180</v>
      </c>
      <c r="G872" s="30"/>
      <c r="H872" s="30"/>
      <c r="I872" s="30"/>
      <c r="J872" s="30"/>
    </row>
    <row r="873" spans="1:10" ht="15.75" hidden="1" customHeight="1" x14ac:dyDescent="0.35">
      <c r="A873" s="43"/>
      <c r="B873" s="28" t="s">
        <v>274</v>
      </c>
      <c r="C873" s="29" t="s">
        <v>380</v>
      </c>
      <c r="D873" s="190"/>
      <c r="E873" s="30"/>
      <c r="F873" s="97"/>
      <c r="G873" s="30"/>
      <c r="H873" s="30"/>
      <c r="I873" s="30"/>
      <c r="J873" s="30"/>
    </row>
    <row r="874" spans="1:10" ht="18.75" hidden="1" customHeight="1" x14ac:dyDescent="0.35">
      <c r="A874" s="43" t="s">
        <v>552</v>
      </c>
      <c r="B874" s="204" t="s">
        <v>553</v>
      </c>
      <c r="C874" s="29" t="s">
        <v>554</v>
      </c>
      <c r="D874" s="195">
        <f t="shared" ref="D874:E874" si="1373">D875+D881</f>
        <v>0</v>
      </c>
      <c r="E874" s="115">
        <f t="shared" si="1373"/>
        <v>0</v>
      </c>
      <c r="F874" s="480">
        <f t="shared" ref="F874" si="1374">F875+F881</f>
        <v>0</v>
      </c>
      <c r="G874" s="115">
        <f t="shared" ref="G874:I874" si="1375">G875+G881</f>
        <v>0</v>
      </c>
      <c r="H874" s="115">
        <f t="shared" si="1375"/>
        <v>0</v>
      </c>
      <c r="I874" s="115">
        <f t="shared" si="1375"/>
        <v>0</v>
      </c>
      <c r="J874" s="115">
        <f t="shared" ref="J874" si="1376">J875+J881</f>
        <v>0</v>
      </c>
    </row>
    <row r="875" spans="1:10" ht="18.75" hidden="1" customHeight="1" x14ac:dyDescent="0.35">
      <c r="A875" s="43"/>
      <c r="B875" s="25" t="s">
        <v>262</v>
      </c>
      <c r="C875" s="29"/>
      <c r="D875" s="195">
        <f t="shared" ref="D875:E875" si="1377">D876</f>
        <v>0</v>
      </c>
      <c r="E875" s="115">
        <f t="shared" si="1377"/>
        <v>0</v>
      </c>
      <c r="F875" s="480">
        <f t="shared" ref="F875:J875" si="1378">F876</f>
        <v>0</v>
      </c>
      <c r="G875" s="115">
        <f t="shared" si="1378"/>
        <v>0</v>
      </c>
      <c r="H875" s="115">
        <f t="shared" si="1378"/>
        <v>0</v>
      </c>
      <c r="I875" s="115">
        <f t="shared" si="1378"/>
        <v>0</v>
      </c>
      <c r="J875" s="115">
        <f t="shared" si="1378"/>
        <v>0</v>
      </c>
    </row>
    <row r="876" spans="1:10" ht="18.75" hidden="1" customHeight="1" x14ac:dyDescent="0.35">
      <c r="A876" s="43"/>
      <c r="B876" s="28" t="s">
        <v>263</v>
      </c>
      <c r="C876" s="29">
        <v>1</v>
      </c>
      <c r="D876" s="253">
        <f t="shared" ref="D876:E876" si="1379">D877+D880</f>
        <v>0</v>
      </c>
      <c r="E876" s="38">
        <f t="shared" si="1379"/>
        <v>0</v>
      </c>
      <c r="F876" s="469">
        <f t="shared" ref="F876" si="1380">F877+F880</f>
        <v>0</v>
      </c>
      <c r="G876" s="38">
        <f t="shared" ref="G876:I876" si="1381">G877+G880</f>
        <v>0</v>
      </c>
      <c r="H876" s="38">
        <f t="shared" si="1381"/>
        <v>0</v>
      </c>
      <c r="I876" s="38">
        <f t="shared" si="1381"/>
        <v>0</v>
      </c>
      <c r="J876" s="38">
        <f t="shared" ref="J876" si="1382">J877+J880</f>
        <v>0</v>
      </c>
    </row>
    <row r="877" spans="1:10" ht="18.75" hidden="1" customHeight="1" x14ac:dyDescent="0.35">
      <c r="A877" s="43"/>
      <c r="B877" s="28" t="s">
        <v>426</v>
      </c>
      <c r="C877" s="29" t="s">
        <v>378</v>
      </c>
      <c r="D877" s="253">
        <f t="shared" ref="D877:E877" si="1383">D878+D879</f>
        <v>0</v>
      </c>
      <c r="E877" s="38">
        <f t="shared" si="1383"/>
        <v>0</v>
      </c>
      <c r="F877" s="469">
        <f t="shared" ref="F877" si="1384">F878+F879</f>
        <v>0</v>
      </c>
      <c r="G877" s="38">
        <f t="shared" ref="G877:I877" si="1385">G878+G879</f>
        <v>0</v>
      </c>
      <c r="H877" s="38">
        <f t="shared" si="1385"/>
        <v>0</v>
      </c>
      <c r="I877" s="38">
        <f t="shared" si="1385"/>
        <v>0</v>
      </c>
      <c r="J877" s="38">
        <f t="shared" ref="J877" si="1386">J878+J879</f>
        <v>0</v>
      </c>
    </row>
    <row r="878" spans="1:10" ht="18.75" hidden="1" customHeight="1" x14ac:dyDescent="0.35">
      <c r="A878" s="43"/>
      <c r="B878" s="28" t="s">
        <v>264</v>
      </c>
      <c r="C878" s="29">
        <v>10</v>
      </c>
      <c r="D878" s="190">
        <v>0</v>
      </c>
      <c r="E878" s="30">
        <v>0</v>
      </c>
      <c r="F878" s="97">
        <v>0</v>
      </c>
      <c r="G878" s="30">
        <v>0</v>
      </c>
      <c r="H878" s="30">
        <v>0</v>
      </c>
      <c r="I878" s="30">
        <v>0</v>
      </c>
      <c r="J878" s="30">
        <v>0</v>
      </c>
    </row>
    <row r="879" spans="1:10" ht="18.75" hidden="1" customHeight="1" x14ac:dyDescent="0.35">
      <c r="A879" s="43"/>
      <c r="B879" s="28" t="s">
        <v>265</v>
      </c>
      <c r="C879" s="29">
        <v>20</v>
      </c>
      <c r="D879" s="190">
        <v>0</v>
      </c>
      <c r="E879" s="30">
        <v>0</v>
      </c>
      <c r="F879" s="97">
        <v>0</v>
      </c>
      <c r="G879" s="30">
        <v>0</v>
      </c>
      <c r="H879" s="30">
        <v>0</v>
      </c>
      <c r="I879" s="30">
        <v>0</v>
      </c>
      <c r="J879" s="30">
        <v>0</v>
      </c>
    </row>
    <row r="880" spans="1:10" ht="18.75" hidden="1" customHeight="1" x14ac:dyDescent="0.35">
      <c r="A880" s="43"/>
      <c r="B880" s="28" t="s">
        <v>555</v>
      </c>
      <c r="C880" s="29">
        <v>85.01</v>
      </c>
      <c r="D880" s="190"/>
      <c r="E880" s="30"/>
      <c r="F880" s="97"/>
      <c r="G880" s="30"/>
      <c r="H880" s="30"/>
      <c r="I880" s="30"/>
      <c r="J880" s="30"/>
    </row>
    <row r="881" spans="1:10" ht="18.75" hidden="1" customHeight="1" x14ac:dyDescent="0.35">
      <c r="A881" s="43"/>
      <c r="B881" s="25" t="s">
        <v>275</v>
      </c>
      <c r="C881" s="29"/>
      <c r="D881" s="190"/>
      <c r="E881" s="30"/>
      <c r="F881" s="97"/>
      <c r="G881" s="30"/>
      <c r="H881" s="30"/>
      <c r="I881" s="30"/>
      <c r="J881" s="30"/>
    </row>
    <row r="882" spans="1:10" ht="18.75" hidden="1" customHeight="1" x14ac:dyDescent="0.35">
      <c r="A882" s="43"/>
      <c r="B882" s="28" t="s">
        <v>556</v>
      </c>
      <c r="C882" s="29" t="s">
        <v>557</v>
      </c>
      <c r="D882" s="190"/>
      <c r="E882" s="30"/>
      <c r="F882" s="97"/>
      <c r="G882" s="30"/>
      <c r="H882" s="30"/>
      <c r="I882" s="30"/>
      <c r="J882" s="30"/>
    </row>
    <row r="883" spans="1:10" ht="18.75" hidden="1" customHeight="1" x14ac:dyDescent="0.35">
      <c r="A883" s="43"/>
      <c r="B883" s="28" t="s">
        <v>281</v>
      </c>
      <c r="C883" s="29" t="s">
        <v>282</v>
      </c>
      <c r="D883" s="190"/>
      <c r="E883" s="30"/>
      <c r="F883" s="97"/>
      <c r="G883" s="30"/>
      <c r="H883" s="30"/>
      <c r="I883" s="30"/>
      <c r="J883" s="30"/>
    </row>
    <row r="884" spans="1:10" ht="18.75" customHeight="1" x14ac:dyDescent="0.35">
      <c r="A884" s="43"/>
      <c r="B884" s="205" t="s">
        <v>558</v>
      </c>
      <c r="C884" s="206" t="s">
        <v>559</v>
      </c>
      <c r="D884" s="276">
        <f t="shared" ref="D884:E886" si="1387">D885</f>
        <v>1000</v>
      </c>
      <c r="E884" s="207">
        <f t="shared" si="1387"/>
        <v>1500</v>
      </c>
      <c r="F884" s="492">
        <f t="shared" ref="F884:J886" si="1388">F885</f>
        <v>1500</v>
      </c>
      <c r="G884" s="207">
        <f t="shared" si="1388"/>
        <v>0</v>
      </c>
      <c r="H884" s="207">
        <f t="shared" si="1388"/>
        <v>0</v>
      </c>
      <c r="I884" s="207">
        <f t="shared" si="1388"/>
        <v>0</v>
      </c>
      <c r="J884" s="207">
        <f t="shared" si="1388"/>
        <v>0</v>
      </c>
    </row>
    <row r="885" spans="1:10" ht="18.75" customHeight="1" x14ac:dyDescent="0.35">
      <c r="A885" s="43"/>
      <c r="B885" s="25" t="s">
        <v>262</v>
      </c>
      <c r="C885" s="29"/>
      <c r="D885" s="190">
        <f t="shared" si="1387"/>
        <v>1000</v>
      </c>
      <c r="E885" s="30">
        <f t="shared" si="1387"/>
        <v>1500</v>
      </c>
      <c r="F885" s="97">
        <f t="shared" si="1388"/>
        <v>1500</v>
      </c>
      <c r="G885" s="30">
        <f t="shared" si="1388"/>
        <v>0</v>
      </c>
      <c r="H885" s="30">
        <f t="shared" si="1388"/>
        <v>0</v>
      </c>
      <c r="I885" s="30">
        <f t="shared" si="1388"/>
        <v>0</v>
      </c>
      <c r="J885" s="30">
        <f t="shared" si="1388"/>
        <v>0</v>
      </c>
    </row>
    <row r="886" spans="1:10" ht="18.75" customHeight="1" x14ac:dyDescent="0.35">
      <c r="A886" s="43"/>
      <c r="B886" s="28" t="s">
        <v>263</v>
      </c>
      <c r="C886" s="29">
        <v>1</v>
      </c>
      <c r="D886" s="190">
        <f t="shared" si="1387"/>
        <v>1000</v>
      </c>
      <c r="E886" s="30">
        <f t="shared" si="1387"/>
        <v>1500</v>
      </c>
      <c r="F886" s="97">
        <f t="shared" si="1388"/>
        <v>1500</v>
      </c>
      <c r="G886" s="30">
        <f t="shared" si="1388"/>
        <v>0</v>
      </c>
      <c r="H886" s="30">
        <f t="shared" si="1388"/>
        <v>0</v>
      </c>
      <c r="I886" s="30">
        <f t="shared" si="1388"/>
        <v>0</v>
      </c>
      <c r="J886" s="30">
        <f t="shared" si="1388"/>
        <v>0</v>
      </c>
    </row>
    <row r="887" spans="1:10" ht="30.75" customHeight="1" x14ac:dyDescent="0.35">
      <c r="A887" s="43"/>
      <c r="B887" s="16" t="s">
        <v>560</v>
      </c>
      <c r="C887" s="29" t="s">
        <v>561</v>
      </c>
      <c r="D887" s="190">
        <v>1000</v>
      </c>
      <c r="E887" s="30">
        <v>1500</v>
      </c>
      <c r="F887" s="97">
        <v>1500</v>
      </c>
      <c r="G887" s="30"/>
      <c r="H887" s="30"/>
      <c r="I887" s="30"/>
      <c r="J887" s="30"/>
    </row>
    <row r="888" spans="1:10" ht="18.75" customHeight="1" x14ac:dyDescent="0.35">
      <c r="A888" s="208" t="s">
        <v>562</v>
      </c>
      <c r="B888" s="192" t="s">
        <v>563</v>
      </c>
      <c r="C888" s="133" t="s">
        <v>564</v>
      </c>
      <c r="D888" s="269">
        <f t="shared" ref="D888:E888" si="1389">D889</f>
        <v>1100</v>
      </c>
      <c r="E888" s="160">
        <f t="shared" si="1389"/>
        <v>1500</v>
      </c>
      <c r="F888" s="484">
        <f t="shared" ref="F888:J888" si="1390">F889</f>
        <v>1800</v>
      </c>
      <c r="G888" s="160">
        <f t="shared" si="1390"/>
        <v>0</v>
      </c>
      <c r="H888" s="160">
        <f t="shared" si="1390"/>
        <v>0</v>
      </c>
      <c r="I888" s="160">
        <f t="shared" si="1390"/>
        <v>0</v>
      </c>
      <c r="J888" s="160">
        <f t="shared" si="1390"/>
        <v>0</v>
      </c>
    </row>
    <row r="889" spans="1:10" ht="14.15" x14ac:dyDescent="0.35">
      <c r="A889" s="43"/>
      <c r="B889" s="25" t="s">
        <v>262</v>
      </c>
      <c r="C889" s="29"/>
      <c r="D889" s="195">
        <f t="shared" ref="D889:E889" si="1391">D891+D892+D895</f>
        <v>1100</v>
      </c>
      <c r="E889" s="115">
        <f t="shared" si="1391"/>
        <v>1500</v>
      </c>
      <c r="F889" s="480">
        <f t="shared" ref="F889" si="1392">F891+F892+F895</f>
        <v>1800</v>
      </c>
      <c r="G889" s="115">
        <f t="shared" ref="G889:I889" si="1393">G891+G892+G895</f>
        <v>0</v>
      </c>
      <c r="H889" s="115">
        <f t="shared" si="1393"/>
        <v>0</v>
      </c>
      <c r="I889" s="115">
        <f t="shared" si="1393"/>
        <v>0</v>
      </c>
      <c r="J889" s="115">
        <f t="shared" ref="J889" si="1394">J891+J892+J895</f>
        <v>0</v>
      </c>
    </row>
    <row r="890" spans="1:10" ht="14.15" x14ac:dyDescent="0.35">
      <c r="A890" s="43"/>
      <c r="B890" s="28" t="s">
        <v>263</v>
      </c>
      <c r="C890" s="29">
        <v>1</v>
      </c>
      <c r="D890" s="253">
        <f t="shared" ref="D890:E890" si="1395">D891+D892</f>
        <v>1100</v>
      </c>
      <c r="E890" s="38">
        <f t="shared" si="1395"/>
        <v>1500</v>
      </c>
      <c r="F890" s="469">
        <f t="shared" ref="F890" si="1396">F891+F892</f>
        <v>1800</v>
      </c>
      <c r="G890" s="38">
        <f t="shared" ref="G890:I890" si="1397">G891+G892</f>
        <v>0</v>
      </c>
      <c r="H890" s="38">
        <f t="shared" si="1397"/>
        <v>0</v>
      </c>
      <c r="I890" s="38">
        <f t="shared" si="1397"/>
        <v>0</v>
      </c>
      <c r="J890" s="38">
        <f t="shared" ref="J890" si="1398">J891+J892</f>
        <v>0</v>
      </c>
    </row>
    <row r="891" spans="1:10" ht="16.5" customHeight="1" x14ac:dyDescent="0.35">
      <c r="A891" s="43"/>
      <c r="B891" s="28" t="s">
        <v>265</v>
      </c>
      <c r="C891" s="29">
        <v>20</v>
      </c>
      <c r="D891" s="190">
        <v>595</v>
      </c>
      <c r="E891" s="30">
        <v>800</v>
      </c>
      <c r="F891" s="97">
        <v>800</v>
      </c>
      <c r="G891" s="30"/>
      <c r="H891" s="30"/>
      <c r="I891" s="30"/>
      <c r="J891" s="30"/>
    </row>
    <row r="892" spans="1:10" ht="16.5" customHeight="1" x14ac:dyDescent="0.35">
      <c r="A892" s="43"/>
      <c r="B892" s="28" t="s">
        <v>565</v>
      </c>
      <c r="C892" s="29">
        <v>59</v>
      </c>
      <c r="D892" s="40">
        <f t="shared" ref="D892:E892" si="1399">D893+D894</f>
        <v>505</v>
      </c>
      <c r="E892" s="41">
        <f t="shared" si="1399"/>
        <v>700</v>
      </c>
      <c r="F892" s="471">
        <f t="shared" ref="F892" si="1400">F893+F894</f>
        <v>1000</v>
      </c>
      <c r="G892" s="41">
        <f t="shared" ref="G892:I892" si="1401">G893+G894</f>
        <v>0</v>
      </c>
      <c r="H892" s="41">
        <f t="shared" si="1401"/>
        <v>0</v>
      </c>
      <c r="I892" s="41">
        <f t="shared" si="1401"/>
        <v>0</v>
      </c>
      <c r="J892" s="41">
        <f t="shared" ref="J892" si="1402">J893+J894</f>
        <v>0</v>
      </c>
    </row>
    <row r="893" spans="1:10" ht="15.75" customHeight="1" x14ac:dyDescent="0.35">
      <c r="A893" s="43"/>
      <c r="B893" s="28" t="s">
        <v>566</v>
      </c>
      <c r="C893" s="29" t="s">
        <v>567</v>
      </c>
      <c r="D893" s="190">
        <v>505</v>
      </c>
      <c r="E893" s="30">
        <v>700</v>
      </c>
      <c r="F893" s="97">
        <v>1000</v>
      </c>
      <c r="G893" s="30"/>
      <c r="H893" s="30"/>
      <c r="I893" s="30"/>
      <c r="J893" s="30"/>
    </row>
    <row r="894" spans="1:10" ht="26.25" hidden="1" customHeight="1" x14ac:dyDescent="0.35">
      <c r="A894" s="43"/>
      <c r="B894" s="16" t="s">
        <v>560</v>
      </c>
      <c r="C894" s="29" t="s">
        <v>561</v>
      </c>
      <c r="D894" s="190"/>
      <c r="E894" s="30"/>
      <c r="F894" s="97"/>
      <c r="G894" s="30"/>
      <c r="H894" s="30"/>
      <c r="I894" s="30"/>
      <c r="J894" s="30"/>
    </row>
    <row r="895" spans="1:10" ht="16.5" hidden="1" customHeight="1" x14ac:dyDescent="0.35">
      <c r="A895" s="43"/>
      <c r="B895" s="28" t="s">
        <v>274</v>
      </c>
      <c r="C895" s="29" t="s">
        <v>380</v>
      </c>
      <c r="D895" s="190"/>
      <c r="E895" s="30"/>
      <c r="F895" s="97"/>
      <c r="G895" s="30"/>
      <c r="H895" s="30"/>
      <c r="I895" s="30"/>
      <c r="J895" s="30"/>
    </row>
    <row r="896" spans="1:10" ht="16.5" customHeight="1" x14ac:dyDescent="0.35">
      <c r="A896" s="199" t="s">
        <v>568</v>
      </c>
      <c r="B896" s="192" t="s">
        <v>569</v>
      </c>
      <c r="C896" s="133" t="s">
        <v>570</v>
      </c>
      <c r="D896" s="267">
        <f t="shared" ref="D896:E896" si="1403">D897</f>
        <v>2000</v>
      </c>
      <c r="E896" s="134">
        <f t="shared" si="1403"/>
        <v>2500</v>
      </c>
      <c r="F896" s="162">
        <f t="shared" ref="F896:J896" si="1404">F897</f>
        <v>2500</v>
      </c>
      <c r="G896" s="134">
        <f t="shared" si="1404"/>
        <v>0</v>
      </c>
      <c r="H896" s="134">
        <f t="shared" si="1404"/>
        <v>0</v>
      </c>
      <c r="I896" s="134">
        <f t="shared" si="1404"/>
        <v>0</v>
      </c>
      <c r="J896" s="134">
        <f t="shared" si="1404"/>
        <v>0</v>
      </c>
    </row>
    <row r="897" spans="1:10" ht="16.5" customHeight="1" x14ac:dyDescent="0.35">
      <c r="A897" s="43"/>
      <c r="B897" s="25" t="s">
        <v>262</v>
      </c>
      <c r="C897" s="29"/>
      <c r="D897" s="253">
        <f t="shared" ref="D897:E897" si="1405">D899</f>
        <v>2000</v>
      </c>
      <c r="E897" s="38">
        <f t="shared" si="1405"/>
        <v>2500</v>
      </c>
      <c r="F897" s="469">
        <f t="shared" ref="F897" si="1406">F899</f>
        <v>2500</v>
      </c>
      <c r="G897" s="38">
        <f t="shared" ref="G897:I897" si="1407">G899</f>
        <v>0</v>
      </c>
      <c r="H897" s="38">
        <f t="shared" si="1407"/>
        <v>0</v>
      </c>
      <c r="I897" s="38">
        <f t="shared" si="1407"/>
        <v>0</v>
      </c>
      <c r="J897" s="38">
        <f t="shared" ref="J897" si="1408">J899</f>
        <v>0</v>
      </c>
    </row>
    <row r="898" spans="1:10" ht="16.5" customHeight="1" x14ac:dyDescent="0.35">
      <c r="A898" s="43"/>
      <c r="B898" s="28" t="s">
        <v>263</v>
      </c>
      <c r="C898" s="29">
        <v>1</v>
      </c>
      <c r="D898" s="253">
        <f t="shared" ref="D898:E898" si="1409">D899</f>
        <v>2000</v>
      </c>
      <c r="E898" s="38">
        <f t="shared" si="1409"/>
        <v>2500</v>
      </c>
      <c r="F898" s="469">
        <f t="shared" ref="F898:J898" si="1410">F899</f>
        <v>2500</v>
      </c>
      <c r="G898" s="38">
        <f t="shared" si="1410"/>
        <v>0</v>
      </c>
      <c r="H898" s="38">
        <f t="shared" si="1410"/>
        <v>0</v>
      </c>
      <c r="I898" s="38">
        <f t="shared" si="1410"/>
        <v>0</v>
      </c>
      <c r="J898" s="38">
        <f t="shared" si="1410"/>
        <v>0</v>
      </c>
    </row>
    <row r="899" spans="1:10" ht="16.5" customHeight="1" x14ac:dyDescent="0.35">
      <c r="A899" s="43"/>
      <c r="B899" s="28" t="s">
        <v>571</v>
      </c>
      <c r="C899" s="29" t="s">
        <v>572</v>
      </c>
      <c r="D899" s="190">
        <v>2000</v>
      </c>
      <c r="E899" s="30">
        <v>2500</v>
      </c>
      <c r="F899" s="97">
        <v>2500</v>
      </c>
      <c r="G899" s="30"/>
      <c r="H899" s="30"/>
      <c r="I899" s="30"/>
      <c r="J899" s="30"/>
    </row>
    <row r="900" spans="1:10" ht="14.15" x14ac:dyDescent="0.35">
      <c r="A900" s="114">
        <v>4</v>
      </c>
      <c r="B900" s="125" t="s">
        <v>573</v>
      </c>
      <c r="C900" s="126">
        <v>68.02</v>
      </c>
      <c r="D900" s="266">
        <f t="shared" ref="D900:E900" si="1411">D919+D929+D1002+D1118+D1170+D1174</f>
        <v>209305.19999999998</v>
      </c>
      <c r="E900" s="127">
        <f t="shared" si="1411"/>
        <v>208953</v>
      </c>
      <c r="F900" s="229">
        <f t="shared" ref="F900" si="1412">F919+F929+F1002+F1118+F1170+F1174</f>
        <v>194987</v>
      </c>
      <c r="G900" s="127">
        <f t="shared" ref="G900:I900" si="1413">G919+G929+G1002+G1118+G1170+G1174</f>
        <v>0</v>
      </c>
      <c r="H900" s="127">
        <f t="shared" si="1413"/>
        <v>0</v>
      </c>
      <c r="I900" s="127">
        <f t="shared" si="1413"/>
        <v>0</v>
      </c>
      <c r="J900" s="127">
        <f t="shared" ref="J900" si="1414">J919+J929+J1002+J1118+J1170+J1174</f>
        <v>0</v>
      </c>
    </row>
    <row r="901" spans="1:10" ht="14.15" x14ac:dyDescent="0.35">
      <c r="A901" s="43"/>
      <c r="B901" s="25" t="s">
        <v>262</v>
      </c>
      <c r="C901" s="26"/>
      <c r="D901" s="195">
        <f t="shared" ref="D901:E901" si="1415">D920+D929+D1003+D1119+D1171+D1175</f>
        <v>191062.19999999998</v>
      </c>
      <c r="E901" s="115">
        <f t="shared" si="1415"/>
        <v>207376</v>
      </c>
      <c r="F901" s="480">
        <f t="shared" ref="F901" si="1416">F920+F929+F1003+F1119+F1171+F1175</f>
        <v>187626</v>
      </c>
      <c r="G901" s="115">
        <f t="shared" ref="G901:I901" si="1417">G920+G929+G1003+G1119+G1171+G1175</f>
        <v>0</v>
      </c>
      <c r="H901" s="115">
        <f t="shared" si="1417"/>
        <v>0</v>
      </c>
      <c r="I901" s="115">
        <f t="shared" si="1417"/>
        <v>0</v>
      </c>
      <c r="J901" s="115">
        <f t="shared" ref="J901" si="1418">J920+J929+J1003+J1119+J1171+J1175</f>
        <v>0</v>
      </c>
    </row>
    <row r="902" spans="1:10" ht="14.15" x14ac:dyDescent="0.35">
      <c r="A902" s="43"/>
      <c r="B902" s="28" t="s">
        <v>263</v>
      </c>
      <c r="C902" s="26">
        <v>1</v>
      </c>
      <c r="D902" s="195">
        <f t="shared" ref="D902:E902" si="1419">D921+D929+D1004+D1120+D1172+D1176</f>
        <v>192699.22</v>
      </c>
      <c r="E902" s="115">
        <f t="shared" si="1419"/>
        <v>207376</v>
      </c>
      <c r="F902" s="480">
        <f t="shared" ref="F902" si="1420">F921+F929+F1004+F1120+F1172+F1176</f>
        <v>187626</v>
      </c>
      <c r="G902" s="115">
        <f t="shared" ref="G902:I902" si="1421">G921+G929+G1004+G1120+G1172+G1176</f>
        <v>0</v>
      </c>
      <c r="H902" s="115">
        <f t="shared" si="1421"/>
        <v>0</v>
      </c>
      <c r="I902" s="115">
        <f t="shared" si="1421"/>
        <v>0</v>
      </c>
      <c r="J902" s="115">
        <f t="shared" ref="J902" si="1422">J921+J929+J1004+J1120+J1172+J1176</f>
        <v>0</v>
      </c>
    </row>
    <row r="903" spans="1:10" ht="14.15" x14ac:dyDescent="0.35">
      <c r="A903" s="43"/>
      <c r="B903" s="28" t="s">
        <v>264</v>
      </c>
      <c r="C903" s="26">
        <v>10</v>
      </c>
      <c r="D903" s="195">
        <f t="shared" ref="D903:E903" si="1423">D922+D1005</f>
        <v>129288.48</v>
      </c>
      <c r="E903" s="115">
        <f t="shared" si="1423"/>
        <v>139939</v>
      </c>
      <c r="F903" s="480">
        <f t="shared" ref="F903" si="1424">F922+F1005</f>
        <v>122030</v>
      </c>
      <c r="G903" s="115">
        <f t="shared" ref="G903:I903" si="1425">G922+G1005</f>
        <v>0</v>
      </c>
      <c r="H903" s="115">
        <f t="shared" si="1425"/>
        <v>0</v>
      </c>
      <c r="I903" s="115">
        <f t="shared" si="1425"/>
        <v>0</v>
      </c>
      <c r="J903" s="115">
        <f t="shared" ref="J903" si="1426">J922+J1005</f>
        <v>0</v>
      </c>
    </row>
    <row r="904" spans="1:10" ht="14.15" x14ac:dyDescent="0.35">
      <c r="A904" s="43"/>
      <c r="B904" s="28" t="s">
        <v>265</v>
      </c>
      <c r="C904" s="26">
        <v>20</v>
      </c>
      <c r="D904" s="195">
        <f t="shared" ref="D904:E904" si="1427">D923+D930+D1006</f>
        <v>32082.229999999996</v>
      </c>
      <c r="E904" s="115">
        <f t="shared" si="1427"/>
        <v>21675</v>
      </c>
      <c r="F904" s="480">
        <f t="shared" ref="F904" si="1428">F923+F930+F1006</f>
        <v>20000</v>
      </c>
      <c r="G904" s="115">
        <f t="shared" ref="G904:I904" si="1429">G923+G930+G1006</f>
        <v>0</v>
      </c>
      <c r="H904" s="115">
        <f t="shared" si="1429"/>
        <v>0</v>
      </c>
      <c r="I904" s="115">
        <f t="shared" si="1429"/>
        <v>0</v>
      </c>
      <c r="J904" s="115">
        <f t="shared" ref="J904" si="1430">J923+J930+J1006</f>
        <v>0</v>
      </c>
    </row>
    <row r="905" spans="1:10" ht="14.15" x14ac:dyDescent="0.35">
      <c r="A905" s="43"/>
      <c r="B905" s="28" t="s">
        <v>426</v>
      </c>
      <c r="C905" s="26">
        <v>51</v>
      </c>
      <c r="D905" s="195">
        <f t="shared" ref="D905:E905" si="1431">D1121+D1177</f>
        <v>16724</v>
      </c>
      <c r="E905" s="115">
        <f t="shared" si="1431"/>
        <v>18182</v>
      </c>
      <c r="F905" s="480">
        <f t="shared" ref="F905" si="1432">F1121+F1177</f>
        <v>18046</v>
      </c>
      <c r="G905" s="115">
        <f t="shared" ref="G905:I905" si="1433">G1121+G1177</f>
        <v>0</v>
      </c>
      <c r="H905" s="115">
        <f t="shared" si="1433"/>
        <v>0</v>
      </c>
      <c r="I905" s="115">
        <f t="shared" si="1433"/>
        <v>0</v>
      </c>
      <c r="J905" s="115">
        <f t="shared" ref="J905" si="1434">J1121+J1177</f>
        <v>0</v>
      </c>
    </row>
    <row r="906" spans="1:10" ht="14.15" x14ac:dyDescent="0.35">
      <c r="A906" s="43"/>
      <c r="B906" s="28" t="s">
        <v>427</v>
      </c>
      <c r="C906" s="26">
        <v>55</v>
      </c>
      <c r="D906" s="195">
        <f t="shared" ref="D906:E906" si="1435">D1178</f>
        <v>0</v>
      </c>
      <c r="E906" s="115">
        <f t="shared" si="1435"/>
        <v>0</v>
      </c>
      <c r="F906" s="480">
        <f t="shared" ref="F906" si="1436">F1178</f>
        <v>0</v>
      </c>
      <c r="G906" s="115">
        <f t="shared" ref="G906:I906" si="1437">G1178</f>
        <v>0</v>
      </c>
      <c r="H906" s="115">
        <f t="shared" si="1437"/>
        <v>0</v>
      </c>
      <c r="I906" s="115">
        <f t="shared" si="1437"/>
        <v>0</v>
      </c>
      <c r="J906" s="115">
        <f t="shared" ref="J906" si="1438">J1178</f>
        <v>0</v>
      </c>
    </row>
    <row r="907" spans="1:10" ht="14.15" x14ac:dyDescent="0.35">
      <c r="A907" s="43"/>
      <c r="B907" s="28" t="s">
        <v>271</v>
      </c>
      <c r="C907" s="26">
        <v>57</v>
      </c>
      <c r="D907" s="195">
        <f t="shared" ref="D907:E907" si="1439">D924+D931+D1173</f>
        <v>14604.51</v>
      </c>
      <c r="E907" s="115">
        <f t="shared" si="1439"/>
        <v>27580</v>
      </c>
      <c r="F907" s="480">
        <f t="shared" ref="F907" si="1440">F924+F931+F1173</f>
        <v>27550</v>
      </c>
      <c r="G907" s="115">
        <f t="shared" ref="G907:I907" si="1441">G924+G931+G1173</f>
        <v>0</v>
      </c>
      <c r="H907" s="115">
        <f t="shared" si="1441"/>
        <v>0</v>
      </c>
      <c r="I907" s="115">
        <f t="shared" si="1441"/>
        <v>0</v>
      </c>
      <c r="J907" s="115">
        <f t="shared" ref="J907" si="1442">J924+J931+J1173</f>
        <v>0</v>
      </c>
    </row>
    <row r="908" spans="1:10" ht="18.75" customHeight="1" x14ac:dyDescent="0.35">
      <c r="A908" s="43"/>
      <c r="B908" s="28" t="s">
        <v>291</v>
      </c>
      <c r="C908" s="26">
        <v>59</v>
      </c>
      <c r="D908" s="195">
        <f t="shared" ref="D908:E908" si="1443">D927</f>
        <v>0</v>
      </c>
      <c r="E908" s="115">
        <f t="shared" si="1443"/>
        <v>0</v>
      </c>
      <c r="F908" s="480">
        <f t="shared" ref="F908" si="1444">F927</f>
        <v>0</v>
      </c>
      <c r="G908" s="115">
        <f t="shared" ref="G908:I908" si="1445">G927</f>
        <v>0</v>
      </c>
      <c r="H908" s="115">
        <f t="shared" si="1445"/>
        <v>0</v>
      </c>
      <c r="I908" s="115">
        <f t="shared" si="1445"/>
        <v>0</v>
      </c>
      <c r="J908" s="115">
        <f t="shared" ref="J908" si="1446">J927</f>
        <v>0</v>
      </c>
    </row>
    <row r="909" spans="1:10" ht="15.75" customHeight="1" x14ac:dyDescent="0.35">
      <c r="A909" s="43"/>
      <c r="B909" s="28" t="s">
        <v>274</v>
      </c>
      <c r="C909" s="26">
        <v>85</v>
      </c>
      <c r="D909" s="195">
        <f t="shared" ref="D909:E909" si="1447">D928+D1122+D1007</f>
        <v>-1637.02</v>
      </c>
      <c r="E909" s="115">
        <f t="shared" si="1447"/>
        <v>0</v>
      </c>
      <c r="F909" s="480">
        <f t="shared" ref="F909" si="1448">F928+F1122+F1007</f>
        <v>0</v>
      </c>
      <c r="G909" s="115">
        <f t="shared" ref="G909:I909" si="1449">G928+G1122+G1007</f>
        <v>0</v>
      </c>
      <c r="H909" s="115">
        <f t="shared" si="1449"/>
        <v>0</v>
      </c>
      <c r="I909" s="115">
        <f t="shared" si="1449"/>
        <v>0</v>
      </c>
      <c r="J909" s="115">
        <f t="shared" ref="J909" si="1450">J928+J1122+J1007</f>
        <v>0</v>
      </c>
    </row>
    <row r="910" spans="1:10" ht="13.5" customHeight="1" x14ac:dyDescent="0.35">
      <c r="A910" s="43"/>
      <c r="B910" s="25" t="s">
        <v>275</v>
      </c>
      <c r="C910" s="26"/>
      <c r="D910" s="195">
        <f t="shared" ref="D910:E910" si="1451">D934+D1008+D1123</f>
        <v>18243</v>
      </c>
      <c r="E910" s="115">
        <f t="shared" si="1451"/>
        <v>1577</v>
      </c>
      <c r="F910" s="480">
        <f t="shared" ref="F910" si="1452">F934+F1008+F1123</f>
        <v>7361</v>
      </c>
      <c r="G910" s="115">
        <f t="shared" ref="G910:I910" si="1453">G934+G1008+G1123</f>
        <v>0</v>
      </c>
      <c r="H910" s="115">
        <f t="shared" si="1453"/>
        <v>0</v>
      </c>
      <c r="I910" s="115">
        <f t="shared" si="1453"/>
        <v>0</v>
      </c>
      <c r="J910" s="115">
        <f t="shared" ref="J910" si="1454">J934+J1008+J1123</f>
        <v>0</v>
      </c>
    </row>
    <row r="911" spans="1:10" ht="12.75" hidden="1" customHeight="1" x14ac:dyDescent="0.35">
      <c r="A911" s="43"/>
      <c r="B911" s="28" t="s">
        <v>281</v>
      </c>
      <c r="C911" s="26">
        <v>51</v>
      </c>
      <c r="D911" s="195">
        <f t="shared" ref="D911:E911" si="1455">D1124</f>
        <v>3800</v>
      </c>
      <c r="E911" s="115">
        <f t="shared" si="1455"/>
        <v>0</v>
      </c>
      <c r="F911" s="480">
        <f t="shared" ref="F911" si="1456">F1124</f>
        <v>3808</v>
      </c>
      <c r="G911" s="115">
        <f t="shared" ref="G911:I911" si="1457">G1124</f>
        <v>0</v>
      </c>
      <c r="H911" s="115">
        <f t="shared" si="1457"/>
        <v>0</v>
      </c>
      <c r="I911" s="115">
        <f t="shared" si="1457"/>
        <v>0</v>
      </c>
      <c r="J911" s="115">
        <f t="shared" ref="J911" si="1458">J1124</f>
        <v>0</v>
      </c>
    </row>
    <row r="912" spans="1:10" ht="18.75" hidden="1" customHeight="1" x14ac:dyDescent="0.35">
      <c r="A912" s="43"/>
      <c r="B912" s="28" t="s">
        <v>284</v>
      </c>
      <c r="C912" s="26">
        <v>56</v>
      </c>
      <c r="D912" s="190"/>
      <c r="E912" s="30"/>
      <c r="F912" s="97"/>
      <c r="G912" s="30"/>
      <c r="H912" s="30"/>
      <c r="I912" s="30"/>
      <c r="J912" s="30"/>
    </row>
    <row r="913" spans="1:10" ht="18.75" customHeight="1" x14ac:dyDescent="0.35">
      <c r="A913" s="43"/>
      <c r="B913" s="28" t="s">
        <v>284</v>
      </c>
      <c r="C913" s="26">
        <v>58</v>
      </c>
      <c r="D913" s="195">
        <f t="shared" ref="D913:E913" si="1459">D935</f>
        <v>4692</v>
      </c>
      <c r="E913" s="115">
        <f t="shared" si="1459"/>
        <v>668</v>
      </c>
      <c r="F913" s="480">
        <f t="shared" ref="F913" si="1460">F935</f>
        <v>668</v>
      </c>
      <c r="G913" s="115">
        <f t="shared" ref="G913:I913" si="1461">G935</f>
        <v>0</v>
      </c>
      <c r="H913" s="115">
        <f t="shared" si="1461"/>
        <v>0</v>
      </c>
      <c r="I913" s="115">
        <f t="shared" si="1461"/>
        <v>0</v>
      </c>
      <c r="J913" s="115">
        <f t="shared" ref="J913" si="1462">J935</f>
        <v>0</v>
      </c>
    </row>
    <row r="914" spans="1:10" ht="29.25" customHeight="1" x14ac:dyDescent="0.35">
      <c r="A914" s="43"/>
      <c r="B914" s="116" t="s">
        <v>285</v>
      </c>
      <c r="C914" s="26">
        <v>60</v>
      </c>
      <c r="D914" s="480">
        <f t="shared" ref="D914:E917" si="1463">D1009</f>
        <v>2613</v>
      </c>
      <c r="E914" s="480">
        <f t="shared" si="1463"/>
        <v>909</v>
      </c>
      <c r="F914" s="480">
        <f t="shared" ref="F914:F917" si="1464">F1009</f>
        <v>909</v>
      </c>
      <c r="G914" s="115">
        <f t="shared" ref="G914:I914" si="1465">G1009</f>
        <v>0</v>
      </c>
      <c r="H914" s="115">
        <f t="shared" si="1465"/>
        <v>0</v>
      </c>
      <c r="I914" s="115">
        <f t="shared" si="1465"/>
        <v>0</v>
      </c>
      <c r="J914" s="115">
        <f t="shared" ref="J914" si="1466">J1009</f>
        <v>0</v>
      </c>
    </row>
    <row r="915" spans="1:10" ht="18.75" customHeight="1" x14ac:dyDescent="0.35">
      <c r="A915" s="43"/>
      <c r="B915" s="28" t="s">
        <v>168</v>
      </c>
      <c r="C915" s="29" t="s">
        <v>326</v>
      </c>
      <c r="D915" s="480">
        <f t="shared" si="1463"/>
        <v>2196</v>
      </c>
      <c r="E915" s="480">
        <f t="shared" si="1463"/>
        <v>764</v>
      </c>
      <c r="F915" s="480">
        <f t="shared" si="1464"/>
        <v>764</v>
      </c>
      <c r="G915" s="115">
        <f t="shared" ref="G915:I915" si="1467">G1010</f>
        <v>0</v>
      </c>
      <c r="H915" s="115">
        <f t="shared" si="1467"/>
        <v>0</v>
      </c>
      <c r="I915" s="115">
        <f t="shared" si="1467"/>
        <v>0</v>
      </c>
      <c r="J915" s="115">
        <f t="shared" ref="J915" si="1468">J1010</f>
        <v>0</v>
      </c>
    </row>
    <row r="916" spans="1:10" ht="18.75" customHeight="1" x14ac:dyDescent="0.35">
      <c r="A916" s="43"/>
      <c r="B916" s="28" t="s">
        <v>170</v>
      </c>
      <c r="C916" s="29" t="s">
        <v>327</v>
      </c>
      <c r="D916" s="480">
        <f t="shared" si="1463"/>
        <v>0</v>
      </c>
      <c r="E916" s="480">
        <f t="shared" si="1463"/>
        <v>0</v>
      </c>
      <c r="F916" s="480">
        <f t="shared" si="1464"/>
        <v>0</v>
      </c>
      <c r="G916" s="115">
        <f t="shared" ref="G916:I916" si="1469">G1011</f>
        <v>0</v>
      </c>
      <c r="H916" s="115">
        <f t="shared" si="1469"/>
        <v>0</v>
      </c>
      <c r="I916" s="115">
        <f t="shared" si="1469"/>
        <v>0</v>
      </c>
      <c r="J916" s="115">
        <f t="shared" ref="J916" si="1470">J1011</f>
        <v>0</v>
      </c>
    </row>
    <row r="917" spans="1:10" ht="18.75" customHeight="1" x14ac:dyDescent="0.35">
      <c r="A917" s="43"/>
      <c r="B917" s="28" t="s">
        <v>172</v>
      </c>
      <c r="C917" s="29" t="s">
        <v>328</v>
      </c>
      <c r="D917" s="480">
        <f t="shared" si="1463"/>
        <v>417</v>
      </c>
      <c r="E917" s="480">
        <f t="shared" si="1463"/>
        <v>145</v>
      </c>
      <c r="F917" s="480">
        <f t="shared" si="1464"/>
        <v>145</v>
      </c>
      <c r="G917" s="115">
        <f t="shared" ref="G917:I917" si="1471">G1012</f>
        <v>0</v>
      </c>
      <c r="H917" s="115">
        <f t="shared" si="1471"/>
        <v>0</v>
      </c>
      <c r="I917" s="115">
        <f t="shared" si="1471"/>
        <v>0</v>
      </c>
      <c r="J917" s="115">
        <f t="shared" ref="J917" si="1472">J1012</f>
        <v>0</v>
      </c>
    </row>
    <row r="918" spans="1:10" ht="14.25" customHeight="1" x14ac:dyDescent="0.35">
      <c r="A918" s="43"/>
      <c r="B918" s="28" t="s">
        <v>329</v>
      </c>
      <c r="C918" s="26">
        <v>70</v>
      </c>
      <c r="D918" s="469">
        <f t="shared" ref="D918:E918" si="1473">D940+D1013</f>
        <v>7138</v>
      </c>
      <c r="E918" s="469">
        <f t="shared" si="1473"/>
        <v>0</v>
      </c>
      <c r="F918" s="469">
        <f t="shared" ref="F918" si="1474">F940+F1013</f>
        <v>1976</v>
      </c>
      <c r="G918" s="38">
        <f t="shared" ref="G918:I918" si="1475">G940+G1013</f>
        <v>0</v>
      </c>
      <c r="H918" s="38">
        <f t="shared" si="1475"/>
        <v>0</v>
      </c>
      <c r="I918" s="38">
        <f t="shared" si="1475"/>
        <v>0</v>
      </c>
      <c r="J918" s="38">
        <f t="shared" ref="J918" si="1476">J940+J1013</f>
        <v>0</v>
      </c>
    </row>
    <row r="919" spans="1:10" ht="27.75" customHeight="1" x14ac:dyDescent="0.3">
      <c r="A919" s="209" t="s">
        <v>574</v>
      </c>
      <c r="B919" s="158" t="s">
        <v>1085</v>
      </c>
      <c r="C919" s="159" t="s">
        <v>575</v>
      </c>
      <c r="D919" s="484">
        <f t="shared" ref="D919:E919" si="1477">D920+D934</f>
        <v>107366.43</v>
      </c>
      <c r="E919" s="484">
        <f t="shared" si="1477"/>
        <v>91816</v>
      </c>
      <c r="F919" s="484">
        <f t="shared" ref="F919" si="1478">F920+F934</f>
        <v>90526</v>
      </c>
      <c r="G919" s="160">
        <f t="shared" ref="G919:I919" si="1479">G920+G934</f>
        <v>0</v>
      </c>
      <c r="H919" s="160">
        <f t="shared" si="1479"/>
        <v>0</v>
      </c>
      <c r="I919" s="160">
        <f t="shared" si="1479"/>
        <v>0</v>
      </c>
      <c r="J919" s="160">
        <f t="shared" ref="J919" si="1480">J920+J934</f>
        <v>0</v>
      </c>
    </row>
    <row r="920" spans="1:10" ht="14.15" x14ac:dyDescent="0.35">
      <c r="A920" s="43"/>
      <c r="B920" s="25" t="s">
        <v>262</v>
      </c>
      <c r="C920" s="26"/>
      <c r="D920" s="195">
        <f t="shared" ref="D920:E920" si="1481">D921+D928</f>
        <v>96087.43</v>
      </c>
      <c r="E920" s="115">
        <f t="shared" si="1481"/>
        <v>91148</v>
      </c>
      <c r="F920" s="480">
        <f t="shared" ref="F920" si="1482">F921+F928</f>
        <v>88220</v>
      </c>
      <c r="G920" s="115">
        <f t="shared" ref="G920:I920" si="1483">G921+G928</f>
        <v>0</v>
      </c>
      <c r="H920" s="115">
        <f t="shared" si="1483"/>
        <v>0</v>
      </c>
      <c r="I920" s="115">
        <f t="shared" si="1483"/>
        <v>0</v>
      </c>
      <c r="J920" s="115">
        <f t="shared" ref="J920" si="1484">J921+J928</f>
        <v>0</v>
      </c>
    </row>
    <row r="921" spans="1:10" ht="14.15" x14ac:dyDescent="0.35">
      <c r="A921" s="43"/>
      <c r="B921" s="28" t="s">
        <v>263</v>
      </c>
      <c r="C921" s="29">
        <v>1</v>
      </c>
      <c r="D921" s="253">
        <f t="shared" ref="D921:E921" si="1485">D922+D923+D924+D927</f>
        <v>97302.84</v>
      </c>
      <c r="E921" s="38">
        <f t="shared" si="1485"/>
        <v>91148</v>
      </c>
      <c r="F921" s="469">
        <f t="shared" ref="F921" si="1486">F922+F923+F924+F927</f>
        <v>88220</v>
      </c>
      <c r="G921" s="38">
        <f t="shared" ref="G921:I921" si="1487">G922+G923+G924+G927</f>
        <v>0</v>
      </c>
      <c r="H921" s="38">
        <f t="shared" si="1487"/>
        <v>0</v>
      </c>
      <c r="I921" s="38">
        <f t="shared" si="1487"/>
        <v>0</v>
      </c>
      <c r="J921" s="38">
        <f t="shared" ref="J921" si="1488">J922+J923+J924+J927</f>
        <v>0</v>
      </c>
    </row>
    <row r="922" spans="1:10" ht="15.75" customHeight="1" x14ac:dyDescent="0.35">
      <c r="A922" s="43"/>
      <c r="B922" s="28" t="s">
        <v>264</v>
      </c>
      <c r="C922" s="29">
        <v>10</v>
      </c>
      <c r="D922" s="190">
        <v>80752.98</v>
      </c>
      <c r="E922" s="30">
        <f>81000-404-668</f>
        <v>79928</v>
      </c>
      <c r="F922" s="97">
        <v>77030</v>
      </c>
      <c r="G922" s="30"/>
      <c r="H922" s="30"/>
      <c r="I922" s="30"/>
      <c r="J922" s="30"/>
    </row>
    <row r="923" spans="1:10" ht="14.25" customHeight="1" x14ac:dyDescent="0.35">
      <c r="A923" s="43"/>
      <c r="B923" s="28" t="s">
        <v>265</v>
      </c>
      <c r="C923" s="29">
        <v>20</v>
      </c>
      <c r="D923" s="190">
        <v>14587.35</v>
      </c>
      <c r="E923" s="30">
        <v>9000</v>
      </c>
      <c r="F923" s="97">
        <v>9000</v>
      </c>
      <c r="G923" s="30"/>
      <c r="H923" s="30"/>
      <c r="I923" s="30"/>
      <c r="J923" s="30"/>
    </row>
    <row r="924" spans="1:10" ht="15.75" customHeight="1" x14ac:dyDescent="0.35">
      <c r="A924" s="43"/>
      <c r="B924" s="28" t="s">
        <v>437</v>
      </c>
      <c r="C924" s="29">
        <v>57</v>
      </c>
      <c r="D924" s="253">
        <f t="shared" ref="D924:E924" si="1489">D925+D926</f>
        <v>1962.51</v>
      </c>
      <c r="E924" s="38">
        <f t="shared" si="1489"/>
        <v>2220</v>
      </c>
      <c r="F924" s="469">
        <f t="shared" ref="F924" si="1490">F925+F926</f>
        <v>2190</v>
      </c>
      <c r="G924" s="38">
        <f t="shared" ref="G924:I924" si="1491">G925+G926</f>
        <v>0</v>
      </c>
      <c r="H924" s="38">
        <f t="shared" si="1491"/>
        <v>0</v>
      </c>
      <c r="I924" s="38">
        <f t="shared" si="1491"/>
        <v>0</v>
      </c>
      <c r="J924" s="38">
        <f t="shared" ref="J924" si="1492">J925+J926</f>
        <v>0</v>
      </c>
    </row>
    <row r="925" spans="1:10" ht="18" customHeight="1" x14ac:dyDescent="0.35">
      <c r="A925" s="43"/>
      <c r="B925" s="28" t="s">
        <v>290</v>
      </c>
      <c r="C925" s="29" t="s">
        <v>438</v>
      </c>
      <c r="D925" s="190">
        <v>1675.7</v>
      </c>
      <c r="E925" s="30">
        <v>1663</v>
      </c>
      <c r="F925" s="493">
        <v>1633</v>
      </c>
      <c r="G925" s="30"/>
      <c r="H925" s="30"/>
      <c r="I925" s="30"/>
      <c r="J925" s="30"/>
    </row>
    <row r="926" spans="1:10" ht="18" customHeight="1" x14ac:dyDescent="0.35">
      <c r="A926" s="43"/>
      <c r="B926" s="28" t="s">
        <v>576</v>
      </c>
      <c r="C926" s="29" t="s">
        <v>472</v>
      </c>
      <c r="D926" s="190">
        <v>286.81</v>
      </c>
      <c r="E926" s="30">
        <v>557</v>
      </c>
      <c r="F926" s="97">
        <v>557</v>
      </c>
      <c r="G926" s="30"/>
      <c r="H926" s="30"/>
      <c r="I926" s="30"/>
      <c r="J926" s="30"/>
    </row>
    <row r="927" spans="1:10" ht="0.75" customHeight="1" x14ac:dyDescent="0.35">
      <c r="A927" s="43"/>
      <c r="B927" s="28" t="s">
        <v>577</v>
      </c>
      <c r="C927" s="29" t="s">
        <v>547</v>
      </c>
      <c r="D927" s="190"/>
      <c r="E927" s="30"/>
      <c r="F927" s="97"/>
      <c r="G927" s="30"/>
      <c r="H927" s="30"/>
      <c r="I927" s="30"/>
      <c r="J927" s="30"/>
    </row>
    <row r="928" spans="1:10" ht="16.5" hidden="1" customHeight="1" x14ac:dyDescent="0.35">
      <c r="A928" s="43"/>
      <c r="B928" s="16" t="s">
        <v>274</v>
      </c>
      <c r="C928" s="29" t="s">
        <v>380</v>
      </c>
      <c r="D928" s="190">
        <v>-1215.4100000000001</v>
      </c>
      <c r="E928" s="30"/>
      <c r="F928" s="97"/>
      <c r="G928" s="30"/>
      <c r="H928" s="30"/>
      <c r="I928" s="30"/>
      <c r="J928" s="30"/>
    </row>
    <row r="929" spans="1:10" ht="17.25" customHeight="1" x14ac:dyDescent="0.3">
      <c r="A929" s="210" t="s">
        <v>578</v>
      </c>
      <c r="B929" s="192" t="s">
        <v>579</v>
      </c>
      <c r="C929" s="159" t="s">
        <v>575</v>
      </c>
      <c r="D929" s="269">
        <f t="shared" ref="D929:E929" si="1493">D930+D931</f>
        <v>12642</v>
      </c>
      <c r="E929" s="160">
        <f t="shared" si="1493"/>
        <v>25360</v>
      </c>
      <c r="F929" s="484">
        <f t="shared" ref="F929" si="1494">F930+F931</f>
        <v>25360</v>
      </c>
      <c r="G929" s="160">
        <f t="shared" ref="G929:I929" si="1495">G930+G931</f>
        <v>0</v>
      </c>
      <c r="H929" s="160">
        <f t="shared" si="1495"/>
        <v>0</v>
      </c>
      <c r="I929" s="160">
        <f t="shared" si="1495"/>
        <v>0</v>
      </c>
      <c r="J929" s="160">
        <f t="shared" ref="J929" si="1496">J930+J931</f>
        <v>0</v>
      </c>
    </row>
    <row r="930" spans="1:10" ht="17.25" customHeight="1" x14ac:dyDescent="0.35">
      <c r="A930" s="43"/>
      <c r="B930" s="28" t="s">
        <v>580</v>
      </c>
      <c r="C930" s="29">
        <v>20</v>
      </c>
      <c r="D930" s="190"/>
      <c r="E930" s="30"/>
      <c r="F930" s="97"/>
      <c r="G930" s="30"/>
      <c r="H930" s="30"/>
      <c r="I930" s="30"/>
      <c r="J930" s="30"/>
    </row>
    <row r="931" spans="1:10" ht="15.75" customHeight="1" x14ac:dyDescent="0.35">
      <c r="A931" s="43"/>
      <c r="B931" s="28" t="s">
        <v>581</v>
      </c>
      <c r="C931" s="26">
        <v>57.02</v>
      </c>
      <c r="D931" s="253">
        <f t="shared" ref="D931:E931" si="1497">D932+D933</f>
        <v>12642</v>
      </c>
      <c r="E931" s="38">
        <f t="shared" si="1497"/>
        <v>25360</v>
      </c>
      <c r="F931" s="494">
        <f t="shared" ref="F931" si="1498">F932+F933</f>
        <v>25360</v>
      </c>
      <c r="G931" s="38">
        <f t="shared" ref="G931:I931" si="1499">G932+G933</f>
        <v>0</v>
      </c>
      <c r="H931" s="38">
        <f t="shared" si="1499"/>
        <v>0</v>
      </c>
      <c r="I931" s="38">
        <f t="shared" si="1499"/>
        <v>0</v>
      </c>
      <c r="J931" s="38">
        <f t="shared" ref="J931" si="1500">J932+J933</f>
        <v>0</v>
      </c>
    </row>
    <row r="932" spans="1:10" ht="19.5" customHeight="1" x14ac:dyDescent="0.35">
      <c r="A932" s="43"/>
      <c r="B932" s="28" t="s">
        <v>290</v>
      </c>
      <c r="C932" s="29" t="s">
        <v>438</v>
      </c>
      <c r="D932" s="190">
        <v>211</v>
      </c>
      <c r="E932" s="30">
        <v>360</v>
      </c>
      <c r="F932" s="97">
        <v>360</v>
      </c>
      <c r="G932" s="30"/>
      <c r="H932" s="30"/>
      <c r="I932" s="30"/>
      <c r="J932" s="30"/>
    </row>
    <row r="933" spans="1:10" ht="17.25" customHeight="1" x14ac:dyDescent="0.35">
      <c r="A933" s="43"/>
      <c r="B933" s="28" t="s">
        <v>582</v>
      </c>
      <c r="C933" s="29" t="s">
        <v>472</v>
      </c>
      <c r="D933" s="190">
        <v>12431</v>
      </c>
      <c r="E933" s="30">
        <v>25000</v>
      </c>
      <c r="F933" s="97">
        <v>25000</v>
      </c>
      <c r="G933" s="30"/>
      <c r="H933" s="30"/>
      <c r="I933" s="30"/>
      <c r="J933" s="30"/>
    </row>
    <row r="934" spans="1:10" ht="12.75" customHeight="1" x14ac:dyDescent="0.35">
      <c r="A934" s="43"/>
      <c r="B934" s="25" t="s">
        <v>275</v>
      </c>
      <c r="C934" s="29"/>
      <c r="D934" s="195">
        <f t="shared" ref="D934:E934" si="1501">D935+D939+D940</f>
        <v>11279</v>
      </c>
      <c r="E934" s="115">
        <f t="shared" si="1501"/>
        <v>668</v>
      </c>
      <c r="F934" s="480">
        <f t="shared" ref="F934" si="1502">F935+F939+F940</f>
        <v>2306</v>
      </c>
      <c r="G934" s="115">
        <f t="shared" ref="G934:I934" si="1503">G935+G939+G940</f>
        <v>0</v>
      </c>
      <c r="H934" s="115">
        <f t="shared" si="1503"/>
        <v>0</v>
      </c>
      <c r="I934" s="115">
        <f t="shared" si="1503"/>
        <v>0</v>
      </c>
      <c r="J934" s="115">
        <f t="shared" ref="J934" si="1504">J935+J939+J940</f>
        <v>0</v>
      </c>
    </row>
    <row r="935" spans="1:10" ht="15" customHeight="1" x14ac:dyDescent="0.35">
      <c r="A935" s="43"/>
      <c r="B935" s="28" t="s">
        <v>284</v>
      </c>
      <c r="C935" s="26">
        <v>58</v>
      </c>
      <c r="D935" s="257">
        <f t="shared" ref="D935:E935" si="1505">D946+D952+D958+D963+D968+D973+D978+D984+D990+D996</f>
        <v>4692</v>
      </c>
      <c r="E935" s="47">
        <f t="shared" si="1505"/>
        <v>668</v>
      </c>
      <c r="F935" s="474">
        <f t="shared" ref="F935" si="1506">F946+F952+F958+F963+F968+F973+F978+F984+F990+F996</f>
        <v>668</v>
      </c>
      <c r="G935" s="47">
        <f t="shared" ref="G935:I935" si="1507">G946+G952+G958+G963+G968+G973+G978+G984+G990+G996</f>
        <v>0</v>
      </c>
      <c r="H935" s="47">
        <f t="shared" si="1507"/>
        <v>0</v>
      </c>
      <c r="I935" s="47">
        <f t="shared" si="1507"/>
        <v>0</v>
      </c>
      <c r="J935" s="47">
        <f t="shared" ref="J935" si="1508">J946+J952+J958+J963+J968+J973+J978+J984+J990+J996</f>
        <v>0</v>
      </c>
    </row>
    <row r="936" spans="1:10" ht="0.75" customHeight="1" x14ac:dyDescent="0.35">
      <c r="A936" s="43"/>
      <c r="B936" s="28" t="s">
        <v>583</v>
      </c>
      <c r="C936" s="29" t="s">
        <v>447</v>
      </c>
      <c r="D936" s="190"/>
      <c r="E936" s="30"/>
      <c r="F936" s="97"/>
      <c r="G936" s="30"/>
      <c r="H936" s="30"/>
      <c r="I936" s="30"/>
      <c r="J936" s="30"/>
    </row>
    <row r="937" spans="1:10" ht="14.25" hidden="1" customHeight="1" x14ac:dyDescent="0.35">
      <c r="A937" s="43"/>
      <c r="B937" s="28" t="s">
        <v>448</v>
      </c>
      <c r="C937" s="29" t="s">
        <v>449</v>
      </c>
      <c r="D937" s="190"/>
      <c r="E937" s="30"/>
      <c r="F937" s="97"/>
      <c r="G937" s="30"/>
      <c r="H937" s="30"/>
      <c r="I937" s="30"/>
      <c r="J937" s="30"/>
    </row>
    <row r="938" spans="1:10" ht="18" hidden="1" customHeight="1" x14ac:dyDescent="0.35">
      <c r="A938" s="43"/>
      <c r="B938" s="28" t="s">
        <v>344</v>
      </c>
      <c r="C938" s="29" t="s">
        <v>450</v>
      </c>
      <c r="D938" s="190"/>
      <c r="E938" s="30"/>
      <c r="F938" s="97"/>
      <c r="G938" s="30"/>
      <c r="H938" s="30"/>
      <c r="I938" s="30"/>
      <c r="J938" s="30"/>
    </row>
    <row r="939" spans="1:10" ht="14.25" hidden="1" customHeight="1" x14ac:dyDescent="0.35">
      <c r="A939" s="43"/>
      <c r="B939" s="28" t="s">
        <v>284</v>
      </c>
      <c r="C939" s="26" t="s">
        <v>584</v>
      </c>
      <c r="D939" s="190"/>
      <c r="E939" s="30"/>
      <c r="F939" s="97"/>
      <c r="G939" s="30"/>
      <c r="H939" s="30"/>
      <c r="I939" s="30"/>
      <c r="J939" s="30"/>
    </row>
    <row r="940" spans="1:10" ht="15" customHeight="1" x14ac:dyDescent="0.35">
      <c r="A940" s="43"/>
      <c r="B940" s="28" t="s">
        <v>329</v>
      </c>
      <c r="C940" s="26">
        <v>70</v>
      </c>
      <c r="D940" s="190">
        <v>6587</v>
      </c>
      <c r="E940" s="30">
        <v>0</v>
      </c>
      <c r="F940" s="97">
        <f>87+69+1482</f>
        <v>1638</v>
      </c>
      <c r="G940" s="30">
        <v>0</v>
      </c>
      <c r="H940" s="30">
        <v>0</v>
      </c>
      <c r="I940" s="30">
        <v>0</v>
      </c>
      <c r="J940" s="30">
        <v>0</v>
      </c>
    </row>
    <row r="941" spans="1:10" ht="0.75" customHeight="1" x14ac:dyDescent="0.35">
      <c r="A941" s="43"/>
      <c r="B941" s="28" t="s">
        <v>585</v>
      </c>
      <c r="C941" s="29" t="s">
        <v>586</v>
      </c>
      <c r="D941" s="190"/>
      <c r="E941" s="30"/>
      <c r="F941" s="97"/>
      <c r="G941" s="30"/>
      <c r="H941" s="30"/>
      <c r="I941" s="30"/>
      <c r="J941" s="30"/>
    </row>
    <row r="942" spans="1:10" ht="1.5" customHeight="1" x14ac:dyDescent="0.35">
      <c r="A942" s="43"/>
      <c r="B942" s="28" t="s">
        <v>418</v>
      </c>
      <c r="C942" s="29" t="s">
        <v>587</v>
      </c>
      <c r="D942" s="190"/>
      <c r="E942" s="30"/>
      <c r="F942" s="97"/>
      <c r="G942" s="30"/>
      <c r="H942" s="30"/>
      <c r="I942" s="30"/>
      <c r="J942" s="30"/>
    </row>
    <row r="943" spans="1:10" ht="21" hidden="1" customHeight="1" x14ac:dyDescent="0.35">
      <c r="A943" s="43"/>
      <c r="B943" s="28" t="s">
        <v>588</v>
      </c>
      <c r="C943" s="29" t="s">
        <v>589</v>
      </c>
      <c r="D943" s="190"/>
      <c r="E943" s="30"/>
      <c r="F943" s="97"/>
      <c r="G943" s="30"/>
      <c r="H943" s="30"/>
      <c r="I943" s="30"/>
      <c r="J943" s="30"/>
    </row>
    <row r="944" spans="1:10" ht="1.5" hidden="1" customHeight="1" x14ac:dyDescent="0.35">
      <c r="A944" s="43"/>
      <c r="B944" s="28" t="s">
        <v>420</v>
      </c>
      <c r="C944" s="29" t="s">
        <v>421</v>
      </c>
      <c r="D944" s="190"/>
      <c r="E944" s="30"/>
      <c r="F944" s="97"/>
      <c r="G944" s="30"/>
      <c r="H944" s="30"/>
      <c r="I944" s="30"/>
      <c r="J944" s="30"/>
    </row>
    <row r="945" spans="1:10" ht="21" hidden="1" customHeight="1" x14ac:dyDescent="0.35">
      <c r="A945" s="43"/>
      <c r="B945" s="28" t="s">
        <v>590</v>
      </c>
      <c r="C945" s="29">
        <v>71.03</v>
      </c>
      <c r="D945" s="190"/>
      <c r="E945" s="30"/>
      <c r="F945" s="97"/>
      <c r="G945" s="30"/>
      <c r="H945" s="30"/>
      <c r="I945" s="30"/>
      <c r="J945" s="30"/>
    </row>
    <row r="946" spans="1:10" ht="0.75" hidden="1" customHeight="1" x14ac:dyDescent="0.35">
      <c r="A946" s="43"/>
      <c r="B946" s="158" t="s">
        <v>591</v>
      </c>
      <c r="C946" s="159" t="s">
        <v>575</v>
      </c>
      <c r="D946" s="269">
        <f t="shared" ref="D946:E947" si="1509">D947</f>
        <v>0</v>
      </c>
      <c r="E946" s="160">
        <f t="shared" si="1509"/>
        <v>0</v>
      </c>
      <c r="F946" s="484">
        <f t="shared" ref="F946:J947" si="1510">F947</f>
        <v>0</v>
      </c>
      <c r="G946" s="160">
        <f t="shared" si="1510"/>
        <v>0</v>
      </c>
      <c r="H946" s="160">
        <f t="shared" si="1510"/>
        <v>0</v>
      </c>
      <c r="I946" s="160">
        <f t="shared" si="1510"/>
        <v>0</v>
      </c>
      <c r="J946" s="160">
        <f t="shared" si="1510"/>
        <v>0</v>
      </c>
    </row>
    <row r="947" spans="1:10" ht="21" hidden="1" customHeight="1" x14ac:dyDescent="0.35">
      <c r="A947" s="43"/>
      <c r="B947" s="28" t="s">
        <v>275</v>
      </c>
      <c r="C947" s="136"/>
      <c r="D947" s="257">
        <f t="shared" si="1509"/>
        <v>0</v>
      </c>
      <c r="E947" s="47">
        <f t="shared" si="1509"/>
        <v>0</v>
      </c>
      <c r="F947" s="474">
        <f t="shared" si="1510"/>
        <v>0</v>
      </c>
      <c r="G947" s="47">
        <f t="shared" si="1510"/>
        <v>0</v>
      </c>
      <c r="H947" s="47">
        <f t="shared" si="1510"/>
        <v>0</v>
      </c>
      <c r="I947" s="47">
        <f t="shared" si="1510"/>
        <v>0</v>
      </c>
      <c r="J947" s="47">
        <f t="shared" si="1510"/>
        <v>0</v>
      </c>
    </row>
    <row r="948" spans="1:10" ht="25.5" hidden="1" customHeight="1" x14ac:dyDescent="0.35">
      <c r="A948" s="43"/>
      <c r="B948" s="16" t="s">
        <v>313</v>
      </c>
      <c r="C948" s="29">
        <v>58</v>
      </c>
      <c r="D948" s="257">
        <f t="shared" ref="D948:E948" si="1511">D949+D950+D951</f>
        <v>0</v>
      </c>
      <c r="E948" s="47">
        <f t="shared" si="1511"/>
        <v>0</v>
      </c>
      <c r="F948" s="474">
        <f t="shared" ref="F948" si="1512">F949+F950+F951</f>
        <v>0</v>
      </c>
      <c r="G948" s="47">
        <f t="shared" ref="G948:I948" si="1513">G949+G950+G951</f>
        <v>0</v>
      </c>
      <c r="H948" s="47">
        <f t="shared" si="1513"/>
        <v>0</v>
      </c>
      <c r="I948" s="47">
        <f t="shared" si="1513"/>
        <v>0</v>
      </c>
      <c r="J948" s="47">
        <f t="shared" ref="J948" si="1514">J949+J950+J951</f>
        <v>0</v>
      </c>
    </row>
    <row r="949" spans="1:10" ht="15" hidden="1" customHeight="1" x14ac:dyDescent="0.35">
      <c r="A949" s="43"/>
      <c r="B949" s="28" t="s">
        <v>315</v>
      </c>
      <c r="C949" s="29" t="s">
        <v>323</v>
      </c>
      <c r="D949" s="190"/>
      <c r="E949" s="30"/>
      <c r="F949" s="97"/>
      <c r="G949" s="30"/>
      <c r="H949" s="30"/>
      <c r="I949" s="30"/>
      <c r="J949" s="30"/>
    </row>
    <row r="950" spans="1:10" ht="17.25" hidden="1" customHeight="1" x14ac:dyDescent="0.35">
      <c r="A950" s="43"/>
      <c r="B950" s="28" t="s">
        <v>317</v>
      </c>
      <c r="C950" s="29" t="s">
        <v>324</v>
      </c>
      <c r="D950" s="190"/>
      <c r="E950" s="30"/>
      <c r="F950" s="97"/>
      <c r="G950" s="30"/>
      <c r="H950" s="30"/>
      <c r="I950" s="30"/>
      <c r="J950" s="30"/>
    </row>
    <row r="951" spans="1:10" ht="27.75" hidden="1" customHeight="1" x14ac:dyDescent="0.35">
      <c r="A951" s="43"/>
      <c r="B951" s="28" t="s">
        <v>319</v>
      </c>
      <c r="C951" s="29" t="s">
        <v>325</v>
      </c>
      <c r="D951" s="190">
        <v>0</v>
      </c>
      <c r="E951" s="30">
        <v>0</v>
      </c>
      <c r="F951" s="97">
        <v>0</v>
      </c>
      <c r="G951" s="30">
        <v>0</v>
      </c>
      <c r="H951" s="30">
        <v>0</v>
      </c>
      <c r="I951" s="30">
        <v>0</v>
      </c>
      <c r="J951" s="30">
        <v>0</v>
      </c>
    </row>
    <row r="952" spans="1:10" ht="29.25" hidden="1" customHeight="1" x14ac:dyDescent="0.35">
      <c r="A952" s="43"/>
      <c r="B952" s="158" t="s">
        <v>592</v>
      </c>
      <c r="C952" s="133" t="s">
        <v>575</v>
      </c>
      <c r="D952" s="190"/>
      <c r="E952" s="30"/>
      <c r="F952" s="97"/>
      <c r="G952" s="30"/>
      <c r="H952" s="30"/>
      <c r="I952" s="30"/>
      <c r="J952" s="30"/>
    </row>
    <row r="953" spans="1:10" ht="21" hidden="1" customHeight="1" x14ac:dyDescent="0.35">
      <c r="A953" s="43"/>
      <c r="B953" s="28" t="s">
        <v>275</v>
      </c>
      <c r="C953" s="136"/>
      <c r="D953" s="190"/>
      <c r="E953" s="30"/>
      <c r="F953" s="97"/>
      <c r="G953" s="30"/>
      <c r="H953" s="30"/>
      <c r="I953" s="30"/>
      <c r="J953" s="30"/>
    </row>
    <row r="954" spans="1:10" ht="27.75" hidden="1" customHeight="1" x14ac:dyDescent="0.35">
      <c r="A954" s="43"/>
      <c r="B954" s="16" t="s">
        <v>313</v>
      </c>
      <c r="C954" s="29">
        <v>58</v>
      </c>
      <c r="D954" s="190"/>
      <c r="E954" s="30"/>
      <c r="F954" s="97"/>
      <c r="G954" s="30"/>
      <c r="H954" s="30"/>
      <c r="I954" s="30"/>
      <c r="J954" s="30"/>
    </row>
    <row r="955" spans="1:10" ht="17.25" hidden="1" customHeight="1" x14ac:dyDescent="0.35">
      <c r="A955" s="43"/>
      <c r="B955" s="28" t="s">
        <v>315</v>
      </c>
      <c r="C955" s="29" t="s">
        <v>593</v>
      </c>
      <c r="D955" s="190"/>
      <c r="E955" s="30"/>
      <c r="F955" s="97"/>
      <c r="G955" s="30"/>
      <c r="H955" s="30"/>
      <c r="I955" s="30"/>
      <c r="J955" s="30"/>
    </row>
    <row r="956" spans="1:10" ht="17.25" hidden="1" customHeight="1" x14ac:dyDescent="0.35">
      <c r="A956" s="43"/>
      <c r="B956" s="28" t="s">
        <v>317</v>
      </c>
      <c r="C956" s="29" t="s">
        <v>519</v>
      </c>
      <c r="D956" s="190"/>
      <c r="E956" s="30"/>
      <c r="F956" s="97"/>
      <c r="G956" s="30"/>
      <c r="H956" s="30"/>
      <c r="I956" s="30"/>
      <c r="J956" s="30"/>
    </row>
    <row r="957" spans="1:10" ht="17.25" hidden="1" customHeight="1" x14ac:dyDescent="0.35">
      <c r="A957" s="43"/>
      <c r="B957" s="28" t="s">
        <v>319</v>
      </c>
      <c r="C957" s="29" t="s">
        <v>520</v>
      </c>
      <c r="D957" s="190"/>
      <c r="E957" s="30"/>
      <c r="F957" s="97"/>
      <c r="G957" s="30"/>
      <c r="H957" s="30"/>
      <c r="I957" s="30"/>
      <c r="J957" s="30"/>
    </row>
    <row r="958" spans="1:10" ht="32.25" hidden="1" customHeight="1" x14ac:dyDescent="0.35">
      <c r="A958" s="43"/>
      <c r="B958" s="158" t="s">
        <v>594</v>
      </c>
      <c r="C958" s="159"/>
      <c r="D958" s="269">
        <f t="shared" ref="D958:E958" si="1515">D959</f>
        <v>0</v>
      </c>
      <c r="E958" s="160">
        <f t="shared" si="1515"/>
        <v>0</v>
      </c>
      <c r="F958" s="484">
        <f t="shared" ref="F958:J958" si="1516">F959</f>
        <v>0</v>
      </c>
      <c r="G958" s="160">
        <f t="shared" si="1516"/>
        <v>0</v>
      </c>
      <c r="H958" s="160">
        <f t="shared" si="1516"/>
        <v>0</v>
      </c>
      <c r="I958" s="160">
        <f t="shared" si="1516"/>
        <v>0</v>
      </c>
      <c r="J958" s="160">
        <f t="shared" si="1516"/>
        <v>0</v>
      </c>
    </row>
    <row r="959" spans="1:10" ht="27.75" hidden="1" customHeight="1" x14ac:dyDescent="0.35">
      <c r="A959" s="43"/>
      <c r="B959" s="16" t="s">
        <v>313</v>
      </c>
      <c r="C959" s="29">
        <v>58</v>
      </c>
      <c r="D959" s="257">
        <f t="shared" ref="D959:E959" si="1517">D960+D961+D962</f>
        <v>0</v>
      </c>
      <c r="E959" s="47">
        <f t="shared" si="1517"/>
        <v>0</v>
      </c>
      <c r="F959" s="474">
        <f t="shared" ref="F959" si="1518">F960+F961+F962</f>
        <v>0</v>
      </c>
      <c r="G959" s="47">
        <f t="shared" ref="G959:I959" si="1519">G960+G961+G962</f>
        <v>0</v>
      </c>
      <c r="H959" s="47">
        <f t="shared" si="1519"/>
        <v>0</v>
      </c>
      <c r="I959" s="47">
        <f t="shared" si="1519"/>
        <v>0</v>
      </c>
      <c r="J959" s="47">
        <f t="shared" ref="J959" si="1520">J960+J961+J962</f>
        <v>0</v>
      </c>
    </row>
    <row r="960" spans="1:10" ht="17.25" hidden="1" customHeight="1" x14ac:dyDescent="0.35">
      <c r="A960" s="43"/>
      <c r="B960" s="28" t="s">
        <v>315</v>
      </c>
      <c r="C960" s="29" t="s">
        <v>316</v>
      </c>
      <c r="D960" s="190"/>
      <c r="E960" s="30"/>
      <c r="F960" s="97"/>
      <c r="G960" s="30"/>
      <c r="H960" s="30"/>
      <c r="I960" s="30"/>
      <c r="J960" s="30"/>
    </row>
    <row r="961" spans="1:10" ht="23.25" hidden="1" customHeight="1" x14ac:dyDescent="0.35">
      <c r="A961" s="43"/>
      <c r="B961" s="28" t="s">
        <v>317</v>
      </c>
      <c r="C961" s="29" t="s">
        <v>318</v>
      </c>
      <c r="D961" s="190"/>
      <c r="E961" s="30"/>
      <c r="F961" s="97"/>
      <c r="G961" s="30"/>
      <c r="H961" s="30"/>
      <c r="I961" s="30"/>
      <c r="J961" s="30"/>
    </row>
    <row r="962" spans="1:10" ht="19.5" hidden="1" customHeight="1" x14ac:dyDescent="0.35">
      <c r="A962" s="43"/>
      <c r="B962" s="28" t="s">
        <v>319</v>
      </c>
      <c r="C962" s="29" t="s">
        <v>320</v>
      </c>
      <c r="D962" s="190"/>
      <c r="E962" s="30"/>
      <c r="F962" s="97"/>
      <c r="G962" s="30"/>
      <c r="H962" s="30"/>
      <c r="I962" s="30"/>
      <c r="J962" s="30"/>
    </row>
    <row r="963" spans="1:10" ht="42.75" hidden="1" customHeight="1" x14ac:dyDescent="0.35">
      <c r="A963" s="43"/>
      <c r="B963" s="158" t="s">
        <v>595</v>
      </c>
      <c r="C963" s="159"/>
      <c r="D963" s="267">
        <f t="shared" ref="D963:E963" si="1521">D964</f>
        <v>1241</v>
      </c>
      <c r="E963" s="134">
        <f t="shared" si="1521"/>
        <v>0</v>
      </c>
      <c r="F963" s="162">
        <f t="shared" ref="F963:J963" si="1522">F964</f>
        <v>0</v>
      </c>
      <c r="G963" s="134">
        <f t="shared" si="1522"/>
        <v>0</v>
      </c>
      <c r="H963" s="134">
        <f t="shared" si="1522"/>
        <v>0</v>
      </c>
      <c r="I963" s="134">
        <f t="shared" si="1522"/>
        <v>0</v>
      </c>
      <c r="J963" s="134">
        <f t="shared" si="1522"/>
        <v>0</v>
      </c>
    </row>
    <row r="964" spans="1:10" ht="27" hidden="1" customHeight="1" x14ac:dyDescent="0.35">
      <c r="A964" s="43"/>
      <c r="B964" s="16" t="s">
        <v>313</v>
      </c>
      <c r="C964" s="29">
        <v>58</v>
      </c>
      <c r="D964" s="257">
        <f t="shared" ref="D964:E964" si="1523">D965+D967+D966</f>
        <v>1241</v>
      </c>
      <c r="E964" s="47">
        <f t="shared" si="1523"/>
        <v>0</v>
      </c>
      <c r="F964" s="474">
        <f t="shared" ref="F964" si="1524">F965+F967+F966</f>
        <v>0</v>
      </c>
      <c r="G964" s="47">
        <f t="shared" ref="G964:I964" si="1525">G965+G967+G966</f>
        <v>0</v>
      </c>
      <c r="H964" s="47">
        <f t="shared" si="1525"/>
        <v>0</v>
      </c>
      <c r="I964" s="47">
        <f t="shared" si="1525"/>
        <v>0</v>
      </c>
      <c r="J964" s="47">
        <f t="shared" ref="J964" si="1526">J965+J967+J966</f>
        <v>0</v>
      </c>
    </row>
    <row r="965" spans="1:10" ht="18" hidden="1" customHeight="1" x14ac:dyDescent="0.35">
      <c r="A965" s="43"/>
      <c r="B965" s="28" t="s">
        <v>315</v>
      </c>
      <c r="C965" s="29" t="s">
        <v>316</v>
      </c>
      <c r="D965" s="190"/>
      <c r="E965" s="30"/>
      <c r="F965" s="97"/>
      <c r="G965" s="30"/>
      <c r="H965" s="30"/>
      <c r="I965" s="30"/>
      <c r="J965" s="30"/>
    </row>
    <row r="966" spans="1:10" ht="16.5" hidden="1" customHeight="1" x14ac:dyDescent="0.35">
      <c r="A966" s="43"/>
      <c r="B966" s="28" t="s">
        <v>317</v>
      </c>
      <c r="C966" s="29" t="s">
        <v>318</v>
      </c>
      <c r="D966" s="190"/>
      <c r="E966" s="30"/>
      <c r="F966" s="97"/>
      <c r="G966" s="30"/>
      <c r="H966" s="30"/>
      <c r="I966" s="30"/>
      <c r="J966" s="30"/>
    </row>
    <row r="967" spans="1:10" ht="17.25" hidden="1" customHeight="1" x14ac:dyDescent="0.35">
      <c r="A967" s="43"/>
      <c r="B967" s="28" t="s">
        <v>319</v>
      </c>
      <c r="C967" s="29" t="s">
        <v>320</v>
      </c>
      <c r="D967" s="190">
        <v>1241</v>
      </c>
      <c r="E967" s="30"/>
      <c r="F967" s="97"/>
      <c r="G967" s="30"/>
      <c r="H967" s="30"/>
      <c r="I967" s="30"/>
      <c r="J967" s="30"/>
    </row>
    <row r="968" spans="1:10" ht="36.75" hidden="1" customHeight="1" x14ac:dyDescent="0.35">
      <c r="A968" s="43"/>
      <c r="B968" s="158" t="s">
        <v>596</v>
      </c>
      <c r="C968" s="159"/>
      <c r="D968" s="267">
        <f t="shared" ref="D968:E968" si="1527">D969</f>
        <v>69</v>
      </c>
      <c r="E968" s="134">
        <f t="shared" si="1527"/>
        <v>0</v>
      </c>
      <c r="F968" s="162">
        <f t="shared" ref="F968:J968" si="1528">F969</f>
        <v>0</v>
      </c>
      <c r="G968" s="134">
        <f t="shared" si="1528"/>
        <v>0</v>
      </c>
      <c r="H968" s="134">
        <f t="shared" si="1528"/>
        <v>0</v>
      </c>
      <c r="I968" s="134">
        <f t="shared" si="1528"/>
        <v>0</v>
      </c>
      <c r="J968" s="134">
        <f t="shared" si="1528"/>
        <v>0</v>
      </c>
    </row>
    <row r="969" spans="1:10" ht="27.75" hidden="1" customHeight="1" x14ac:dyDescent="0.35">
      <c r="A969" s="43"/>
      <c r="B969" s="16" t="s">
        <v>313</v>
      </c>
      <c r="C969" s="29">
        <v>58</v>
      </c>
      <c r="D969" s="257">
        <f t="shared" ref="D969:E969" si="1529">D970+D971+D972</f>
        <v>69</v>
      </c>
      <c r="E969" s="47">
        <f t="shared" si="1529"/>
        <v>0</v>
      </c>
      <c r="F969" s="474">
        <f t="shared" ref="F969" si="1530">F970+F971+F972</f>
        <v>0</v>
      </c>
      <c r="G969" s="47">
        <f t="shared" ref="G969:I969" si="1531">G970+G971+G972</f>
        <v>0</v>
      </c>
      <c r="H969" s="47">
        <f t="shared" si="1531"/>
        <v>0</v>
      </c>
      <c r="I969" s="47">
        <f t="shared" si="1531"/>
        <v>0</v>
      </c>
      <c r="J969" s="47">
        <f t="shared" ref="J969" si="1532">J970+J971+J972</f>
        <v>0</v>
      </c>
    </row>
    <row r="970" spans="1:10" ht="18.75" hidden="1" customHeight="1" x14ac:dyDescent="0.35">
      <c r="A970" s="43"/>
      <c r="B970" s="28" t="s">
        <v>315</v>
      </c>
      <c r="C970" s="29" t="s">
        <v>316</v>
      </c>
      <c r="D970" s="190"/>
      <c r="E970" s="30"/>
      <c r="F970" s="97"/>
      <c r="G970" s="30"/>
      <c r="H970" s="30"/>
      <c r="I970" s="30"/>
      <c r="J970" s="30"/>
    </row>
    <row r="971" spans="1:10" ht="16.5" hidden="1" customHeight="1" x14ac:dyDescent="0.35">
      <c r="A971" s="43"/>
      <c r="B971" s="28" t="s">
        <v>317</v>
      </c>
      <c r="C971" s="29" t="s">
        <v>318</v>
      </c>
      <c r="D971" s="190"/>
      <c r="E971" s="30"/>
      <c r="F971" s="97"/>
      <c r="G971" s="30"/>
      <c r="H971" s="30"/>
      <c r="I971" s="30"/>
      <c r="J971" s="30"/>
    </row>
    <row r="972" spans="1:10" ht="15.75" hidden="1" customHeight="1" x14ac:dyDescent="0.35">
      <c r="A972" s="43"/>
      <c r="B972" s="28" t="s">
        <v>319</v>
      </c>
      <c r="C972" s="29" t="s">
        <v>320</v>
      </c>
      <c r="D972" s="190">
        <v>69</v>
      </c>
      <c r="E972" s="30"/>
      <c r="F972" s="97"/>
      <c r="G972" s="30"/>
      <c r="H972" s="30"/>
      <c r="I972" s="30"/>
      <c r="J972" s="30"/>
    </row>
    <row r="973" spans="1:10" ht="29.25" customHeight="1" x14ac:dyDescent="0.35">
      <c r="A973" s="43"/>
      <c r="B973" s="158" t="s">
        <v>597</v>
      </c>
      <c r="C973" s="159"/>
      <c r="D973" s="267">
        <f t="shared" ref="D973:E973" si="1533">D974</f>
        <v>956</v>
      </c>
      <c r="E973" s="134">
        <f t="shared" si="1533"/>
        <v>579</v>
      </c>
      <c r="F973" s="162">
        <f t="shared" ref="F973:J973" si="1534">F974</f>
        <v>579</v>
      </c>
      <c r="G973" s="134">
        <f t="shared" si="1534"/>
        <v>0</v>
      </c>
      <c r="H973" s="134">
        <f t="shared" si="1534"/>
        <v>0</v>
      </c>
      <c r="I973" s="134">
        <f t="shared" si="1534"/>
        <v>0</v>
      </c>
      <c r="J973" s="134">
        <f t="shared" si="1534"/>
        <v>0</v>
      </c>
    </row>
    <row r="974" spans="1:10" ht="30" customHeight="1" x14ac:dyDescent="0.35">
      <c r="A974" s="43"/>
      <c r="B974" s="16" t="s">
        <v>313</v>
      </c>
      <c r="C974" s="29">
        <v>58</v>
      </c>
      <c r="D974" s="257">
        <f t="shared" ref="D974:E974" si="1535">D975+D976+D977</f>
        <v>956</v>
      </c>
      <c r="E974" s="47">
        <f t="shared" si="1535"/>
        <v>579</v>
      </c>
      <c r="F974" s="474">
        <f t="shared" ref="F974" si="1536">F975+F976+F977</f>
        <v>579</v>
      </c>
      <c r="G974" s="47">
        <f t="shared" ref="G974:I974" si="1537">G975+G976+G977</f>
        <v>0</v>
      </c>
      <c r="H974" s="47">
        <f t="shared" si="1537"/>
        <v>0</v>
      </c>
      <c r="I974" s="47">
        <f t="shared" si="1537"/>
        <v>0</v>
      </c>
      <c r="J974" s="47">
        <f t="shared" ref="J974" si="1538">J975+J976+J977</f>
        <v>0</v>
      </c>
    </row>
    <row r="975" spans="1:10" ht="15" customHeight="1" x14ac:dyDescent="0.35">
      <c r="A975" s="43"/>
      <c r="B975" s="28" t="s">
        <v>315</v>
      </c>
      <c r="C975" s="29" t="s">
        <v>316</v>
      </c>
      <c r="D975" s="190"/>
      <c r="E975" s="30"/>
      <c r="F975" s="97"/>
      <c r="G975" s="30"/>
      <c r="H975" s="30"/>
      <c r="I975" s="30"/>
      <c r="J975" s="30"/>
    </row>
    <row r="976" spans="1:10" ht="17.25" customHeight="1" x14ac:dyDescent="0.35">
      <c r="A976" s="43"/>
      <c r="B976" s="28" t="s">
        <v>317</v>
      </c>
      <c r="C976" s="29" t="s">
        <v>318</v>
      </c>
      <c r="D976" s="190"/>
      <c r="E976" s="30">
        <v>0</v>
      </c>
      <c r="F976" s="97">
        <v>0</v>
      </c>
      <c r="G976" s="30">
        <v>0</v>
      </c>
      <c r="H976" s="30">
        <v>0</v>
      </c>
      <c r="I976" s="30">
        <v>0</v>
      </c>
      <c r="J976" s="30">
        <v>0</v>
      </c>
    </row>
    <row r="977" spans="1:10" ht="15.75" customHeight="1" x14ac:dyDescent="0.35">
      <c r="A977" s="43"/>
      <c r="B977" s="28" t="s">
        <v>319</v>
      </c>
      <c r="C977" s="29" t="s">
        <v>320</v>
      </c>
      <c r="D977" s="190">
        <v>956</v>
      </c>
      <c r="E977" s="30">
        <v>579</v>
      </c>
      <c r="F977" s="97">
        <v>579</v>
      </c>
      <c r="G977" s="30"/>
      <c r="H977" s="30"/>
      <c r="I977" s="30"/>
      <c r="J977" s="30"/>
    </row>
    <row r="978" spans="1:10" ht="30" hidden="1" customHeight="1" x14ac:dyDescent="0.35">
      <c r="A978" s="43"/>
      <c r="B978" s="158" t="s">
        <v>598</v>
      </c>
      <c r="C978" s="133"/>
      <c r="D978" s="267">
        <f t="shared" ref="D978:E979" si="1539">D979</f>
        <v>0</v>
      </c>
      <c r="E978" s="134">
        <f t="shared" si="1539"/>
        <v>0</v>
      </c>
      <c r="F978" s="162">
        <f t="shared" ref="F978:J979" si="1540">F979</f>
        <v>0</v>
      </c>
      <c r="G978" s="134">
        <f t="shared" si="1540"/>
        <v>0</v>
      </c>
      <c r="H978" s="134">
        <f t="shared" si="1540"/>
        <v>0</v>
      </c>
      <c r="I978" s="134">
        <f t="shared" si="1540"/>
        <v>0</v>
      </c>
      <c r="J978" s="134">
        <f t="shared" si="1540"/>
        <v>0</v>
      </c>
    </row>
    <row r="979" spans="1:10" ht="21" hidden="1" customHeight="1" x14ac:dyDescent="0.35">
      <c r="A979" s="43"/>
      <c r="B979" s="28" t="s">
        <v>275</v>
      </c>
      <c r="C979" s="29"/>
      <c r="D979" s="258">
        <f t="shared" si="1539"/>
        <v>0</v>
      </c>
      <c r="E979" s="45">
        <f t="shared" si="1539"/>
        <v>0</v>
      </c>
      <c r="F979" s="472">
        <f t="shared" si="1540"/>
        <v>0</v>
      </c>
      <c r="G979" s="45">
        <f t="shared" si="1540"/>
        <v>0</v>
      </c>
      <c r="H979" s="45">
        <f t="shared" si="1540"/>
        <v>0</v>
      </c>
      <c r="I979" s="45">
        <f t="shared" si="1540"/>
        <v>0</v>
      </c>
      <c r="J979" s="45">
        <f t="shared" si="1540"/>
        <v>0</v>
      </c>
    </row>
    <row r="980" spans="1:10" ht="29.25" hidden="1" customHeight="1" x14ac:dyDescent="0.35">
      <c r="A980" s="43"/>
      <c r="B980" s="16" t="s">
        <v>313</v>
      </c>
      <c r="C980" s="29">
        <v>58</v>
      </c>
      <c r="D980" s="258">
        <f t="shared" ref="D980:E980" si="1541">D981+D982+D983</f>
        <v>0</v>
      </c>
      <c r="E980" s="45">
        <f t="shared" si="1541"/>
        <v>0</v>
      </c>
      <c r="F980" s="472">
        <f t="shared" ref="F980" si="1542">F981+F982+F983</f>
        <v>0</v>
      </c>
      <c r="G980" s="45">
        <f t="shared" ref="G980:I980" si="1543">G981+G982+G983</f>
        <v>0</v>
      </c>
      <c r="H980" s="45">
        <f t="shared" si="1543"/>
        <v>0</v>
      </c>
      <c r="I980" s="45">
        <f t="shared" si="1543"/>
        <v>0</v>
      </c>
      <c r="J980" s="45">
        <f t="shared" ref="J980" si="1544">J981+J982+J983</f>
        <v>0</v>
      </c>
    </row>
    <row r="981" spans="1:10" ht="17.25" hidden="1" customHeight="1" x14ac:dyDescent="0.35">
      <c r="A981" s="43"/>
      <c r="B981" s="28" t="s">
        <v>315</v>
      </c>
      <c r="C981" s="29" t="s">
        <v>323</v>
      </c>
      <c r="D981" s="190"/>
      <c r="E981" s="30"/>
      <c r="F981" s="97"/>
      <c r="G981" s="30"/>
      <c r="H981" s="30"/>
      <c r="I981" s="30"/>
      <c r="J981" s="30"/>
    </row>
    <row r="982" spans="1:10" ht="14.25" hidden="1" customHeight="1" x14ac:dyDescent="0.35">
      <c r="A982" s="43"/>
      <c r="B982" s="28" t="s">
        <v>317</v>
      </c>
      <c r="C982" s="29" t="s">
        <v>324</v>
      </c>
      <c r="D982" s="190"/>
      <c r="E982" s="30"/>
      <c r="F982" s="97"/>
      <c r="G982" s="30"/>
      <c r="H982" s="30"/>
      <c r="I982" s="30"/>
      <c r="J982" s="30"/>
    </row>
    <row r="983" spans="1:10" ht="15" hidden="1" customHeight="1" x14ac:dyDescent="0.35">
      <c r="A983" s="43"/>
      <c r="B983" s="28" t="s">
        <v>319</v>
      </c>
      <c r="C983" s="29" t="s">
        <v>325</v>
      </c>
      <c r="D983" s="190"/>
      <c r="E983" s="30"/>
      <c r="F983" s="97"/>
      <c r="G983" s="30"/>
      <c r="H983" s="30"/>
      <c r="I983" s="30"/>
      <c r="J983" s="30"/>
    </row>
    <row r="984" spans="1:10" ht="39.75" hidden="1" customHeight="1" x14ac:dyDescent="0.35">
      <c r="A984" s="43"/>
      <c r="B984" s="211" t="s">
        <v>599</v>
      </c>
      <c r="C984" s="159"/>
      <c r="D984" s="267">
        <f t="shared" ref="D984:E984" si="1545">D986</f>
        <v>0</v>
      </c>
      <c r="E984" s="134">
        <f t="shared" si="1545"/>
        <v>0</v>
      </c>
      <c r="F984" s="162">
        <f t="shared" ref="F984" si="1546">F986</f>
        <v>0</v>
      </c>
      <c r="G984" s="134">
        <f t="shared" ref="G984:I984" si="1547">G986</f>
        <v>0</v>
      </c>
      <c r="H984" s="134">
        <f t="shared" si="1547"/>
        <v>0</v>
      </c>
      <c r="I984" s="134">
        <f t="shared" si="1547"/>
        <v>0</v>
      </c>
      <c r="J984" s="134">
        <f t="shared" ref="J984" si="1548">J986</f>
        <v>0</v>
      </c>
    </row>
    <row r="985" spans="1:10" ht="18.75" hidden="1" customHeight="1" x14ac:dyDescent="0.35">
      <c r="A985" s="43"/>
      <c r="B985" s="28" t="s">
        <v>275</v>
      </c>
      <c r="C985" s="212"/>
      <c r="D985" s="258">
        <f t="shared" ref="D985:E985" si="1549">D986</f>
        <v>0</v>
      </c>
      <c r="E985" s="45">
        <f t="shared" si="1549"/>
        <v>0</v>
      </c>
      <c r="F985" s="472">
        <f t="shared" ref="F985:J985" si="1550">F986</f>
        <v>0</v>
      </c>
      <c r="G985" s="45">
        <f t="shared" si="1550"/>
        <v>0</v>
      </c>
      <c r="H985" s="45">
        <f t="shared" si="1550"/>
        <v>0</v>
      </c>
      <c r="I985" s="45">
        <f t="shared" si="1550"/>
        <v>0</v>
      </c>
      <c r="J985" s="45">
        <f t="shared" si="1550"/>
        <v>0</v>
      </c>
    </row>
    <row r="986" spans="1:10" ht="28.5" hidden="1" customHeight="1" x14ac:dyDescent="0.35">
      <c r="A986" s="43"/>
      <c r="B986" s="135" t="s">
        <v>600</v>
      </c>
      <c r="C986" s="29">
        <v>58</v>
      </c>
      <c r="D986" s="257">
        <f t="shared" ref="D986:E986" si="1551">D987+D988+D989</f>
        <v>0</v>
      </c>
      <c r="E986" s="47">
        <f t="shared" si="1551"/>
        <v>0</v>
      </c>
      <c r="F986" s="474">
        <f t="shared" ref="F986" si="1552">F987+F988+F989</f>
        <v>0</v>
      </c>
      <c r="G986" s="47">
        <f t="shared" ref="G986:I986" si="1553">G987+G988+G989</f>
        <v>0</v>
      </c>
      <c r="H986" s="47">
        <f t="shared" si="1553"/>
        <v>0</v>
      </c>
      <c r="I986" s="47">
        <f t="shared" si="1553"/>
        <v>0</v>
      </c>
      <c r="J986" s="47">
        <f t="shared" ref="J986" si="1554">J987+J988+J989</f>
        <v>0</v>
      </c>
    </row>
    <row r="987" spans="1:10" ht="15" hidden="1" customHeight="1" x14ac:dyDescent="0.35">
      <c r="A987" s="43"/>
      <c r="B987" s="28" t="s">
        <v>315</v>
      </c>
      <c r="C987" s="29" t="s">
        <v>316</v>
      </c>
      <c r="D987" s="190">
        <v>0</v>
      </c>
      <c r="E987" s="30">
        <v>0</v>
      </c>
      <c r="F987" s="97">
        <v>0</v>
      </c>
      <c r="G987" s="30">
        <v>0</v>
      </c>
      <c r="H987" s="30">
        <v>0</v>
      </c>
      <c r="I987" s="30">
        <v>0</v>
      </c>
      <c r="J987" s="30">
        <v>0</v>
      </c>
    </row>
    <row r="988" spans="1:10" ht="15" hidden="1" customHeight="1" x14ac:dyDescent="0.35">
      <c r="A988" s="43"/>
      <c r="B988" s="28" t="s">
        <v>317</v>
      </c>
      <c r="C988" s="29" t="s">
        <v>318</v>
      </c>
      <c r="D988" s="190"/>
      <c r="E988" s="30"/>
      <c r="F988" s="97"/>
      <c r="G988" s="30"/>
      <c r="H988" s="30"/>
      <c r="I988" s="30"/>
      <c r="J988" s="30"/>
    </row>
    <row r="989" spans="1:10" ht="15" hidden="1" customHeight="1" x14ac:dyDescent="0.35">
      <c r="A989" s="43"/>
      <c r="B989" s="28" t="s">
        <v>319</v>
      </c>
      <c r="C989" s="29" t="s">
        <v>320</v>
      </c>
      <c r="D989" s="190"/>
      <c r="E989" s="30"/>
      <c r="F989" s="97"/>
      <c r="G989" s="30"/>
      <c r="H989" s="30"/>
      <c r="I989" s="30"/>
      <c r="J989" s="30"/>
    </row>
    <row r="990" spans="1:10" ht="29.25" customHeight="1" x14ac:dyDescent="0.35">
      <c r="A990" s="43"/>
      <c r="B990" s="213" t="s">
        <v>601</v>
      </c>
      <c r="C990" s="159"/>
      <c r="D990" s="267">
        <f t="shared" ref="D990:E990" si="1555">D992</f>
        <v>1613</v>
      </c>
      <c r="E990" s="134">
        <f t="shared" si="1555"/>
        <v>89</v>
      </c>
      <c r="F990" s="162">
        <f t="shared" ref="F990" si="1556">F992</f>
        <v>89</v>
      </c>
      <c r="G990" s="134">
        <f t="shared" ref="G990:I990" si="1557">G992</f>
        <v>0</v>
      </c>
      <c r="H990" s="134">
        <f t="shared" si="1557"/>
        <v>0</v>
      </c>
      <c r="I990" s="134">
        <f t="shared" si="1557"/>
        <v>0</v>
      </c>
      <c r="J990" s="134">
        <f t="shared" ref="J990" si="1558">J992</f>
        <v>0</v>
      </c>
    </row>
    <row r="991" spans="1:10" ht="23.25" customHeight="1" x14ac:dyDescent="0.35">
      <c r="A991" s="43"/>
      <c r="B991" s="28" t="s">
        <v>275</v>
      </c>
      <c r="C991" s="212"/>
      <c r="D991" s="258">
        <f t="shared" ref="D991:E991" si="1559">D992</f>
        <v>1613</v>
      </c>
      <c r="E991" s="45">
        <f t="shared" si="1559"/>
        <v>89</v>
      </c>
      <c r="F991" s="472">
        <f t="shared" ref="F991:J991" si="1560">F992</f>
        <v>89</v>
      </c>
      <c r="G991" s="45">
        <f t="shared" si="1560"/>
        <v>0</v>
      </c>
      <c r="H991" s="45">
        <f t="shared" si="1560"/>
        <v>0</v>
      </c>
      <c r="I991" s="45">
        <f t="shared" si="1560"/>
        <v>0</v>
      </c>
      <c r="J991" s="45">
        <f t="shared" si="1560"/>
        <v>0</v>
      </c>
    </row>
    <row r="992" spans="1:10" ht="24.75" customHeight="1" x14ac:dyDescent="0.35">
      <c r="A992" s="43"/>
      <c r="B992" s="135" t="s">
        <v>600</v>
      </c>
      <c r="C992" s="29">
        <v>58</v>
      </c>
      <c r="D992" s="257">
        <f t="shared" ref="D992:E992" si="1561">D993+D994+D995</f>
        <v>1613</v>
      </c>
      <c r="E992" s="47">
        <f t="shared" si="1561"/>
        <v>89</v>
      </c>
      <c r="F992" s="474">
        <f t="shared" ref="F992" si="1562">F993+F994+F995</f>
        <v>89</v>
      </c>
      <c r="G992" s="47">
        <f t="shared" ref="G992:I992" si="1563">G993+G994+G995</f>
        <v>0</v>
      </c>
      <c r="H992" s="47">
        <f t="shared" si="1563"/>
        <v>0</v>
      </c>
      <c r="I992" s="47">
        <f t="shared" si="1563"/>
        <v>0</v>
      </c>
      <c r="J992" s="47">
        <f t="shared" ref="J992" si="1564">J993+J994+J995</f>
        <v>0</v>
      </c>
    </row>
    <row r="993" spans="1:10" ht="15" customHeight="1" x14ac:dyDescent="0.35">
      <c r="A993" s="43"/>
      <c r="B993" s="28" t="s">
        <v>315</v>
      </c>
      <c r="C993" s="29" t="s">
        <v>316</v>
      </c>
      <c r="D993" s="190"/>
      <c r="E993" s="30"/>
      <c r="F993" s="97"/>
      <c r="G993" s="30"/>
      <c r="H993" s="30"/>
      <c r="I993" s="30"/>
      <c r="J993" s="30"/>
    </row>
    <row r="994" spans="1:10" ht="15" customHeight="1" x14ac:dyDescent="0.35">
      <c r="A994" s="43"/>
      <c r="B994" s="28" t="s">
        <v>317</v>
      </c>
      <c r="C994" s="29" t="s">
        <v>318</v>
      </c>
      <c r="D994" s="190"/>
      <c r="E994" s="30">
        <v>0</v>
      </c>
      <c r="F994" s="97">
        <v>0</v>
      </c>
      <c r="G994" s="30">
        <v>0</v>
      </c>
      <c r="H994" s="30">
        <v>0</v>
      </c>
      <c r="I994" s="30">
        <v>0</v>
      </c>
      <c r="J994" s="30">
        <v>0</v>
      </c>
    </row>
    <row r="995" spans="1:10" ht="15.75" customHeight="1" x14ac:dyDescent="0.35">
      <c r="A995" s="43"/>
      <c r="B995" s="28" t="s">
        <v>319</v>
      </c>
      <c r="C995" s="29" t="s">
        <v>320</v>
      </c>
      <c r="D995" s="190">
        <v>1613</v>
      </c>
      <c r="E995" s="30">
        <v>89</v>
      </c>
      <c r="F995" s="97">
        <v>89</v>
      </c>
      <c r="G995" s="30"/>
      <c r="H995" s="30"/>
      <c r="I995" s="30"/>
      <c r="J995" s="30"/>
    </row>
    <row r="996" spans="1:10" ht="36" hidden="1" customHeight="1" x14ac:dyDescent="0.35">
      <c r="A996" s="43"/>
      <c r="B996" s="213" t="s">
        <v>602</v>
      </c>
      <c r="C996" s="159"/>
      <c r="D996" s="267">
        <f t="shared" ref="D996:E997" si="1565">D997</f>
        <v>813</v>
      </c>
      <c r="E996" s="134">
        <f t="shared" si="1565"/>
        <v>0</v>
      </c>
      <c r="F996" s="162">
        <f t="shared" ref="F996:J997" si="1566">F997</f>
        <v>0</v>
      </c>
      <c r="G996" s="134">
        <f t="shared" si="1566"/>
        <v>0</v>
      </c>
      <c r="H996" s="134">
        <f t="shared" si="1566"/>
        <v>0</v>
      </c>
      <c r="I996" s="134">
        <f t="shared" si="1566"/>
        <v>0</v>
      </c>
      <c r="J996" s="134">
        <f t="shared" si="1566"/>
        <v>0</v>
      </c>
    </row>
    <row r="997" spans="1:10" ht="16.5" hidden="1" customHeight="1" x14ac:dyDescent="0.35">
      <c r="A997" s="43"/>
      <c r="B997" s="28" t="s">
        <v>275</v>
      </c>
      <c r="C997" s="212"/>
      <c r="D997" s="257">
        <f t="shared" si="1565"/>
        <v>813</v>
      </c>
      <c r="E997" s="47">
        <f t="shared" si="1565"/>
        <v>0</v>
      </c>
      <c r="F997" s="474">
        <f t="shared" si="1566"/>
        <v>0</v>
      </c>
      <c r="G997" s="47">
        <f t="shared" si="1566"/>
        <v>0</v>
      </c>
      <c r="H997" s="47">
        <f t="shared" si="1566"/>
        <v>0</v>
      </c>
      <c r="I997" s="47">
        <f t="shared" si="1566"/>
        <v>0</v>
      </c>
      <c r="J997" s="47">
        <f t="shared" si="1566"/>
        <v>0</v>
      </c>
    </row>
    <row r="998" spans="1:10" ht="24" hidden="1" customHeight="1" x14ac:dyDescent="0.35">
      <c r="A998" s="43"/>
      <c r="B998" s="135" t="s">
        <v>600</v>
      </c>
      <c r="C998" s="29">
        <v>58</v>
      </c>
      <c r="D998" s="257">
        <f t="shared" ref="D998:E998" si="1567">D999+D1000+D1001</f>
        <v>813</v>
      </c>
      <c r="E998" s="47">
        <f t="shared" si="1567"/>
        <v>0</v>
      </c>
      <c r="F998" s="474">
        <f t="shared" ref="F998" si="1568">F999+F1000+F1001</f>
        <v>0</v>
      </c>
      <c r="G998" s="47">
        <f t="shared" ref="G998:I998" si="1569">G999+G1000+G1001</f>
        <v>0</v>
      </c>
      <c r="H998" s="47">
        <f t="shared" si="1569"/>
        <v>0</v>
      </c>
      <c r="I998" s="47">
        <f t="shared" si="1569"/>
        <v>0</v>
      </c>
      <c r="J998" s="47">
        <f t="shared" ref="J998" si="1570">J999+J1000+J1001</f>
        <v>0</v>
      </c>
    </row>
    <row r="999" spans="1:10" ht="15.75" hidden="1" customHeight="1" x14ac:dyDescent="0.35">
      <c r="A999" s="43"/>
      <c r="B999" s="28" t="s">
        <v>315</v>
      </c>
      <c r="C999" s="29" t="s">
        <v>316</v>
      </c>
      <c r="D999" s="190"/>
      <c r="E999" s="30"/>
      <c r="F999" s="97"/>
      <c r="G999" s="30"/>
      <c r="H999" s="30"/>
      <c r="I999" s="30"/>
      <c r="J999" s="30"/>
    </row>
    <row r="1000" spans="1:10" ht="15" hidden="1" customHeight="1" x14ac:dyDescent="0.35">
      <c r="A1000" s="43"/>
      <c r="B1000" s="28" t="s">
        <v>317</v>
      </c>
      <c r="C1000" s="29" t="s">
        <v>318</v>
      </c>
      <c r="D1000" s="190"/>
      <c r="E1000" s="30"/>
      <c r="F1000" s="97"/>
      <c r="G1000" s="30"/>
      <c r="H1000" s="30"/>
      <c r="I1000" s="30"/>
      <c r="J1000" s="30"/>
    </row>
    <row r="1001" spans="1:10" ht="15" hidden="1" customHeight="1" x14ac:dyDescent="0.35">
      <c r="A1001" s="43"/>
      <c r="B1001" s="28" t="s">
        <v>319</v>
      </c>
      <c r="C1001" s="29" t="s">
        <v>320</v>
      </c>
      <c r="D1001" s="190">
        <v>813</v>
      </c>
      <c r="E1001" s="30"/>
      <c r="F1001" s="97"/>
      <c r="G1001" s="30"/>
      <c r="H1001" s="30"/>
      <c r="I1001" s="30"/>
      <c r="J1001" s="30"/>
    </row>
    <row r="1002" spans="1:10" ht="22.5" customHeight="1" x14ac:dyDescent="0.35">
      <c r="A1002" s="214" t="s">
        <v>603</v>
      </c>
      <c r="B1002" s="215" t="s">
        <v>604</v>
      </c>
      <c r="C1002" s="131" t="s">
        <v>605</v>
      </c>
      <c r="D1002" s="277">
        <f t="shared" ref="D1002:E1006" si="1571">D1014+D1022+D1038+D1062+D1110+D1070+D1046+D1054+D1078+D1086+D1102+D1030</f>
        <v>68772.76999999999</v>
      </c>
      <c r="E1002" s="216">
        <f t="shared" si="1571"/>
        <v>73595</v>
      </c>
      <c r="F1002" s="495">
        <f t="shared" ref="F1002:F1006" si="1572">F1014+F1022+F1038+F1062+F1110+F1070+F1046+F1054+F1078+F1086+F1102+F1030</f>
        <v>57247</v>
      </c>
      <c r="G1002" s="216">
        <f t="shared" ref="G1002:I1002" si="1573">G1014+G1022+G1038+G1062+G1110+G1070+G1046+G1054+G1078+G1086+G1102+G1030</f>
        <v>0</v>
      </c>
      <c r="H1002" s="216">
        <f t="shared" si="1573"/>
        <v>0</v>
      </c>
      <c r="I1002" s="216">
        <f t="shared" si="1573"/>
        <v>0</v>
      </c>
      <c r="J1002" s="216">
        <f t="shared" ref="J1002" si="1574">J1014+J1022+J1038+J1062+J1110+J1070+J1046+J1054+J1078+J1086+J1102+J1030</f>
        <v>0</v>
      </c>
    </row>
    <row r="1003" spans="1:10" ht="14.15" x14ac:dyDescent="0.35">
      <c r="A1003" s="214"/>
      <c r="B1003" s="201" t="s">
        <v>262</v>
      </c>
      <c r="C1003" s="202"/>
      <c r="D1003" s="195">
        <f t="shared" si="1571"/>
        <v>65608.76999999999</v>
      </c>
      <c r="E1003" s="115">
        <f t="shared" si="1571"/>
        <v>72686</v>
      </c>
      <c r="F1003" s="480">
        <f t="shared" si="1572"/>
        <v>56000</v>
      </c>
      <c r="G1003" s="115">
        <f t="shared" ref="G1003:I1003" si="1575">G1015+G1023+G1039+G1063+G1111+G1071+G1047+G1055+G1079+G1087+G1103+G1031</f>
        <v>0</v>
      </c>
      <c r="H1003" s="115">
        <f t="shared" si="1575"/>
        <v>0</v>
      </c>
      <c r="I1003" s="115">
        <f t="shared" si="1575"/>
        <v>0</v>
      </c>
      <c r="J1003" s="115">
        <f t="shared" ref="J1003" si="1576">J1015+J1023+J1039+J1063+J1111+J1071+J1047+J1055+J1079+J1087+J1103+J1031</f>
        <v>0</v>
      </c>
    </row>
    <row r="1004" spans="1:10" ht="14.15" x14ac:dyDescent="0.35">
      <c r="A1004" s="214"/>
      <c r="B1004" s="201" t="s">
        <v>263</v>
      </c>
      <c r="C1004" s="217">
        <v>1</v>
      </c>
      <c r="D1004" s="195">
        <f t="shared" si="1571"/>
        <v>66030.38</v>
      </c>
      <c r="E1004" s="115">
        <f t="shared" si="1571"/>
        <v>72686</v>
      </c>
      <c r="F1004" s="480">
        <f t="shared" si="1572"/>
        <v>56000</v>
      </c>
      <c r="G1004" s="115">
        <f t="shared" ref="G1004:I1004" si="1577">G1016+G1024+G1040+G1064+G1112+G1072+G1048+G1056+G1080+G1088+G1104+G1032</f>
        <v>0</v>
      </c>
      <c r="H1004" s="115">
        <f t="shared" si="1577"/>
        <v>0</v>
      </c>
      <c r="I1004" s="115">
        <f t="shared" si="1577"/>
        <v>0</v>
      </c>
      <c r="J1004" s="115">
        <f t="shared" ref="J1004" si="1578">J1016+J1024+J1040+J1064+J1112+J1072+J1048+J1056+J1080+J1088+J1104+J1032</f>
        <v>0</v>
      </c>
    </row>
    <row r="1005" spans="1:10" ht="14.15" x14ac:dyDescent="0.35">
      <c r="A1005" s="214"/>
      <c r="B1005" s="201" t="s">
        <v>264</v>
      </c>
      <c r="C1005" s="217">
        <v>10</v>
      </c>
      <c r="D1005" s="195">
        <f t="shared" si="1571"/>
        <v>48535.5</v>
      </c>
      <c r="E1005" s="115">
        <f t="shared" si="1571"/>
        <v>60011</v>
      </c>
      <c r="F1005" s="480">
        <f t="shared" si="1572"/>
        <v>45000</v>
      </c>
      <c r="G1005" s="115">
        <f t="shared" ref="G1005:I1005" si="1579">G1017+G1025+G1041+G1065+G1113+G1073+G1049+G1057+G1081+G1089+G1105+G1033</f>
        <v>0</v>
      </c>
      <c r="H1005" s="115">
        <f t="shared" si="1579"/>
        <v>0</v>
      </c>
      <c r="I1005" s="115">
        <f t="shared" si="1579"/>
        <v>0</v>
      </c>
      <c r="J1005" s="115">
        <f t="shared" ref="J1005" si="1580">J1017+J1025+J1041+J1065+J1113+J1073+J1049+J1057+J1081+J1089+J1105+J1033</f>
        <v>0</v>
      </c>
    </row>
    <row r="1006" spans="1:10" ht="14.15" x14ac:dyDescent="0.35">
      <c r="A1006" s="214"/>
      <c r="B1006" s="201" t="s">
        <v>265</v>
      </c>
      <c r="C1006" s="217">
        <v>20</v>
      </c>
      <c r="D1006" s="195">
        <f t="shared" si="1571"/>
        <v>17494.879999999997</v>
      </c>
      <c r="E1006" s="115">
        <f t="shared" si="1571"/>
        <v>12675</v>
      </c>
      <c r="F1006" s="480">
        <f t="shared" si="1572"/>
        <v>11000</v>
      </c>
      <c r="G1006" s="115">
        <f t="shared" ref="G1006:I1006" si="1581">G1018+G1026+G1042+G1066+G1114+G1074+G1050+G1058+G1082+G1090+G1106+G1034</f>
        <v>0</v>
      </c>
      <c r="H1006" s="115">
        <f t="shared" si="1581"/>
        <v>0</v>
      </c>
      <c r="I1006" s="115">
        <f t="shared" si="1581"/>
        <v>0</v>
      </c>
      <c r="J1006" s="115">
        <f t="shared" ref="J1006" si="1582">J1018+J1026+J1042+J1066+J1114+J1074+J1050+J1058+J1082+J1090+J1106+J1034</f>
        <v>0</v>
      </c>
    </row>
    <row r="1007" spans="1:10" ht="24.75" customHeight="1" x14ac:dyDescent="0.35">
      <c r="A1007" s="214"/>
      <c r="B1007" s="218" t="s">
        <v>274</v>
      </c>
      <c r="C1007" s="202" t="s">
        <v>380</v>
      </c>
      <c r="D1007" s="195">
        <f t="shared" ref="D1007:E1007" si="1583">D1019+D1027+D1043+D1051+D1059+D1067+D1083+D1115+D1091+D1075+D1107+D1035</f>
        <v>-421.61</v>
      </c>
      <c r="E1007" s="115">
        <f t="shared" si="1583"/>
        <v>0</v>
      </c>
      <c r="F1007" s="480">
        <f t="shared" ref="F1007" si="1584">F1019+F1027+F1043+F1051+F1059+F1067+F1083+F1115+F1091+F1075+F1107+F1035</f>
        <v>0</v>
      </c>
      <c r="G1007" s="115">
        <f t="shared" ref="G1007:I1007" si="1585">G1019+G1027+G1043+G1051+G1059+G1067+G1083+G1115+G1091+G1075+G1107+G1035</f>
        <v>0</v>
      </c>
      <c r="H1007" s="115">
        <f t="shared" si="1585"/>
        <v>0</v>
      </c>
      <c r="I1007" s="115">
        <f t="shared" si="1585"/>
        <v>0</v>
      </c>
      <c r="J1007" s="115">
        <f t="shared" ref="J1007" si="1586">J1019+J1027+J1043+J1051+J1059+J1067+J1083+J1115+J1091+J1075+J1107+J1035</f>
        <v>0</v>
      </c>
    </row>
    <row r="1008" spans="1:10" ht="14.15" x14ac:dyDescent="0.35">
      <c r="A1008" s="214"/>
      <c r="B1008" s="201" t="s">
        <v>275</v>
      </c>
      <c r="C1008" s="217"/>
      <c r="D1008" s="195">
        <f t="shared" ref="D1008:E1008" si="1587">D1020+D1028+D1044+D1068+D1116+D1060+D1084+D1052+D1076+D1092+D1108+D1036</f>
        <v>3164</v>
      </c>
      <c r="E1008" s="115">
        <f t="shared" si="1587"/>
        <v>909</v>
      </c>
      <c r="F1008" s="480">
        <f t="shared" ref="F1008" si="1588">F1020+F1028+F1044+F1068+F1116+F1060+F1084+F1052+F1076+F1092+F1108+F1036</f>
        <v>1247</v>
      </c>
      <c r="G1008" s="115">
        <f t="shared" ref="G1008:I1008" si="1589">G1020+G1028+G1044+G1068+G1116+G1060+G1084+G1052+G1076+G1092+G1108+G1036</f>
        <v>0</v>
      </c>
      <c r="H1008" s="115">
        <f t="shared" si="1589"/>
        <v>0</v>
      </c>
      <c r="I1008" s="115">
        <f t="shared" si="1589"/>
        <v>0</v>
      </c>
      <c r="J1008" s="115">
        <f t="shared" ref="J1008" si="1590">J1020+J1028+J1044+J1068+J1116+J1060+J1084+J1052+J1076+J1092+J1108+J1036</f>
        <v>0</v>
      </c>
    </row>
    <row r="1009" spans="1:10" ht="33.75" customHeight="1" x14ac:dyDescent="0.35">
      <c r="A1009" s="214"/>
      <c r="B1009" s="504" t="s">
        <v>285</v>
      </c>
      <c r="C1009" s="217">
        <v>60</v>
      </c>
      <c r="D1009" s="195">
        <f t="shared" ref="D1009:E1012" si="1591">D1093+D1097</f>
        <v>2613</v>
      </c>
      <c r="E1009" s="115">
        <f t="shared" si="1591"/>
        <v>909</v>
      </c>
      <c r="F1009" s="480">
        <f t="shared" ref="F1009:F1012" si="1592">F1093+F1097</f>
        <v>909</v>
      </c>
      <c r="G1009" s="115">
        <f t="shared" ref="G1009:I1009" si="1593">G1093+G1097</f>
        <v>0</v>
      </c>
      <c r="H1009" s="115">
        <f t="shared" si="1593"/>
        <v>0</v>
      </c>
      <c r="I1009" s="115">
        <f t="shared" si="1593"/>
        <v>0</v>
      </c>
      <c r="J1009" s="115">
        <f t="shared" ref="J1009" si="1594">J1093+J1097</f>
        <v>0</v>
      </c>
    </row>
    <row r="1010" spans="1:10" ht="14.15" x14ac:dyDescent="0.35">
      <c r="A1010" s="214"/>
      <c r="B1010" s="28" t="s">
        <v>168</v>
      </c>
      <c r="C1010" s="29" t="s">
        <v>326</v>
      </c>
      <c r="D1010" s="195">
        <f t="shared" si="1591"/>
        <v>2196</v>
      </c>
      <c r="E1010" s="115">
        <f t="shared" si="1591"/>
        <v>764</v>
      </c>
      <c r="F1010" s="480">
        <f t="shared" si="1592"/>
        <v>764</v>
      </c>
      <c r="G1010" s="115">
        <f t="shared" ref="G1010:I1010" si="1595">G1094+G1098</f>
        <v>0</v>
      </c>
      <c r="H1010" s="115">
        <f t="shared" si="1595"/>
        <v>0</v>
      </c>
      <c r="I1010" s="115">
        <f t="shared" si="1595"/>
        <v>0</v>
      </c>
      <c r="J1010" s="115">
        <f t="shared" ref="J1010" si="1596">J1094+J1098</f>
        <v>0</v>
      </c>
    </row>
    <row r="1011" spans="1:10" ht="14.15" x14ac:dyDescent="0.35">
      <c r="A1011" s="214"/>
      <c r="B1011" s="28" t="s">
        <v>170</v>
      </c>
      <c r="C1011" s="29" t="s">
        <v>327</v>
      </c>
      <c r="D1011" s="195">
        <f t="shared" si="1591"/>
        <v>0</v>
      </c>
      <c r="E1011" s="115">
        <f t="shared" si="1591"/>
        <v>0</v>
      </c>
      <c r="F1011" s="480">
        <f t="shared" si="1592"/>
        <v>0</v>
      </c>
      <c r="G1011" s="115">
        <f t="shared" ref="G1011:I1011" si="1597">G1095+G1099</f>
        <v>0</v>
      </c>
      <c r="H1011" s="115">
        <f t="shared" si="1597"/>
        <v>0</v>
      </c>
      <c r="I1011" s="115">
        <f t="shared" si="1597"/>
        <v>0</v>
      </c>
      <c r="J1011" s="115">
        <f t="shared" ref="J1011" si="1598">J1095+J1099</f>
        <v>0</v>
      </c>
    </row>
    <row r="1012" spans="1:10" ht="14.15" x14ac:dyDescent="0.35">
      <c r="A1012" s="214"/>
      <c r="B1012" s="28" t="s">
        <v>172</v>
      </c>
      <c r="C1012" s="29" t="s">
        <v>328</v>
      </c>
      <c r="D1012" s="195">
        <f t="shared" si="1591"/>
        <v>417</v>
      </c>
      <c r="E1012" s="115">
        <f t="shared" si="1591"/>
        <v>145</v>
      </c>
      <c r="F1012" s="480">
        <f t="shared" si="1592"/>
        <v>145</v>
      </c>
      <c r="G1012" s="115">
        <f t="shared" ref="G1012:I1012" si="1599">G1096+G1100</f>
        <v>0</v>
      </c>
      <c r="H1012" s="115">
        <f t="shared" si="1599"/>
        <v>0</v>
      </c>
      <c r="I1012" s="115">
        <f t="shared" si="1599"/>
        <v>0</v>
      </c>
      <c r="J1012" s="115">
        <f t="shared" ref="J1012" si="1600">J1096+J1100</f>
        <v>0</v>
      </c>
    </row>
    <row r="1013" spans="1:10" ht="14.15" x14ac:dyDescent="0.35">
      <c r="A1013" s="214"/>
      <c r="B1013" s="201" t="s">
        <v>329</v>
      </c>
      <c r="C1013" s="217">
        <v>70</v>
      </c>
      <c r="D1013" s="195">
        <f t="shared" ref="D1013:E1013" si="1601">D1021+D1029+D1045+D1069+D1117+D1061+D1085+D1053+D1077+D1101+D1109+D1037</f>
        <v>551</v>
      </c>
      <c r="E1013" s="115">
        <f t="shared" si="1601"/>
        <v>0</v>
      </c>
      <c r="F1013" s="480">
        <f t="shared" ref="F1013" si="1602">F1021+F1029+F1045+F1069+F1117+F1061+F1085+F1053+F1077+F1101+F1109+F1037</f>
        <v>338</v>
      </c>
      <c r="G1013" s="115">
        <f t="shared" ref="G1013:I1013" si="1603">G1021+G1029+G1045+G1069+G1117+G1061+G1085+G1053+G1077+G1101+G1109+G1037</f>
        <v>0</v>
      </c>
      <c r="H1013" s="115">
        <f t="shared" si="1603"/>
        <v>0</v>
      </c>
      <c r="I1013" s="115">
        <f t="shared" si="1603"/>
        <v>0</v>
      </c>
      <c r="J1013" s="115">
        <f t="shared" ref="J1013" si="1604">J1021+J1029+J1045+J1069+J1117+J1061+J1085+J1053+J1077+J1101+J1109+J1037</f>
        <v>0</v>
      </c>
    </row>
    <row r="1014" spans="1:10" ht="43.5" customHeight="1" x14ac:dyDescent="0.35">
      <c r="A1014" s="43" t="s">
        <v>606</v>
      </c>
      <c r="B1014" s="158" t="s">
        <v>1086</v>
      </c>
      <c r="C1014" s="159" t="s">
        <v>631</v>
      </c>
      <c r="D1014" s="269">
        <f t="shared" ref="D1014:E1014" si="1605">D1015+D1020</f>
        <v>10962.56</v>
      </c>
      <c r="E1014" s="160">
        <f t="shared" si="1605"/>
        <v>18723</v>
      </c>
      <c r="F1014" s="484">
        <f t="shared" ref="F1014" si="1606">F1015+F1020</f>
        <v>10700</v>
      </c>
      <c r="G1014" s="160">
        <f t="shared" ref="G1014:I1014" si="1607">G1015+G1020</f>
        <v>0</v>
      </c>
      <c r="H1014" s="160">
        <f t="shared" si="1607"/>
        <v>0</v>
      </c>
      <c r="I1014" s="160">
        <f t="shared" si="1607"/>
        <v>0</v>
      </c>
      <c r="J1014" s="160">
        <f t="shared" ref="J1014" si="1608">J1015+J1020</f>
        <v>0</v>
      </c>
    </row>
    <row r="1015" spans="1:10" ht="14.15" x14ac:dyDescent="0.35">
      <c r="A1015" s="43"/>
      <c r="B1015" s="25" t="s">
        <v>262</v>
      </c>
      <c r="C1015" s="29"/>
      <c r="D1015" s="195">
        <f t="shared" ref="D1015:E1015" si="1609">D1016+D1019</f>
        <v>10958.56</v>
      </c>
      <c r="E1015" s="115">
        <f t="shared" si="1609"/>
        <v>18723</v>
      </c>
      <c r="F1015" s="480">
        <f t="shared" ref="F1015" si="1610">F1016+F1019</f>
        <v>10700</v>
      </c>
      <c r="G1015" s="115">
        <f t="shared" ref="G1015:I1015" si="1611">G1016+G1019</f>
        <v>0</v>
      </c>
      <c r="H1015" s="115">
        <f t="shared" si="1611"/>
        <v>0</v>
      </c>
      <c r="I1015" s="115">
        <f t="shared" si="1611"/>
        <v>0</v>
      </c>
      <c r="J1015" s="115">
        <f t="shared" ref="J1015" si="1612">J1016+J1019</f>
        <v>0</v>
      </c>
    </row>
    <row r="1016" spans="1:10" ht="22.5" customHeight="1" x14ac:dyDescent="0.35">
      <c r="A1016" s="43"/>
      <c r="B1016" s="28" t="s">
        <v>263</v>
      </c>
      <c r="C1016" s="29">
        <v>1</v>
      </c>
      <c r="D1016" s="253">
        <f t="shared" ref="D1016:E1016" si="1613">D1017+D1018</f>
        <v>11000</v>
      </c>
      <c r="E1016" s="38">
        <f t="shared" si="1613"/>
        <v>18723</v>
      </c>
      <c r="F1016" s="469">
        <f t="shared" ref="F1016" si="1614">F1017+F1018</f>
        <v>10700</v>
      </c>
      <c r="G1016" s="38">
        <f t="shared" ref="G1016:I1016" si="1615">G1017+G1018</f>
        <v>0</v>
      </c>
      <c r="H1016" s="38">
        <f t="shared" si="1615"/>
        <v>0</v>
      </c>
      <c r="I1016" s="38">
        <f t="shared" si="1615"/>
        <v>0</v>
      </c>
      <c r="J1016" s="38">
        <f t="shared" ref="J1016" si="1616">J1017+J1018</f>
        <v>0</v>
      </c>
    </row>
    <row r="1017" spans="1:10" ht="21" customHeight="1" x14ac:dyDescent="0.35">
      <c r="A1017" s="43"/>
      <c r="B1017" s="28" t="s">
        <v>264</v>
      </c>
      <c r="C1017" s="29">
        <v>10</v>
      </c>
      <c r="D1017" s="190">
        <v>9300</v>
      </c>
      <c r="E1017" s="30">
        <v>15900</v>
      </c>
      <c r="F1017" s="97">
        <v>9000</v>
      </c>
      <c r="G1017" s="30"/>
      <c r="H1017" s="30"/>
      <c r="I1017" s="30"/>
      <c r="J1017" s="30"/>
    </row>
    <row r="1018" spans="1:10" ht="17.25" customHeight="1" x14ac:dyDescent="0.35">
      <c r="A1018" s="43"/>
      <c r="B1018" s="28" t="s">
        <v>265</v>
      </c>
      <c r="C1018" s="29">
        <v>20</v>
      </c>
      <c r="D1018" s="190">
        <v>1700</v>
      </c>
      <c r="E1018" s="30">
        <v>2823</v>
      </c>
      <c r="F1018" s="97">
        <v>1700</v>
      </c>
      <c r="G1018" s="30"/>
      <c r="H1018" s="30"/>
      <c r="I1018" s="30"/>
      <c r="J1018" s="30"/>
    </row>
    <row r="1019" spans="1:10" ht="1.5" customHeight="1" x14ac:dyDescent="0.35">
      <c r="A1019" s="43"/>
      <c r="B1019" s="16" t="s">
        <v>274</v>
      </c>
      <c r="C1019" s="29" t="s">
        <v>380</v>
      </c>
      <c r="D1019" s="190">
        <v>-41.44</v>
      </c>
      <c r="E1019" s="30"/>
      <c r="F1019" s="97"/>
      <c r="G1019" s="30"/>
      <c r="H1019" s="30"/>
      <c r="I1019" s="30"/>
      <c r="J1019" s="30"/>
    </row>
    <row r="1020" spans="1:10" ht="15" hidden="1" customHeight="1" x14ac:dyDescent="0.35">
      <c r="A1020" s="43"/>
      <c r="B1020" s="25" t="s">
        <v>275</v>
      </c>
      <c r="C1020" s="29"/>
      <c r="D1020" s="40">
        <f t="shared" ref="D1020:E1020" si="1617">D1021</f>
        <v>4</v>
      </c>
      <c r="E1020" s="41">
        <f t="shared" si="1617"/>
        <v>0</v>
      </c>
      <c r="F1020" s="471">
        <f t="shared" ref="F1020:J1020" si="1618">F1021</f>
        <v>0</v>
      </c>
      <c r="G1020" s="41">
        <f t="shared" si="1618"/>
        <v>0</v>
      </c>
      <c r="H1020" s="41">
        <f t="shared" si="1618"/>
        <v>0</v>
      </c>
      <c r="I1020" s="41">
        <f t="shared" si="1618"/>
        <v>0</v>
      </c>
      <c r="J1020" s="41">
        <f t="shared" si="1618"/>
        <v>0</v>
      </c>
    </row>
    <row r="1021" spans="1:10" ht="17.25" hidden="1" customHeight="1" x14ac:dyDescent="0.35">
      <c r="A1021" s="43"/>
      <c r="B1021" s="28" t="s">
        <v>329</v>
      </c>
      <c r="C1021" s="29">
        <v>70</v>
      </c>
      <c r="D1021" s="190">
        <v>4</v>
      </c>
      <c r="E1021" s="30"/>
      <c r="F1021" s="97"/>
      <c r="G1021" s="30"/>
      <c r="H1021" s="30"/>
      <c r="I1021" s="30"/>
      <c r="J1021" s="30"/>
    </row>
    <row r="1022" spans="1:10" ht="28.5" hidden="1" customHeight="1" x14ac:dyDescent="0.35">
      <c r="A1022" s="43" t="s">
        <v>607</v>
      </c>
      <c r="B1022" s="158" t="s">
        <v>608</v>
      </c>
      <c r="C1022" s="159" t="s">
        <v>609</v>
      </c>
      <c r="D1022" s="269">
        <f t="shared" ref="D1022:E1022" si="1619">D1023+D1028</f>
        <v>0</v>
      </c>
      <c r="E1022" s="160">
        <f t="shared" si="1619"/>
        <v>0</v>
      </c>
      <c r="F1022" s="484">
        <f t="shared" ref="F1022" si="1620">F1023+F1028</f>
        <v>0</v>
      </c>
      <c r="G1022" s="160">
        <f t="shared" ref="G1022:I1022" si="1621">G1023+G1028</f>
        <v>0</v>
      </c>
      <c r="H1022" s="160">
        <f t="shared" si="1621"/>
        <v>0</v>
      </c>
      <c r="I1022" s="160">
        <f t="shared" si="1621"/>
        <v>0</v>
      </c>
      <c r="J1022" s="160">
        <f t="shared" ref="J1022" si="1622">J1023+J1028</f>
        <v>0</v>
      </c>
    </row>
    <row r="1023" spans="1:10" ht="14.15" hidden="1" x14ac:dyDescent="0.35">
      <c r="A1023" s="43"/>
      <c r="B1023" s="25" t="s">
        <v>262</v>
      </c>
      <c r="C1023" s="29"/>
      <c r="D1023" s="195">
        <f t="shared" ref="D1023:E1023" si="1623">D1024+D1027</f>
        <v>0</v>
      </c>
      <c r="E1023" s="115">
        <f t="shared" si="1623"/>
        <v>0</v>
      </c>
      <c r="F1023" s="480">
        <f t="shared" ref="F1023" si="1624">F1024+F1027</f>
        <v>0</v>
      </c>
      <c r="G1023" s="115">
        <f t="shared" ref="G1023:I1023" si="1625">G1024+G1027</f>
        <v>0</v>
      </c>
      <c r="H1023" s="115">
        <f t="shared" si="1625"/>
        <v>0</v>
      </c>
      <c r="I1023" s="115">
        <f t="shared" si="1625"/>
        <v>0</v>
      </c>
      <c r="J1023" s="115">
        <f t="shared" ref="J1023" si="1626">J1024+J1027</f>
        <v>0</v>
      </c>
    </row>
    <row r="1024" spans="1:10" ht="14.15" hidden="1" x14ac:dyDescent="0.35">
      <c r="A1024" s="43"/>
      <c r="B1024" s="28" t="s">
        <v>263</v>
      </c>
      <c r="C1024" s="29">
        <v>1</v>
      </c>
      <c r="D1024" s="253">
        <f t="shared" ref="D1024:E1024" si="1627">D1025+D1026</f>
        <v>0</v>
      </c>
      <c r="E1024" s="38">
        <f t="shared" si="1627"/>
        <v>0</v>
      </c>
      <c r="F1024" s="469">
        <f t="shared" ref="F1024" si="1628">F1025+F1026</f>
        <v>0</v>
      </c>
      <c r="G1024" s="38">
        <f t="shared" ref="G1024:I1024" si="1629">G1025+G1026</f>
        <v>0</v>
      </c>
      <c r="H1024" s="38">
        <f t="shared" si="1629"/>
        <v>0</v>
      </c>
      <c r="I1024" s="38">
        <f t="shared" si="1629"/>
        <v>0</v>
      </c>
      <c r="J1024" s="38">
        <f t="shared" ref="J1024" si="1630">J1025+J1026</f>
        <v>0</v>
      </c>
    </row>
    <row r="1025" spans="1:10" ht="14.15" hidden="1" x14ac:dyDescent="0.35">
      <c r="A1025" s="43"/>
      <c r="B1025" s="28" t="s">
        <v>264</v>
      </c>
      <c r="C1025" s="29">
        <v>10</v>
      </c>
      <c r="D1025" s="190"/>
      <c r="E1025" s="30"/>
      <c r="F1025" s="97"/>
      <c r="G1025" s="30"/>
      <c r="H1025" s="30"/>
      <c r="I1025" s="30"/>
      <c r="J1025" s="30"/>
    </row>
    <row r="1026" spans="1:10" ht="14.25" hidden="1" customHeight="1" x14ac:dyDescent="0.35">
      <c r="A1026" s="43"/>
      <c r="B1026" s="28" t="s">
        <v>265</v>
      </c>
      <c r="C1026" s="29">
        <v>20</v>
      </c>
      <c r="D1026" s="190"/>
      <c r="E1026" s="30"/>
      <c r="F1026" s="97"/>
      <c r="G1026" s="30"/>
      <c r="H1026" s="30"/>
      <c r="I1026" s="30"/>
      <c r="J1026" s="30"/>
    </row>
    <row r="1027" spans="1:10" ht="29.25" hidden="1" customHeight="1" x14ac:dyDescent="0.35">
      <c r="A1027" s="43"/>
      <c r="B1027" s="16" t="s">
        <v>274</v>
      </c>
      <c r="C1027" s="29" t="s">
        <v>380</v>
      </c>
      <c r="D1027" s="190"/>
      <c r="E1027" s="30"/>
      <c r="F1027" s="97"/>
      <c r="G1027" s="30"/>
      <c r="H1027" s="30"/>
      <c r="I1027" s="30"/>
      <c r="J1027" s="30"/>
    </row>
    <row r="1028" spans="1:10" ht="17.25" hidden="1" customHeight="1" x14ac:dyDescent="0.35">
      <c r="A1028" s="43"/>
      <c r="B1028" s="25" t="s">
        <v>275</v>
      </c>
      <c r="C1028" s="29"/>
      <c r="D1028" s="253">
        <f t="shared" ref="D1028:E1028" si="1631">D1029</f>
        <v>0</v>
      </c>
      <c r="E1028" s="38">
        <f t="shared" si="1631"/>
        <v>0</v>
      </c>
      <c r="F1028" s="469">
        <f t="shared" ref="F1028:J1028" si="1632">F1029</f>
        <v>0</v>
      </c>
      <c r="G1028" s="38">
        <f t="shared" si="1632"/>
        <v>0</v>
      </c>
      <c r="H1028" s="38">
        <f t="shared" si="1632"/>
        <v>0</v>
      </c>
      <c r="I1028" s="38">
        <f t="shared" si="1632"/>
        <v>0</v>
      </c>
      <c r="J1028" s="38">
        <f t="shared" si="1632"/>
        <v>0</v>
      </c>
    </row>
    <row r="1029" spans="1:10" ht="18" hidden="1" customHeight="1" x14ac:dyDescent="0.35">
      <c r="A1029" s="43"/>
      <c r="B1029" s="28" t="s">
        <v>329</v>
      </c>
      <c r="C1029" s="29">
        <v>70</v>
      </c>
      <c r="D1029" s="190"/>
      <c r="E1029" s="30"/>
      <c r="F1029" s="97"/>
      <c r="G1029" s="30"/>
      <c r="H1029" s="30"/>
      <c r="I1029" s="30"/>
      <c r="J1029" s="30"/>
    </row>
    <row r="1030" spans="1:10" ht="39" hidden="1" customHeight="1" x14ac:dyDescent="0.35">
      <c r="A1030" s="43"/>
      <c r="B1030" s="219" t="s">
        <v>610</v>
      </c>
      <c r="C1030" s="220" t="s">
        <v>611</v>
      </c>
      <c r="D1030" s="190">
        <f t="shared" ref="D1030:E1030" si="1633">D1031+D1036</f>
        <v>0</v>
      </c>
      <c r="E1030" s="30">
        <f t="shared" si="1633"/>
        <v>0</v>
      </c>
      <c r="F1030" s="97">
        <f t="shared" ref="F1030" si="1634">F1031+F1036</f>
        <v>0</v>
      </c>
      <c r="G1030" s="30">
        <f t="shared" ref="G1030:I1030" si="1635">G1031+G1036</f>
        <v>0</v>
      </c>
      <c r="H1030" s="30">
        <f t="shared" si="1635"/>
        <v>0</v>
      </c>
      <c r="I1030" s="30">
        <f t="shared" si="1635"/>
        <v>0</v>
      </c>
      <c r="J1030" s="30">
        <f t="shared" ref="J1030" si="1636">J1031+J1036</f>
        <v>0</v>
      </c>
    </row>
    <row r="1031" spans="1:10" ht="18" hidden="1" customHeight="1" x14ac:dyDescent="0.35">
      <c r="A1031" s="43"/>
      <c r="B1031" s="25" t="s">
        <v>262</v>
      </c>
      <c r="C1031" s="29"/>
      <c r="D1031" s="190">
        <f t="shared" ref="D1031:E1031" si="1637">D1032+D1035</f>
        <v>0</v>
      </c>
      <c r="E1031" s="30">
        <f t="shared" si="1637"/>
        <v>0</v>
      </c>
      <c r="F1031" s="97">
        <f t="shared" ref="F1031" si="1638">F1032+F1035</f>
        <v>0</v>
      </c>
      <c r="G1031" s="30">
        <f t="shared" ref="G1031:I1031" si="1639">G1032+G1035</f>
        <v>0</v>
      </c>
      <c r="H1031" s="30">
        <f t="shared" si="1639"/>
        <v>0</v>
      </c>
      <c r="I1031" s="30">
        <f t="shared" si="1639"/>
        <v>0</v>
      </c>
      <c r="J1031" s="30">
        <f t="shared" ref="J1031" si="1640">J1032+J1035</f>
        <v>0</v>
      </c>
    </row>
    <row r="1032" spans="1:10" ht="18" hidden="1" customHeight="1" x14ac:dyDescent="0.35">
      <c r="A1032" s="43"/>
      <c r="B1032" s="28" t="s">
        <v>263</v>
      </c>
      <c r="C1032" s="29">
        <v>1</v>
      </c>
      <c r="D1032" s="190">
        <f t="shared" ref="D1032:E1032" si="1641">D1033+D1034</f>
        <v>0</v>
      </c>
      <c r="E1032" s="30">
        <f t="shared" si="1641"/>
        <v>0</v>
      </c>
      <c r="F1032" s="97">
        <f t="shared" ref="F1032" si="1642">F1033+F1034</f>
        <v>0</v>
      </c>
      <c r="G1032" s="30">
        <f t="shared" ref="G1032:I1032" si="1643">G1033+G1034</f>
        <v>0</v>
      </c>
      <c r="H1032" s="30">
        <f t="shared" si="1643"/>
        <v>0</v>
      </c>
      <c r="I1032" s="30">
        <f t="shared" si="1643"/>
        <v>0</v>
      </c>
      <c r="J1032" s="30">
        <f t="shared" ref="J1032" si="1644">J1033+J1034</f>
        <v>0</v>
      </c>
    </row>
    <row r="1033" spans="1:10" ht="18" hidden="1" customHeight="1" x14ac:dyDescent="0.35">
      <c r="A1033" s="43"/>
      <c r="B1033" s="28" t="s">
        <v>264</v>
      </c>
      <c r="C1033" s="29">
        <v>10</v>
      </c>
      <c r="D1033" s="190"/>
      <c r="E1033" s="30"/>
      <c r="F1033" s="97"/>
      <c r="G1033" s="30"/>
      <c r="H1033" s="30"/>
      <c r="I1033" s="30"/>
      <c r="J1033" s="30"/>
    </row>
    <row r="1034" spans="1:10" ht="18" hidden="1" customHeight="1" x14ac:dyDescent="0.35">
      <c r="A1034" s="43"/>
      <c r="B1034" s="28" t="s">
        <v>265</v>
      </c>
      <c r="C1034" s="29">
        <v>20</v>
      </c>
      <c r="D1034" s="190"/>
      <c r="E1034" s="30"/>
      <c r="F1034" s="97"/>
      <c r="G1034" s="30"/>
      <c r="H1034" s="30"/>
      <c r="I1034" s="30"/>
      <c r="J1034" s="30"/>
    </row>
    <row r="1035" spans="1:10" ht="18" hidden="1" customHeight="1" x14ac:dyDescent="0.35">
      <c r="A1035" s="43"/>
      <c r="B1035" s="16" t="s">
        <v>274</v>
      </c>
      <c r="C1035" s="29" t="s">
        <v>380</v>
      </c>
      <c r="D1035" s="190"/>
      <c r="E1035" s="30"/>
      <c r="F1035" s="97"/>
      <c r="G1035" s="30"/>
      <c r="H1035" s="30"/>
      <c r="I1035" s="30"/>
      <c r="J1035" s="30"/>
    </row>
    <row r="1036" spans="1:10" ht="18" hidden="1" customHeight="1" x14ac:dyDescent="0.35">
      <c r="A1036" s="43"/>
      <c r="B1036" s="25" t="s">
        <v>275</v>
      </c>
      <c r="C1036" s="29"/>
      <c r="D1036" s="190">
        <f t="shared" ref="D1036:E1036" si="1645">D1037</f>
        <v>0</v>
      </c>
      <c r="E1036" s="30">
        <f t="shared" si="1645"/>
        <v>0</v>
      </c>
      <c r="F1036" s="97">
        <f t="shared" ref="F1036:J1036" si="1646">F1037</f>
        <v>0</v>
      </c>
      <c r="G1036" s="30">
        <f t="shared" si="1646"/>
        <v>0</v>
      </c>
      <c r="H1036" s="30">
        <f t="shared" si="1646"/>
        <v>0</v>
      </c>
      <c r="I1036" s="30">
        <f t="shared" si="1646"/>
        <v>0</v>
      </c>
      <c r="J1036" s="30">
        <f t="shared" si="1646"/>
        <v>0</v>
      </c>
    </row>
    <row r="1037" spans="1:10" ht="18" hidden="1" customHeight="1" x14ac:dyDescent="0.35">
      <c r="A1037" s="43"/>
      <c r="B1037" s="28" t="s">
        <v>329</v>
      </c>
      <c r="C1037" s="29">
        <v>70</v>
      </c>
      <c r="D1037" s="190"/>
      <c r="E1037" s="30"/>
      <c r="F1037" s="97"/>
      <c r="G1037" s="30"/>
      <c r="H1037" s="30"/>
      <c r="I1037" s="30"/>
      <c r="J1037" s="30"/>
    </row>
    <row r="1038" spans="1:10" ht="44.25" customHeight="1" x14ac:dyDescent="0.35">
      <c r="A1038" s="43" t="s">
        <v>612</v>
      </c>
      <c r="B1038" s="158" t="s">
        <v>1087</v>
      </c>
      <c r="C1038" s="159" t="s">
        <v>1088</v>
      </c>
      <c r="D1038" s="269">
        <f t="shared" ref="D1038:E1038" si="1647">D1039+D1044</f>
        <v>52716.21</v>
      </c>
      <c r="E1038" s="160">
        <f t="shared" si="1647"/>
        <v>51000</v>
      </c>
      <c r="F1038" s="484">
        <f t="shared" ref="F1038" si="1648">F1039+F1044</f>
        <v>42838</v>
      </c>
      <c r="G1038" s="160">
        <f t="shared" ref="G1038:I1038" si="1649">G1039+G1044</f>
        <v>0</v>
      </c>
      <c r="H1038" s="160">
        <f t="shared" si="1649"/>
        <v>0</v>
      </c>
      <c r="I1038" s="160">
        <f t="shared" si="1649"/>
        <v>0</v>
      </c>
      <c r="J1038" s="160">
        <f t="shared" ref="J1038" si="1650">J1039+J1044</f>
        <v>0</v>
      </c>
    </row>
    <row r="1039" spans="1:10" ht="14.15" x14ac:dyDescent="0.35">
      <c r="A1039" s="43"/>
      <c r="B1039" s="25" t="s">
        <v>262</v>
      </c>
      <c r="C1039" s="29"/>
      <c r="D1039" s="195">
        <f t="shared" ref="D1039:E1039" si="1651">D1040+D1043</f>
        <v>52175.21</v>
      </c>
      <c r="E1039" s="115">
        <f t="shared" si="1651"/>
        <v>51000</v>
      </c>
      <c r="F1039" s="480">
        <f t="shared" ref="F1039" si="1652">F1040+F1043</f>
        <v>42500</v>
      </c>
      <c r="G1039" s="115">
        <f t="shared" ref="G1039:I1039" si="1653">G1040+G1043</f>
        <v>0</v>
      </c>
      <c r="H1039" s="115">
        <f t="shared" si="1653"/>
        <v>0</v>
      </c>
      <c r="I1039" s="115">
        <f t="shared" si="1653"/>
        <v>0</v>
      </c>
      <c r="J1039" s="115">
        <f t="shared" ref="J1039" si="1654">J1040+J1043</f>
        <v>0</v>
      </c>
    </row>
    <row r="1040" spans="1:10" ht="14.15" x14ac:dyDescent="0.35">
      <c r="A1040" s="43"/>
      <c r="B1040" s="28" t="s">
        <v>263</v>
      </c>
      <c r="C1040" s="29">
        <v>1</v>
      </c>
      <c r="D1040" s="253">
        <f t="shared" ref="D1040:E1040" si="1655">D1041+D1042</f>
        <v>52555.38</v>
      </c>
      <c r="E1040" s="38">
        <f t="shared" si="1655"/>
        <v>51000</v>
      </c>
      <c r="F1040" s="469">
        <f t="shared" ref="F1040" si="1656">F1041+F1042</f>
        <v>42500</v>
      </c>
      <c r="G1040" s="38">
        <f t="shared" ref="G1040:I1040" si="1657">G1041+G1042</f>
        <v>0</v>
      </c>
      <c r="H1040" s="38">
        <f t="shared" si="1657"/>
        <v>0</v>
      </c>
      <c r="I1040" s="38">
        <f t="shared" si="1657"/>
        <v>0</v>
      </c>
      <c r="J1040" s="38">
        <f t="shared" ref="J1040" si="1658">J1041+J1042</f>
        <v>0</v>
      </c>
    </row>
    <row r="1041" spans="1:10" ht="14.15" x14ac:dyDescent="0.35">
      <c r="A1041" s="43"/>
      <c r="B1041" s="28" t="s">
        <v>264</v>
      </c>
      <c r="C1041" s="29">
        <v>10</v>
      </c>
      <c r="D1041" s="190">
        <v>37535.5</v>
      </c>
      <c r="E1041" s="30">
        <f>45000-3000</f>
        <v>42000</v>
      </c>
      <c r="F1041" s="97">
        <v>34000</v>
      </c>
      <c r="G1041" s="30"/>
      <c r="H1041" s="30"/>
      <c r="I1041" s="30"/>
      <c r="J1041" s="30"/>
    </row>
    <row r="1042" spans="1:10" ht="21" customHeight="1" x14ac:dyDescent="0.35">
      <c r="A1042" s="43"/>
      <c r="B1042" s="28" t="s">
        <v>265</v>
      </c>
      <c r="C1042" s="29">
        <v>20</v>
      </c>
      <c r="D1042" s="190">
        <v>15019.88</v>
      </c>
      <c r="E1042" s="30">
        <f>10000-1000</f>
        <v>9000</v>
      </c>
      <c r="F1042" s="97">
        <v>8500</v>
      </c>
      <c r="G1042" s="30"/>
      <c r="H1042" s="30"/>
      <c r="I1042" s="30"/>
      <c r="J1042" s="30"/>
    </row>
    <row r="1043" spans="1:10" ht="23.25" customHeight="1" x14ac:dyDescent="0.35">
      <c r="A1043" s="43"/>
      <c r="B1043" s="16" t="s">
        <v>274</v>
      </c>
      <c r="C1043" s="29" t="s">
        <v>380</v>
      </c>
      <c r="D1043" s="190">
        <v>-380.17</v>
      </c>
      <c r="E1043" s="30"/>
      <c r="F1043" s="97"/>
      <c r="G1043" s="30"/>
      <c r="H1043" s="30"/>
      <c r="I1043" s="30"/>
      <c r="J1043" s="30"/>
    </row>
    <row r="1044" spans="1:10" ht="21" customHeight="1" x14ac:dyDescent="0.35">
      <c r="A1044" s="43"/>
      <c r="B1044" s="25" t="s">
        <v>275</v>
      </c>
      <c r="C1044" s="29"/>
      <c r="D1044" s="253">
        <f t="shared" ref="D1044:E1044" si="1659">D1045</f>
        <v>541</v>
      </c>
      <c r="E1044" s="38">
        <f t="shared" si="1659"/>
        <v>0</v>
      </c>
      <c r="F1044" s="469">
        <f t="shared" ref="F1044:J1044" si="1660">F1045</f>
        <v>338</v>
      </c>
      <c r="G1044" s="38">
        <f t="shared" si="1660"/>
        <v>0</v>
      </c>
      <c r="H1044" s="38">
        <f t="shared" si="1660"/>
        <v>0</v>
      </c>
      <c r="I1044" s="38">
        <f t="shared" si="1660"/>
        <v>0</v>
      </c>
      <c r="J1044" s="38">
        <f t="shared" si="1660"/>
        <v>0</v>
      </c>
    </row>
    <row r="1045" spans="1:10" ht="21" customHeight="1" x14ac:dyDescent="0.35">
      <c r="A1045" s="43"/>
      <c r="B1045" s="28" t="s">
        <v>329</v>
      </c>
      <c r="C1045" s="29">
        <v>70</v>
      </c>
      <c r="D1045" s="190">
        <v>541</v>
      </c>
      <c r="E1045" s="30"/>
      <c r="F1045" s="97">
        <v>338</v>
      </c>
      <c r="G1045" s="30"/>
      <c r="H1045" s="30"/>
      <c r="I1045" s="30"/>
      <c r="J1045" s="30"/>
    </row>
    <row r="1046" spans="1:10" ht="24" hidden="1" customHeight="1" x14ac:dyDescent="0.35">
      <c r="A1046" s="43" t="s">
        <v>613</v>
      </c>
      <c r="B1046" s="158" t="s">
        <v>614</v>
      </c>
      <c r="C1046" s="159" t="s">
        <v>611</v>
      </c>
      <c r="D1046" s="269">
        <f t="shared" ref="D1046:E1046" si="1661">D1047+D1052</f>
        <v>0</v>
      </c>
      <c r="E1046" s="160">
        <f t="shared" si="1661"/>
        <v>0</v>
      </c>
      <c r="F1046" s="484">
        <f t="shared" ref="F1046" si="1662">F1047+F1052</f>
        <v>0</v>
      </c>
      <c r="G1046" s="160">
        <f t="shared" ref="G1046:I1046" si="1663">G1047+G1052</f>
        <v>0</v>
      </c>
      <c r="H1046" s="160">
        <f t="shared" si="1663"/>
        <v>0</v>
      </c>
      <c r="I1046" s="160">
        <f t="shared" si="1663"/>
        <v>0</v>
      </c>
      <c r="J1046" s="160">
        <f t="shared" ref="J1046" si="1664">J1047+J1052</f>
        <v>0</v>
      </c>
    </row>
    <row r="1047" spans="1:10" ht="13.5" hidden="1" customHeight="1" x14ac:dyDescent="0.35">
      <c r="A1047" s="43"/>
      <c r="B1047" s="25" t="s">
        <v>262</v>
      </c>
      <c r="C1047" s="29"/>
      <c r="D1047" s="253">
        <f t="shared" ref="D1047:E1047" si="1665">D1048+D1051</f>
        <v>0</v>
      </c>
      <c r="E1047" s="38">
        <f t="shared" si="1665"/>
        <v>0</v>
      </c>
      <c r="F1047" s="469">
        <f t="shared" ref="F1047" si="1666">F1048+F1051</f>
        <v>0</v>
      </c>
      <c r="G1047" s="38">
        <f t="shared" ref="G1047:I1047" si="1667">G1048+G1051</f>
        <v>0</v>
      </c>
      <c r="H1047" s="38">
        <f t="shared" si="1667"/>
        <v>0</v>
      </c>
      <c r="I1047" s="38">
        <f t="shared" si="1667"/>
        <v>0</v>
      </c>
      <c r="J1047" s="38">
        <f t="shared" ref="J1047" si="1668">J1048+J1051</f>
        <v>0</v>
      </c>
    </row>
    <row r="1048" spans="1:10" ht="13.5" hidden="1" customHeight="1" x14ac:dyDescent="0.35">
      <c r="A1048" s="43"/>
      <c r="B1048" s="28" t="s">
        <v>263</v>
      </c>
      <c r="C1048" s="29">
        <v>1</v>
      </c>
      <c r="D1048" s="253">
        <f t="shared" ref="D1048:E1048" si="1669">D1049+D1050</f>
        <v>0</v>
      </c>
      <c r="E1048" s="38">
        <f t="shared" si="1669"/>
        <v>0</v>
      </c>
      <c r="F1048" s="469">
        <f t="shared" ref="F1048" si="1670">F1049+F1050</f>
        <v>0</v>
      </c>
      <c r="G1048" s="38">
        <f t="shared" ref="G1048:I1048" si="1671">G1049+G1050</f>
        <v>0</v>
      </c>
      <c r="H1048" s="38">
        <f t="shared" si="1671"/>
        <v>0</v>
      </c>
      <c r="I1048" s="38">
        <f t="shared" si="1671"/>
        <v>0</v>
      </c>
      <c r="J1048" s="38">
        <f t="shared" ref="J1048" si="1672">J1049+J1050</f>
        <v>0</v>
      </c>
    </row>
    <row r="1049" spans="1:10" ht="13.5" hidden="1" customHeight="1" x14ac:dyDescent="0.35">
      <c r="A1049" s="43"/>
      <c r="B1049" s="28" t="s">
        <v>264</v>
      </c>
      <c r="C1049" s="29">
        <v>10</v>
      </c>
      <c r="D1049" s="190"/>
      <c r="E1049" s="30"/>
      <c r="F1049" s="97"/>
      <c r="G1049" s="30"/>
      <c r="H1049" s="30"/>
      <c r="I1049" s="30"/>
      <c r="J1049" s="30"/>
    </row>
    <row r="1050" spans="1:10" ht="14.25" hidden="1" customHeight="1" x14ac:dyDescent="0.35">
      <c r="A1050" s="43"/>
      <c r="B1050" s="28" t="s">
        <v>265</v>
      </c>
      <c r="C1050" s="29">
        <v>20</v>
      </c>
      <c r="D1050" s="190"/>
      <c r="E1050" s="30"/>
      <c r="F1050" s="97"/>
      <c r="G1050" s="30"/>
      <c r="H1050" s="30"/>
      <c r="I1050" s="30"/>
      <c r="J1050" s="30"/>
    </row>
    <row r="1051" spans="1:10" ht="28.5" hidden="1" customHeight="1" x14ac:dyDescent="0.35">
      <c r="A1051" s="43"/>
      <c r="B1051" s="16" t="s">
        <v>274</v>
      </c>
      <c r="C1051" s="29" t="s">
        <v>380</v>
      </c>
      <c r="D1051" s="190"/>
      <c r="E1051" s="30"/>
      <c r="F1051" s="97"/>
      <c r="G1051" s="30"/>
      <c r="H1051" s="30"/>
      <c r="I1051" s="30"/>
      <c r="J1051" s="30"/>
    </row>
    <row r="1052" spans="1:10" ht="12.75" hidden="1" customHeight="1" x14ac:dyDescent="0.35">
      <c r="A1052" s="43"/>
      <c r="B1052" s="25" t="s">
        <v>275</v>
      </c>
      <c r="C1052" s="29"/>
      <c r="D1052" s="253">
        <f t="shared" ref="D1052:E1052" si="1673">D1053</f>
        <v>0</v>
      </c>
      <c r="E1052" s="38">
        <f t="shared" si="1673"/>
        <v>0</v>
      </c>
      <c r="F1052" s="469">
        <f t="shared" ref="F1052:J1052" si="1674">F1053</f>
        <v>0</v>
      </c>
      <c r="G1052" s="38">
        <f t="shared" si="1674"/>
        <v>0</v>
      </c>
      <c r="H1052" s="38">
        <f t="shared" si="1674"/>
        <v>0</v>
      </c>
      <c r="I1052" s="38">
        <f t="shared" si="1674"/>
        <v>0</v>
      </c>
      <c r="J1052" s="38">
        <f t="shared" si="1674"/>
        <v>0</v>
      </c>
    </row>
    <row r="1053" spans="1:10" ht="13.5" hidden="1" customHeight="1" x14ac:dyDescent="0.35">
      <c r="A1053" s="43"/>
      <c r="B1053" s="28" t="s">
        <v>329</v>
      </c>
      <c r="C1053" s="29">
        <v>70</v>
      </c>
      <c r="D1053" s="190"/>
      <c r="E1053" s="30"/>
      <c r="F1053" s="97"/>
      <c r="G1053" s="30"/>
      <c r="H1053" s="30"/>
      <c r="I1053" s="30"/>
      <c r="J1053" s="30"/>
    </row>
    <row r="1054" spans="1:10" ht="28.5" hidden="1" customHeight="1" x14ac:dyDescent="0.35">
      <c r="A1054" s="43" t="s">
        <v>615</v>
      </c>
      <c r="B1054" s="158" t="s">
        <v>616</v>
      </c>
      <c r="C1054" s="159" t="s">
        <v>611</v>
      </c>
      <c r="D1054" s="269">
        <f t="shared" ref="D1054:E1054" si="1675">D1055+D1060</f>
        <v>0</v>
      </c>
      <c r="E1054" s="160">
        <f t="shared" si="1675"/>
        <v>0</v>
      </c>
      <c r="F1054" s="484">
        <f t="shared" ref="F1054" si="1676">F1055+F1060</f>
        <v>0</v>
      </c>
      <c r="G1054" s="160">
        <f t="shared" ref="G1054:I1054" si="1677">G1055+G1060</f>
        <v>0</v>
      </c>
      <c r="H1054" s="160">
        <f t="shared" si="1677"/>
        <v>0</v>
      </c>
      <c r="I1054" s="160">
        <f t="shared" si="1677"/>
        <v>0</v>
      </c>
      <c r="J1054" s="160">
        <f t="shared" ref="J1054" si="1678">J1055+J1060</f>
        <v>0</v>
      </c>
    </row>
    <row r="1055" spans="1:10" ht="13.5" hidden="1" customHeight="1" x14ac:dyDescent="0.35">
      <c r="A1055" s="43"/>
      <c r="B1055" s="25" t="s">
        <v>262</v>
      </c>
      <c r="C1055" s="29"/>
      <c r="D1055" s="253">
        <f t="shared" ref="D1055:E1055" si="1679">D1056+D1059</f>
        <v>0</v>
      </c>
      <c r="E1055" s="38">
        <f t="shared" si="1679"/>
        <v>0</v>
      </c>
      <c r="F1055" s="469">
        <f t="shared" ref="F1055" si="1680">F1056+F1059</f>
        <v>0</v>
      </c>
      <c r="G1055" s="38">
        <f t="shared" ref="G1055:I1055" si="1681">G1056+G1059</f>
        <v>0</v>
      </c>
      <c r="H1055" s="38">
        <f t="shared" si="1681"/>
        <v>0</v>
      </c>
      <c r="I1055" s="38">
        <f t="shared" si="1681"/>
        <v>0</v>
      </c>
      <c r="J1055" s="38">
        <f t="shared" ref="J1055" si="1682">J1056+J1059</f>
        <v>0</v>
      </c>
    </row>
    <row r="1056" spans="1:10" ht="13.5" hidden="1" customHeight="1" x14ac:dyDescent="0.35">
      <c r="A1056" s="43"/>
      <c r="B1056" s="28" t="s">
        <v>263</v>
      </c>
      <c r="C1056" s="29">
        <v>1</v>
      </c>
      <c r="D1056" s="253">
        <f t="shared" ref="D1056:E1056" si="1683">D1057+D1058</f>
        <v>0</v>
      </c>
      <c r="E1056" s="38">
        <f t="shared" si="1683"/>
        <v>0</v>
      </c>
      <c r="F1056" s="469">
        <f t="shared" ref="F1056" si="1684">F1057+F1058</f>
        <v>0</v>
      </c>
      <c r="G1056" s="38">
        <f t="shared" ref="G1056:I1056" si="1685">G1057+G1058</f>
        <v>0</v>
      </c>
      <c r="H1056" s="38">
        <f t="shared" si="1685"/>
        <v>0</v>
      </c>
      <c r="I1056" s="38">
        <f t="shared" si="1685"/>
        <v>0</v>
      </c>
      <c r="J1056" s="38">
        <f t="shared" ref="J1056" si="1686">J1057+J1058</f>
        <v>0</v>
      </c>
    </row>
    <row r="1057" spans="1:10" ht="13.5" hidden="1" customHeight="1" x14ac:dyDescent="0.35">
      <c r="A1057" s="43"/>
      <c r="B1057" s="28" t="s">
        <v>264</v>
      </c>
      <c r="C1057" s="29">
        <v>10</v>
      </c>
      <c r="D1057" s="190"/>
      <c r="E1057" s="30"/>
      <c r="F1057" s="97"/>
      <c r="G1057" s="30"/>
      <c r="H1057" s="30"/>
      <c r="I1057" s="30"/>
      <c r="J1057" s="30"/>
    </row>
    <row r="1058" spans="1:10" ht="12.75" hidden="1" customHeight="1" x14ac:dyDescent="0.35">
      <c r="A1058" s="43"/>
      <c r="B1058" s="28" t="s">
        <v>265</v>
      </c>
      <c r="C1058" s="29">
        <v>20</v>
      </c>
      <c r="D1058" s="190"/>
      <c r="E1058" s="30"/>
      <c r="F1058" s="97"/>
      <c r="G1058" s="30"/>
      <c r="H1058" s="30"/>
      <c r="I1058" s="30"/>
      <c r="J1058" s="30"/>
    </row>
    <row r="1059" spans="1:10" ht="27.75" hidden="1" customHeight="1" x14ac:dyDescent="0.35">
      <c r="A1059" s="43"/>
      <c r="B1059" s="16" t="s">
        <v>274</v>
      </c>
      <c r="C1059" s="29" t="s">
        <v>380</v>
      </c>
      <c r="D1059" s="190"/>
      <c r="E1059" s="30"/>
      <c r="F1059" s="97"/>
      <c r="G1059" s="30"/>
      <c r="H1059" s="30"/>
      <c r="I1059" s="30"/>
      <c r="J1059" s="30"/>
    </row>
    <row r="1060" spans="1:10" ht="12.75" hidden="1" customHeight="1" x14ac:dyDescent="0.35">
      <c r="A1060" s="43"/>
      <c r="B1060" s="25" t="s">
        <v>275</v>
      </c>
      <c r="C1060" s="29"/>
      <c r="D1060" s="253">
        <f t="shared" ref="D1060:E1060" si="1687">D1061</f>
        <v>0</v>
      </c>
      <c r="E1060" s="38">
        <f t="shared" si="1687"/>
        <v>0</v>
      </c>
      <c r="F1060" s="469">
        <f t="shared" ref="F1060:J1060" si="1688">F1061</f>
        <v>0</v>
      </c>
      <c r="G1060" s="38">
        <f t="shared" si="1688"/>
        <v>0</v>
      </c>
      <c r="H1060" s="38">
        <f t="shared" si="1688"/>
        <v>0</v>
      </c>
      <c r="I1060" s="38">
        <f t="shared" si="1688"/>
        <v>0</v>
      </c>
      <c r="J1060" s="38">
        <f t="shared" si="1688"/>
        <v>0</v>
      </c>
    </row>
    <row r="1061" spans="1:10" ht="12.75" hidden="1" customHeight="1" x14ac:dyDescent="0.35">
      <c r="A1061" s="43"/>
      <c r="B1061" s="28" t="s">
        <v>329</v>
      </c>
      <c r="C1061" s="29">
        <v>70</v>
      </c>
      <c r="D1061" s="190">
        <v>0</v>
      </c>
      <c r="E1061" s="30">
        <v>0</v>
      </c>
      <c r="F1061" s="97">
        <v>0</v>
      </c>
      <c r="G1061" s="30">
        <v>0</v>
      </c>
      <c r="H1061" s="30">
        <v>0</v>
      </c>
      <c r="I1061" s="30">
        <v>0</v>
      </c>
      <c r="J1061" s="30">
        <v>0</v>
      </c>
    </row>
    <row r="1062" spans="1:10" ht="31.5" hidden="1" customHeight="1" x14ac:dyDescent="0.35">
      <c r="A1062" s="43" t="s">
        <v>617</v>
      </c>
      <c r="B1062" s="158" t="s">
        <v>618</v>
      </c>
      <c r="C1062" s="133" t="s">
        <v>619</v>
      </c>
      <c r="D1062" s="269">
        <f t="shared" ref="D1062:E1062" si="1689">D1063+D1068</f>
        <v>0</v>
      </c>
      <c r="E1062" s="160">
        <f t="shared" si="1689"/>
        <v>0</v>
      </c>
      <c r="F1062" s="484">
        <f t="shared" ref="F1062" si="1690">F1063+F1068</f>
        <v>0</v>
      </c>
      <c r="G1062" s="160">
        <f t="shared" ref="G1062:I1062" si="1691">G1063+G1068</f>
        <v>0</v>
      </c>
      <c r="H1062" s="160">
        <f t="shared" si="1691"/>
        <v>0</v>
      </c>
      <c r="I1062" s="160">
        <f t="shared" si="1691"/>
        <v>0</v>
      </c>
      <c r="J1062" s="160">
        <f t="shared" ref="J1062" si="1692">J1063+J1068</f>
        <v>0</v>
      </c>
    </row>
    <row r="1063" spans="1:10" ht="9" hidden="1" customHeight="1" x14ac:dyDescent="0.35">
      <c r="A1063" s="43"/>
      <c r="B1063" s="25" t="s">
        <v>262</v>
      </c>
      <c r="C1063" s="29"/>
      <c r="D1063" s="195">
        <f t="shared" ref="D1063:E1063" si="1693">D1064+D1067</f>
        <v>0</v>
      </c>
      <c r="E1063" s="115">
        <f t="shared" si="1693"/>
        <v>0</v>
      </c>
      <c r="F1063" s="480">
        <f t="shared" ref="F1063" si="1694">F1064+F1067</f>
        <v>0</v>
      </c>
      <c r="G1063" s="115">
        <f t="shared" ref="G1063:I1063" si="1695">G1064+G1067</f>
        <v>0</v>
      </c>
      <c r="H1063" s="115">
        <f t="shared" si="1695"/>
        <v>0</v>
      </c>
      <c r="I1063" s="115">
        <f t="shared" si="1695"/>
        <v>0</v>
      </c>
      <c r="J1063" s="115">
        <f t="shared" ref="J1063" si="1696">J1064+J1067</f>
        <v>0</v>
      </c>
    </row>
    <row r="1064" spans="1:10" ht="14.15" hidden="1" x14ac:dyDescent="0.35">
      <c r="A1064" s="43"/>
      <c r="B1064" s="28" t="s">
        <v>263</v>
      </c>
      <c r="C1064" s="29">
        <v>1</v>
      </c>
      <c r="D1064" s="253">
        <f t="shared" ref="D1064:E1064" si="1697">D1065+D1066</f>
        <v>0</v>
      </c>
      <c r="E1064" s="38">
        <f t="shared" si="1697"/>
        <v>0</v>
      </c>
      <c r="F1064" s="469">
        <f t="shared" ref="F1064" si="1698">F1065+F1066</f>
        <v>0</v>
      </c>
      <c r="G1064" s="38">
        <f t="shared" ref="G1064:I1064" si="1699">G1065+G1066</f>
        <v>0</v>
      </c>
      <c r="H1064" s="38">
        <f t="shared" si="1699"/>
        <v>0</v>
      </c>
      <c r="I1064" s="38">
        <f t="shared" si="1699"/>
        <v>0</v>
      </c>
      <c r="J1064" s="38">
        <f t="shared" ref="J1064" si="1700">J1065+J1066</f>
        <v>0</v>
      </c>
    </row>
    <row r="1065" spans="1:10" ht="14.15" hidden="1" x14ac:dyDescent="0.35">
      <c r="A1065" s="43"/>
      <c r="B1065" s="28" t="s">
        <v>264</v>
      </c>
      <c r="C1065" s="29">
        <v>10</v>
      </c>
      <c r="D1065" s="190"/>
      <c r="E1065" s="30"/>
      <c r="F1065" s="97"/>
      <c r="G1065" s="30"/>
      <c r="H1065" s="30"/>
      <c r="I1065" s="30"/>
      <c r="J1065" s="30"/>
    </row>
    <row r="1066" spans="1:10" ht="17.25" hidden="1" customHeight="1" x14ac:dyDescent="0.35">
      <c r="A1066" s="43"/>
      <c r="B1066" s="28" t="s">
        <v>265</v>
      </c>
      <c r="C1066" s="29">
        <v>20</v>
      </c>
      <c r="D1066" s="190"/>
      <c r="E1066" s="30"/>
      <c r="F1066" s="97"/>
      <c r="G1066" s="30"/>
      <c r="H1066" s="30"/>
      <c r="I1066" s="30"/>
      <c r="J1066" s="30"/>
    </row>
    <row r="1067" spans="1:10" ht="27" hidden="1" customHeight="1" x14ac:dyDescent="0.35">
      <c r="A1067" s="43"/>
      <c r="B1067" s="16" t="s">
        <v>274</v>
      </c>
      <c r="C1067" s="29" t="s">
        <v>380</v>
      </c>
      <c r="D1067" s="190"/>
      <c r="E1067" s="30"/>
      <c r="F1067" s="97"/>
      <c r="G1067" s="30"/>
      <c r="H1067" s="30"/>
      <c r="I1067" s="30"/>
      <c r="J1067" s="30"/>
    </row>
    <row r="1068" spans="1:10" ht="17.25" hidden="1" customHeight="1" x14ac:dyDescent="0.35">
      <c r="A1068" s="43"/>
      <c r="B1068" s="25" t="s">
        <v>275</v>
      </c>
      <c r="C1068" s="29"/>
      <c r="D1068" s="253">
        <f t="shared" ref="D1068:E1068" si="1701">D1069</f>
        <v>0</v>
      </c>
      <c r="E1068" s="38">
        <f t="shared" si="1701"/>
        <v>0</v>
      </c>
      <c r="F1068" s="469">
        <f t="shared" ref="F1068:J1068" si="1702">F1069</f>
        <v>0</v>
      </c>
      <c r="G1068" s="38">
        <f t="shared" si="1702"/>
        <v>0</v>
      </c>
      <c r="H1068" s="38">
        <f t="shared" si="1702"/>
        <v>0</v>
      </c>
      <c r="I1068" s="38">
        <f t="shared" si="1702"/>
        <v>0</v>
      </c>
      <c r="J1068" s="38">
        <f t="shared" si="1702"/>
        <v>0</v>
      </c>
    </row>
    <row r="1069" spans="1:10" ht="17.25" hidden="1" customHeight="1" x14ac:dyDescent="0.35">
      <c r="A1069" s="43"/>
      <c r="B1069" s="28" t="s">
        <v>329</v>
      </c>
      <c r="C1069" s="29">
        <v>70</v>
      </c>
      <c r="D1069" s="190"/>
      <c r="E1069" s="30"/>
      <c r="F1069" s="97"/>
      <c r="G1069" s="30"/>
      <c r="H1069" s="30"/>
      <c r="I1069" s="30"/>
      <c r="J1069" s="30"/>
    </row>
    <row r="1070" spans="1:10" ht="26.25" hidden="1" customHeight="1" x14ac:dyDescent="0.35">
      <c r="A1070" s="43" t="s">
        <v>617</v>
      </c>
      <c r="B1070" s="158" t="s">
        <v>620</v>
      </c>
      <c r="C1070" s="159" t="s">
        <v>621</v>
      </c>
      <c r="D1070" s="270">
        <f t="shared" ref="D1070:E1070" si="1703">D1071+D1076</f>
        <v>0</v>
      </c>
      <c r="E1070" s="163">
        <f t="shared" si="1703"/>
        <v>0</v>
      </c>
      <c r="F1070" s="485">
        <f t="shared" ref="F1070" si="1704">F1071+F1076</f>
        <v>0</v>
      </c>
      <c r="G1070" s="163">
        <f t="shared" ref="G1070:I1070" si="1705">G1071+G1076</f>
        <v>0</v>
      </c>
      <c r="H1070" s="163">
        <f t="shared" si="1705"/>
        <v>0</v>
      </c>
      <c r="I1070" s="163">
        <f t="shared" si="1705"/>
        <v>0</v>
      </c>
      <c r="J1070" s="163">
        <f t="shared" ref="J1070" si="1706">J1071+J1076</f>
        <v>0</v>
      </c>
    </row>
    <row r="1071" spans="1:10" ht="12.75" hidden="1" customHeight="1" x14ac:dyDescent="0.35">
      <c r="A1071" s="43"/>
      <c r="B1071" s="25" t="s">
        <v>262</v>
      </c>
      <c r="C1071" s="29"/>
      <c r="D1071" s="40">
        <f t="shared" ref="D1071:E1071" si="1707">D1072+D1075</f>
        <v>0</v>
      </c>
      <c r="E1071" s="41">
        <f t="shared" si="1707"/>
        <v>0</v>
      </c>
      <c r="F1071" s="471">
        <f t="shared" ref="F1071" si="1708">F1072+F1075</f>
        <v>0</v>
      </c>
      <c r="G1071" s="41">
        <f t="shared" ref="G1071:I1071" si="1709">G1072+G1075</f>
        <v>0</v>
      </c>
      <c r="H1071" s="41">
        <f t="shared" si="1709"/>
        <v>0</v>
      </c>
      <c r="I1071" s="41">
        <f t="shared" si="1709"/>
        <v>0</v>
      </c>
      <c r="J1071" s="41">
        <f t="shared" ref="J1071" si="1710">J1072+J1075</f>
        <v>0</v>
      </c>
    </row>
    <row r="1072" spans="1:10" ht="12.75" hidden="1" customHeight="1" x14ac:dyDescent="0.35">
      <c r="A1072" s="43"/>
      <c r="B1072" s="28" t="s">
        <v>263</v>
      </c>
      <c r="C1072" s="29">
        <v>1</v>
      </c>
      <c r="D1072" s="40">
        <f t="shared" ref="D1072:E1072" si="1711">D1073+D1074</f>
        <v>0</v>
      </c>
      <c r="E1072" s="41">
        <f t="shared" si="1711"/>
        <v>0</v>
      </c>
      <c r="F1072" s="471">
        <f t="shared" ref="F1072" si="1712">F1073+F1074</f>
        <v>0</v>
      </c>
      <c r="G1072" s="41">
        <f t="shared" ref="G1072:I1072" si="1713">G1073+G1074</f>
        <v>0</v>
      </c>
      <c r="H1072" s="41">
        <f t="shared" si="1713"/>
        <v>0</v>
      </c>
      <c r="I1072" s="41">
        <f t="shared" si="1713"/>
        <v>0</v>
      </c>
      <c r="J1072" s="41">
        <f t="shared" ref="J1072" si="1714">J1073+J1074</f>
        <v>0</v>
      </c>
    </row>
    <row r="1073" spans="1:10" ht="12.75" hidden="1" customHeight="1" x14ac:dyDescent="0.35">
      <c r="A1073" s="43"/>
      <c r="B1073" s="28" t="s">
        <v>264</v>
      </c>
      <c r="C1073" s="29">
        <v>10</v>
      </c>
      <c r="D1073" s="190"/>
      <c r="E1073" s="30"/>
      <c r="F1073" s="97"/>
      <c r="G1073" s="30"/>
      <c r="H1073" s="30"/>
      <c r="I1073" s="30"/>
      <c r="J1073" s="30"/>
    </row>
    <row r="1074" spans="1:10" ht="9.75" hidden="1" customHeight="1" x14ac:dyDescent="0.35">
      <c r="A1074" s="43"/>
      <c r="B1074" s="28" t="s">
        <v>392</v>
      </c>
      <c r="C1074" s="29">
        <v>20</v>
      </c>
      <c r="D1074" s="190"/>
      <c r="E1074" s="30"/>
      <c r="F1074" s="97"/>
      <c r="G1074" s="30"/>
      <c r="H1074" s="30"/>
      <c r="I1074" s="30"/>
      <c r="J1074" s="30"/>
    </row>
    <row r="1075" spans="1:10" ht="12.75" hidden="1" customHeight="1" x14ac:dyDescent="0.35">
      <c r="A1075" s="43"/>
      <c r="B1075" s="16" t="s">
        <v>274</v>
      </c>
      <c r="C1075" s="29" t="s">
        <v>380</v>
      </c>
      <c r="D1075" s="190"/>
      <c r="E1075" s="30"/>
      <c r="F1075" s="97"/>
      <c r="G1075" s="30"/>
      <c r="H1075" s="30"/>
      <c r="I1075" s="30"/>
      <c r="J1075" s="30"/>
    </row>
    <row r="1076" spans="1:10" ht="12.75" hidden="1" customHeight="1" x14ac:dyDescent="0.35">
      <c r="A1076" s="43"/>
      <c r="B1076" s="25" t="s">
        <v>275</v>
      </c>
      <c r="C1076" s="29"/>
      <c r="D1076" s="40">
        <f t="shared" ref="D1076:E1076" si="1715">D1077</f>
        <v>0</v>
      </c>
      <c r="E1076" s="41">
        <f t="shared" si="1715"/>
        <v>0</v>
      </c>
      <c r="F1076" s="471">
        <f t="shared" ref="F1076:J1076" si="1716">F1077</f>
        <v>0</v>
      </c>
      <c r="G1076" s="41">
        <f t="shared" si="1716"/>
        <v>0</v>
      </c>
      <c r="H1076" s="41">
        <f t="shared" si="1716"/>
        <v>0</v>
      </c>
      <c r="I1076" s="41">
        <f t="shared" si="1716"/>
        <v>0</v>
      </c>
      <c r="J1076" s="41">
        <f t="shared" si="1716"/>
        <v>0</v>
      </c>
    </row>
    <row r="1077" spans="1:10" ht="12.75" hidden="1" customHeight="1" x14ac:dyDescent="0.35">
      <c r="A1077" s="43"/>
      <c r="B1077" s="28" t="s">
        <v>329</v>
      </c>
      <c r="C1077" s="29">
        <v>70</v>
      </c>
      <c r="D1077" s="190"/>
      <c r="E1077" s="30"/>
      <c r="F1077" s="97"/>
      <c r="G1077" s="30"/>
      <c r="H1077" s="30"/>
      <c r="I1077" s="30"/>
      <c r="J1077" s="30"/>
    </row>
    <row r="1078" spans="1:10" ht="28.5" hidden="1" customHeight="1" x14ac:dyDescent="0.35">
      <c r="A1078" s="43" t="s">
        <v>622</v>
      </c>
      <c r="B1078" s="158" t="s">
        <v>623</v>
      </c>
      <c r="C1078" s="133" t="s">
        <v>621</v>
      </c>
      <c r="D1078" s="269">
        <f t="shared" ref="D1078:E1078" si="1717">D1079+D1084</f>
        <v>0</v>
      </c>
      <c r="E1078" s="160">
        <f t="shared" si="1717"/>
        <v>0</v>
      </c>
      <c r="F1078" s="484">
        <f t="shared" ref="F1078" si="1718">F1079+F1084</f>
        <v>0</v>
      </c>
      <c r="G1078" s="160">
        <f t="shared" ref="G1078:I1078" si="1719">G1079+G1084</f>
        <v>0</v>
      </c>
      <c r="H1078" s="160">
        <f t="shared" si="1719"/>
        <v>0</v>
      </c>
      <c r="I1078" s="160">
        <f t="shared" si="1719"/>
        <v>0</v>
      </c>
      <c r="J1078" s="160">
        <f t="shared" ref="J1078" si="1720">J1079+J1084</f>
        <v>0</v>
      </c>
    </row>
    <row r="1079" spans="1:10" ht="12.75" hidden="1" customHeight="1" x14ac:dyDescent="0.35">
      <c r="A1079" s="43"/>
      <c r="B1079" s="25" t="s">
        <v>262</v>
      </c>
      <c r="C1079" s="29"/>
      <c r="D1079" s="253">
        <f t="shared" ref="D1079:E1079" si="1721">D1080+D1083</f>
        <v>0</v>
      </c>
      <c r="E1079" s="38">
        <f t="shared" si="1721"/>
        <v>0</v>
      </c>
      <c r="F1079" s="469">
        <f t="shared" ref="F1079" si="1722">F1080+F1083</f>
        <v>0</v>
      </c>
      <c r="G1079" s="38">
        <f t="shared" ref="G1079:I1079" si="1723">G1080+G1083</f>
        <v>0</v>
      </c>
      <c r="H1079" s="38">
        <f t="shared" si="1723"/>
        <v>0</v>
      </c>
      <c r="I1079" s="38">
        <f t="shared" si="1723"/>
        <v>0</v>
      </c>
      <c r="J1079" s="38">
        <f t="shared" ref="J1079" si="1724">J1080+J1083</f>
        <v>0</v>
      </c>
    </row>
    <row r="1080" spans="1:10" ht="12.75" hidden="1" customHeight="1" x14ac:dyDescent="0.35">
      <c r="A1080" s="43"/>
      <c r="B1080" s="28" t="s">
        <v>263</v>
      </c>
      <c r="C1080" s="29">
        <v>1</v>
      </c>
      <c r="D1080" s="253">
        <f t="shared" ref="D1080:E1080" si="1725">D1081+D1082</f>
        <v>0</v>
      </c>
      <c r="E1080" s="38">
        <f t="shared" si="1725"/>
        <v>0</v>
      </c>
      <c r="F1080" s="469">
        <f t="shared" ref="F1080" si="1726">F1081+F1082</f>
        <v>0</v>
      </c>
      <c r="G1080" s="38">
        <f t="shared" ref="G1080:I1080" si="1727">G1081+G1082</f>
        <v>0</v>
      </c>
      <c r="H1080" s="38">
        <f t="shared" si="1727"/>
        <v>0</v>
      </c>
      <c r="I1080" s="38">
        <f t="shared" si="1727"/>
        <v>0</v>
      </c>
      <c r="J1080" s="38">
        <f t="shared" ref="J1080" si="1728">J1081+J1082</f>
        <v>0</v>
      </c>
    </row>
    <row r="1081" spans="1:10" ht="12.75" hidden="1" customHeight="1" x14ac:dyDescent="0.35">
      <c r="A1081" s="43"/>
      <c r="B1081" s="28" t="s">
        <v>264</v>
      </c>
      <c r="C1081" s="29">
        <v>10</v>
      </c>
      <c r="D1081" s="190"/>
      <c r="E1081" s="30"/>
      <c r="F1081" s="97"/>
      <c r="G1081" s="30"/>
      <c r="H1081" s="30"/>
      <c r="I1081" s="30"/>
      <c r="J1081" s="30"/>
    </row>
    <row r="1082" spans="1:10" ht="14.25" hidden="1" customHeight="1" x14ac:dyDescent="0.35">
      <c r="A1082" s="43"/>
      <c r="B1082" s="28" t="s">
        <v>265</v>
      </c>
      <c r="C1082" s="29">
        <v>20</v>
      </c>
      <c r="D1082" s="190"/>
      <c r="E1082" s="30"/>
      <c r="F1082" s="97"/>
      <c r="G1082" s="30"/>
      <c r="H1082" s="30"/>
      <c r="I1082" s="30"/>
      <c r="J1082" s="30"/>
    </row>
    <row r="1083" spans="1:10" ht="31.5" hidden="1" customHeight="1" x14ac:dyDescent="0.35">
      <c r="A1083" s="43"/>
      <c r="B1083" s="16" t="s">
        <v>274</v>
      </c>
      <c r="C1083" s="29" t="s">
        <v>380</v>
      </c>
      <c r="D1083" s="190"/>
      <c r="E1083" s="30"/>
      <c r="F1083" s="97"/>
      <c r="G1083" s="30"/>
      <c r="H1083" s="30"/>
      <c r="I1083" s="30"/>
      <c r="J1083" s="30"/>
    </row>
    <row r="1084" spans="1:10" ht="14.25" hidden="1" customHeight="1" x14ac:dyDescent="0.35">
      <c r="A1084" s="43"/>
      <c r="B1084" s="25" t="s">
        <v>275</v>
      </c>
      <c r="C1084" s="29"/>
      <c r="D1084" s="253">
        <f t="shared" ref="D1084:E1084" si="1729">D1085</f>
        <v>0</v>
      </c>
      <c r="E1084" s="38">
        <f t="shared" si="1729"/>
        <v>0</v>
      </c>
      <c r="F1084" s="469">
        <f t="shared" ref="F1084:J1084" si="1730">F1085</f>
        <v>0</v>
      </c>
      <c r="G1084" s="38">
        <f t="shared" si="1730"/>
        <v>0</v>
      </c>
      <c r="H1084" s="38">
        <f t="shared" si="1730"/>
        <v>0</v>
      </c>
      <c r="I1084" s="38">
        <f t="shared" si="1730"/>
        <v>0</v>
      </c>
      <c r="J1084" s="38">
        <f t="shared" si="1730"/>
        <v>0</v>
      </c>
    </row>
    <row r="1085" spans="1:10" ht="14.25" hidden="1" customHeight="1" x14ac:dyDescent="0.35">
      <c r="A1085" s="43"/>
      <c r="B1085" s="28" t="s">
        <v>329</v>
      </c>
      <c r="C1085" s="29">
        <v>70</v>
      </c>
      <c r="D1085" s="190">
        <v>0</v>
      </c>
      <c r="E1085" s="30">
        <v>0</v>
      </c>
      <c r="F1085" s="97">
        <v>0</v>
      </c>
      <c r="G1085" s="30">
        <v>0</v>
      </c>
      <c r="H1085" s="30">
        <v>0</v>
      </c>
      <c r="I1085" s="30">
        <v>0</v>
      </c>
      <c r="J1085" s="30">
        <v>0</v>
      </c>
    </row>
    <row r="1086" spans="1:10" ht="29.25" customHeight="1" x14ac:dyDescent="0.35">
      <c r="A1086" s="43"/>
      <c r="B1086" s="158" t="s">
        <v>624</v>
      </c>
      <c r="C1086" s="133" t="s">
        <v>625</v>
      </c>
      <c r="D1086" s="64">
        <f t="shared" ref="D1086:E1086" si="1731">D1087+D1092</f>
        <v>2613</v>
      </c>
      <c r="E1086" s="153">
        <f t="shared" si="1731"/>
        <v>909</v>
      </c>
      <c r="F1086" s="240">
        <f t="shared" ref="F1086" si="1732">F1087+F1092</f>
        <v>909</v>
      </c>
      <c r="G1086" s="153">
        <f t="shared" ref="G1086:I1086" si="1733">G1087+G1092</f>
        <v>0</v>
      </c>
      <c r="H1086" s="153">
        <f t="shared" si="1733"/>
        <v>0</v>
      </c>
      <c r="I1086" s="153">
        <f t="shared" si="1733"/>
        <v>0</v>
      </c>
      <c r="J1086" s="153">
        <f t="shared" ref="J1086" si="1734">J1087+J1092</f>
        <v>0</v>
      </c>
    </row>
    <row r="1087" spans="1:10" ht="17.25" hidden="1" customHeight="1" x14ac:dyDescent="0.35">
      <c r="A1087" s="43"/>
      <c r="B1087" s="25" t="s">
        <v>262</v>
      </c>
      <c r="C1087" s="29"/>
      <c r="D1087" s="40">
        <f t="shared" ref="D1087:E1087" si="1735">D1088+D1091</f>
        <v>0</v>
      </c>
      <c r="E1087" s="41">
        <f t="shared" si="1735"/>
        <v>0</v>
      </c>
      <c r="F1087" s="471">
        <f t="shared" ref="F1087" si="1736">F1088+F1091</f>
        <v>0</v>
      </c>
      <c r="G1087" s="41">
        <f t="shared" ref="G1087:I1087" si="1737">G1088+G1091</f>
        <v>0</v>
      </c>
      <c r="H1087" s="41">
        <f t="shared" si="1737"/>
        <v>0</v>
      </c>
      <c r="I1087" s="41">
        <f t="shared" si="1737"/>
        <v>0</v>
      </c>
      <c r="J1087" s="41">
        <f t="shared" ref="J1087" si="1738">J1088+J1091</f>
        <v>0</v>
      </c>
    </row>
    <row r="1088" spans="1:10" ht="21" hidden="1" customHeight="1" x14ac:dyDescent="0.35">
      <c r="A1088" s="43"/>
      <c r="B1088" s="28" t="s">
        <v>263</v>
      </c>
      <c r="C1088" s="29">
        <v>1</v>
      </c>
      <c r="D1088" s="40">
        <f t="shared" ref="D1088:E1088" si="1739">D1089+D1090</f>
        <v>0</v>
      </c>
      <c r="E1088" s="41">
        <f t="shared" si="1739"/>
        <v>0</v>
      </c>
      <c r="F1088" s="471">
        <f t="shared" ref="F1088" si="1740">F1089+F1090</f>
        <v>0</v>
      </c>
      <c r="G1088" s="41">
        <f t="shared" ref="G1088:I1088" si="1741">G1089+G1090</f>
        <v>0</v>
      </c>
      <c r="H1088" s="41">
        <f t="shared" si="1741"/>
        <v>0</v>
      </c>
      <c r="I1088" s="41">
        <f t="shared" si="1741"/>
        <v>0</v>
      </c>
      <c r="J1088" s="41">
        <f t="shared" ref="J1088" si="1742">J1089+J1090</f>
        <v>0</v>
      </c>
    </row>
    <row r="1089" spans="1:10" ht="27.75" hidden="1" customHeight="1" x14ac:dyDescent="0.35">
      <c r="A1089" s="43"/>
      <c r="B1089" s="28" t="s">
        <v>264</v>
      </c>
      <c r="C1089" s="29">
        <v>10</v>
      </c>
      <c r="D1089" s="190"/>
      <c r="E1089" s="30"/>
      <c r="F1089" s="97"/>
      <c r="G1089" s="30"/>
      <c r="H1089" s="30"/>
      <c r="I1089" s="30"/>
      <c r="J1089" s="30"/>
    </row>
    <row r="1090" spans="1:10" ht="12.75" hidden="1" customHeight="1" x14ac:dyDescent="0.35">
      <c r="A1090" s="43"/>
      <c r="B1090" s="28" t="s">
        <v>265</v>
      </c>
      <c r="C1090" s="29">
        <v>20</v>
      </c>
      <c r="D1090" s="190"/>
      <c r="E1090" s="30"/>
      <c r="F1090" s="97"/>
      <c r="G1090" s="30"/>
      <c r="H1090" s="30"/>
      <c r="I1090" s="30"/>
      <c r="J1090" s="30"/>
    </row>
    <row r="1091" spans="1:10" ht="24" hidden="1" customHeight="1" x14ac:dyDescent="0.35">
      <c r="A1091" s="43"/>
      <c r="B1091" s="16" t="s">
        <v>274</v>
      </c>
      <c r="C1091" s="29" t="s">
        <v>380</v>
      </c>
      <c r="D1091" s="190"/>
      <c r="E1091" s="30"/>
      <c r="F1091" s="97"/>
      <c r="G1091" s="30"/>
      <c r="H1091" s="30"/>
      <c r="I1091" s="30"/>
      <c r="J1091" s="30"/>
    </row>
    <row r="1092" spans="1:10" ht="16.5" customHeight="1" x14ac:dyDescent="0.35">
      <c r="A1092" s="43"/>
      <c r="B1092" s="25" t="s">
        <v>275</v>
      </c>
      <c r="C1092" s="29"/>
      <c r="D1092" s="40">
        <f t="shared" ref="D1092:E1092" si="1743">D1093+D1097+D1101</f>
        <v>2613</v>
      </c>
      <c r="E1092" s="41">
        <f t="shared" si="1743"/>
        <v>909</v>
      </c>
      <c r="F1092" s="471">
        <f t="shared" ref="F1092" si="1744">F1093+F1097+F1101</f>
        <v>909</v>
      </c>
      <c r="G1092" s="41">
        <f t="shared" ref="G1092:I1092" si="1745">G1093+G1097+G1101</f>
        <v>0</v>
      </c>
      <c r="H1092" s="41">
        <f t="shared" si="1745"/>
        <v>0</v>
      </c>
      <c r="I1092" s="41">
        <f t="shared" si="1745"/>
        <v>0</v>
      </c>
      <c r="J1092" s="41">
        <f t="shared" ref="J1092" si="1746">J1093+J1097+J1101</f>
        <v>0</v>
      </c>
    </row>
    <row r="1093" spans="1:10" ht="48.75" customHeight="1" x14ac:dyDescent="0.35">
      <c r="A1093" s="43"/>
      <c r="B1093" s="155" t="s">
        <v>626</v>
      </c>
      <c r="C1093" s="508">
        <v>60</v>
      </c>
      <c r="D1093" s="40">
        <f t="shared" ref="D1093:E1093" si="1747">D1094+D1095+D1096</f>
        <v>1300</v>
      </c>
      <c r="E1093" s="41">
        <f t="shared" si="1747"/>
        <v>909</v>
      </c>
      <c r="F1093" s="471">
        <f t="shared" ref="F1093" si="1748">F1094+F1095+F1096</f>
        <v>909</v>
      </c>
      <c r="G1093" s="41">
        <f t="shared" ref="G1093:I1093" si="1749">G1094+G1095+G1096</f>
        <v>0</v>
      </c>
      <c r="H1093" s="41">
        <f t="shared" si="1749"/>
        <v>0</v>
      </c>
      <c r="I1093" s="41">
        <f t="shared" si="1749"/>
        <v>0</v>
      </c>
      <c r="J1093" s="41">
        <f t="shared" ref="J1093" si="1750">J1094+J1095+J1096</f>
        <v>0</v>
      </c>
    </row>
    <row r="1094" spans="1:10" ht="14.25" customHeight="1" x14ac:dyDescent="0.35">
      <c r="A1094" s="43"/>
      <c r="B1094" s="28" t="s">
        <v>168</v>
      </c>
      <c r="C1094" s="29" t="s">
        <v>326</v>
      </c>
      <c r="D1094" s="40">
        <v>1093</v>
      </c>
      <c r="E1094" s="41">
        <v>764</v>
      </c>
      <c r="F1094" s="471">
        <v>764</v>
      </c>
      <c r="G1094" s="41"/>
      <c r="H1094" s="41"/>
      <c r="I1094" s="41"/>
      <c r="J1094" s="41"/>
    </row>
    <row r="1095" spans="1:10" ht="14.25" customHeight="1" x14ac:dyDescent="0.35">
      <c r="A1095" s="43"/>
      <c r="B1095" s="28" t="s">
        <v>170</v>
      </c>
      <c r="C1095" s="29" t="s">
        <v>327</v>
      </c>
      <c r="D1095" s="40"/>
      <c r="E1095" s="41"/>
      <c r="F1095" s="471"/>
      <c r="G1095" s="41"/>
      <c r="H1095" s="41"/>
      <c r="I1095" s="41"/>
      <c r="J1095" s="41"/>
    </row>
    <row r="1096" spans="1:10" ht="13.5" customHeight="1" x14ac:dyDescent="0.35">
      <c r="A1096" s="43"/>
      <c r="B1096" s="28" t="s">
        <v>172</v>
      </c>
      <c r="C1096" s="29" t="s">
        <v>328</v>
      </c>
      <c r="D1096" s="40">
        <v>207</v>
      </c>
      <c r="E1096" s="41">
        <v>145</v>
      </c>
      <c r="F1096" s="471">
        <v>145</v>
      </c>
      <c r="G1096" s="41"/>
      <c r="H1096" s="41"/>
      <c r="I1096" s="41"/>
      <c r="J1096" s="41"/>
    </row>
    <row r="1097" spans="1:10" ht="54" hidden="1" customHeight="1" x14ac:dyDescent="0.35">
      <c r="A1097" s="43"/>
      <c r="B1097" s="221" t="s">
        <v>627</v>
      </c>
      <c r="C1097" s="222">
        <v>60</v>
      </c>
      <c r="D1097" s="40">
        <f t="shared" ref="D1097:E1097" si="1751">D1098+D1099+D1100</f>
        <v>1313</v>
      </c>
      <c r="E1097" s="41">
        <f t="shared" si="1751"/>
        <v>0</v>
      </c>
      <c r="F1097" s="471">
        <f t="shared" ref="F1097" si="1752">F1098+F1099+F1100</f>
        <v>0</v>
      </c>
      <c r="G1097" s="41">
        <f t="shared" ref="G1097:I1097" si="1753">G1098+G1099+G1100</f>
        <v>0</v>
      </c>
      <c r="H1097" s="41">
        <f t="shared" si="1753"/>
        <v>0</v>
      </c>
      <c r="I1097" s="41">
        <f t="shared" si="1753"/>
        <v>0</v>
      </c>
      <c r="J1097" s="41">
        <f t="shared" ref="J1097" si="1754">J1098+J1099+J1100</f>
        <v>0</v>
      </c>
    </row>
    <row r="1098" spans="1:10" ht="14.25" hidden="1" customHeight="1" x14ac:dyDescent="0.35">
      <c r="A1098" s="43"/>
      <c r="B1098" s="28" t="s">
        <v>168</v>
      </c>
      <c r="C1098" s="29" t="s">
        <v>326</v>
      </c>
      <c r="D1098" s="40">
        <v>1103</v>
      </c>
      <c r="E1098" s="41"/>
      <c r="F1098" s="471"/>
      <c r="G1098" s="41"/>
      <c r="H1098" s="41"/>
      <c r="I1098" s="41"/>
      <c r="J1098" s="41"/>
    </row>
    <row r="1099" spans="1:10" ht="14.25" hidden="1" customHeight="1" x14ac:dyDescent="0.35">
      <c r="A1099" s="43"/>
      <c r="B1099" s="28" t="s">
        <v>170</v>
      </c>
      <c r="C1099" s="29" t="s">
        <v>327</v>
      </c>
      <c r="D1099" s="40"/>
      <c r="E1099" s="41"/>
      <c r="F1099" s="471"/>
      <c r="G1099" s="41"/>
      <c r="H1099" s="41"/>
      <c r="I1099" s="41"/>
      <c r="J1099" s="41"/>
    </row>
    <row r="1100" spans="1:10" ht="14.25" hidden="1" customHeight="1" x14ac:dyDescent="0.35">
      <c r="A1100" s="43"/>
      <c r="B1100" s="28" t="s">
        <v>172</v>
      </c>
      <c r="C1100" s="29" t="s">
        <v>328</v>
      </c>
      <c r="D1100" s="40">
        <v>210</v>
      </c>
      <c r="E1100" s="41"/>
      <c r="F1100" s="471"/>
      <c r="G1100" s="41"/>
      <c r="H1100" s="41"/>
      <c r="I1100" s="41"/>
      <c r="J1100" s="41"/>
    </row>
    <row r="1101" spans="1:10" ht="12.75" hidden="1" customHeight="1" x14ac:dyDescent="0.35">
      <c r="A1101" s="43"/>
      <c r="B1101" s="28" t="s">
        <v>329</v>
      </c>
      <c r="C1101" s="29">
        <v>70</v>
      </c>
      <c r="D1101" s="190"/>
      <c r="E1101" s="30"/>
      <c r="F1101" s="97"/>
      <c r="G1101" s="30"/>
      <c r="H1101" s="30"/>
      <c r="I1101" s="30"/>
      <c r="J1101" s="30"/>
    </row>
    <row r="1102" spans="1:10" ht="35.25" hidden="1" customHeight="1" x14ac:dyDescent="0.35">
      <c r="A1102" s="43"/>
      <c r="B1102" s="219" t="s">
        <v>628</v>
      </c>
      <c r="C1102" s="133" t="s">
        <v>625</v>
      </c>
      <c r="D1102" s="190">
        <f t="shared" ref="D1102:E1102" si="1755">D1103+D1108</f>
        <v>0</v>
      </c>
      <c r="E1102" s="30">
        <f t="shared" si="1755"/>
        <v>0</v>
      </c>
      <c r="F1102" s="97">
        <f t="shared" ref="F1102" si="1756">F1103+F1108</f>
        <v>0</v>
      </c>
      <c r="G1102" s="30">
        <f t="shared" ref="G1102:I1102" si="1757">G1103+G1108</f>
        <v>0</v>
      </c>
      <c r="H1102" s="30">
        <f t="shared" si="1757"/>
        <v>0</v>
      </c>
      <c r="I1102" s="30">
        <f t="shared" si="1757"/>
        <v>0</v>
      </c>
      <c r="J1102" s="30">
        <f t="shared" ref="J1102" si="1758">J1103+J1108</f>
        <v>0</v>
      </c>
    </row>
    <row r="1103" spans="1:10" ht="14.25" hidden="1" customHeight="1" x14ac:dyDescent="0.35">
      <c r="A1103" s="43"/>
      <c r="B1103" s="25" t="s">
        <v>262</v>
      </c>
      <c r="C1103" s="29"/>
      <c r="D1103" s="190">
        <f t="shared" ref="D1103:E1103" si="1759">D1104+D1107</f>
        <v>0</v>
      </c>
      <c r="E1103" s="30">
        <f t="shared" si="1759"/>
        <v>0</v>
      </c>
      <c r="F1103" s="97">
        <f t="shared" ref="F1103" si="1760">F1104+F1107</f>
        <v>0</v>
      </c>
      <c r="G1103" s="30">
        <f t="shared" ref="G1103:I1103" si="1761">G1104+G1107</f>
        <v>0</v>
      </c>
      <c r="H1103" s="30">
        <f t="shared" si="1761"/>
        <v>0</v>
      </c>
      <c r="I1103" s="30">
        <f t="shared" si="1761"/>
        <v>0</v>
      </c>
      <c r="J1103" s="30">
        <f t="shared" ref="J1103" si="1762">J1104+J1107</f>
        <v>0</v>
      </c>
    </row>
    <row r="1104" spans="1:10" ht="14.25" hidden="1" customHeight="1" x14ac:dyDescent="0.35">
      <c r="A1104" s="43"/>
      <c r="B1104" s="28" t="s">
        <v>263</v>
      </c>
      <c r="C1104" s="29">
        <v>1</v>
      </c>
      <c r="D1104" s="190">
        <f t="shared" ref="D1104:E1104" si="1763">D1105+D1106</f>
        <v>0</v>
      </c>
      <c r="E1104" s="30">
        <f t="shared" si="1763"/>
        <v>0</v>
      </c>
      <c r="F1104" s="97">
        <f t="shared" ref="F1104" si="1764">F1105+F1106</f>
        <v>0</v>
      </c>
      <c r="G1104" s="30">
        <f t="shared" ref="G1104:I1104" si="1765">G1105+G1106</f>
        <v>0</v>
      </c>
      <c r="H1104" s="30">
        <f t="shared" si="1765"/>
        <v>0</v>
      </c>
      <c r="I1104" s="30">
        <f t="shared" si="1765"/>
        <v>0</v>
      </c>
      <c r="J1104" s="30">
        <f t="shared" ref="J1104" si="1766">J1105+J1106</f>
        <v>0</v>
      </c>
    </row>
    <row r="1105" spans="1:10" ht="14.25" hidden="1" customHeight="1" x14ac:dyDescent="0.35">
      <c r="A1105" s="43"/>
      <c r="B1105" s="28" t="s">
        <v>264</v>
      </c>
      <c r="C1105" s="29">
        <v>10</v>
      </c>
      <c r="D1105" s="190"/>
      <c r="E1105" s="30"/>
      <c r="F1105" s="97"/>
      <c r="G1105" s="30"/>
      <c r="H1105" s="30"/>
      <c r="I1105" s="30"/>
      <c r="J1105" s="30"/>
    </row>
    <row r="1106" spans="1:10" ht="14.25" hidden="1" customHeight="1" x14ac:dyDescent="0.35">
      <c r="A1106" s="43"/>
      <c r="B1106" s="28" t="s">
        <v>265</v>
      </c>
      <c r="C1106" s="29">
        <v>20</v>
      </c>
      <c r="D1106" s="190"/>
      <c r="E1106" s="30"/>
      <c r="F1106" s="97"/>
      <c r="G1106" s="30"/>
      <c r="H1106" s="30"/>
      <c r="I1106" s="30"/>
      <c r="J1106" s="30"/>
    </row>
    <row r="1107" spans="1:10" ht="14.25" hidden="1" customHeight="1" x14ac:dyDescent="0.35">
      <c r="A1107" s="43"/>
      <c r="B1107" s="16" t="s">
        <v>274</v>
      </c>
      <c r="C1107" s="29" t="s">
        <v>380</v>
      </c>
      <c r="D1107" s="190"/>
      <c r="E1107" s="30"/>
      <c r="F1107" s="97"/>
      <c r="G1107" s="30"/>
      <c r="H1107" s="30"/>
      <c r="I1107" s="30"/>
      <c r="J1107" s="30"/>
    </row>
    <row r="1108" spans="1:10" ht="14.25" hidden="1" customHeight="1" x14ac:dyDescent="0.35">
      <c r="A1108" s="43"/>
      <c r="B1108" s="25" t="s">
        <v>275</v>
      </c>
      <c r="C1108" s="29"/>
      <c r="D1108" s="190">
        <f t="shared" ref="D1108:E1108" si="1767">D1109</f>
        <v>0</v>
      </c>
      <c r="E1108" s="30">
        <f t="shared" si="1767"/>
        <v>0</v>
      </c>
      <c r="F1108" s="97">
        <f t="shared" ref="F1108:J1108" si="1768">F1109</f>
        <v>0</v>
      </c>
      <c r="G1108" s="30">
        <f t="shared" si="1768"/>
        <v>0</v>
      </c>
      <c r="H1108" s="30">
        <f t="shared" si="1768"/>
        <v>0</v>
      </c>
      <c r="I1108" s="30">
        <f t="shared" si="1768"/>
        <v>0</v>
      </c>
      <c r="J1108" s="30">
        <f t="shared" si="1768"/>
        <v>0</v>
      </c>
    </row>
    <row r="1109" spans="1:10" ht="14.25" hidden="1" customHeight="1" x14ac:dyDescent="0.35">
      <c r="A1109" s="43"/>
      <c r="B1109" s="28" t="s">
        <v>329</v>
      </c>
      <c r="C1109" s="29">
        <v>70</v>
      </c>
      <c r="D1109" s="190"/>
      <c r="E1109" s="30"/>
      <c r="F1109" s="97"/>
      <c r="G1109" s="30"/>
      <c r="H1109" s="30"/>
      <c r="I1109" s="30"/>
      <c r="J1109" s="30"/>
    </row>
    <row r="1110" spans="1:10" ht="15.75" customHeight="1" x14ac:dyDescent="0.35">
      <c r="A1110" s="43" t="s">
        <v>629</v>
      </c>
      <c r="B1110" s="158" t="s">
        <v>630</v>
      </c>
      <c r="C1110" s="133" t="s">
        <v>631</v>
      </c>
      <c r="D1110" s="269">
        <f t="shared" ref="D1110:E1110" si="1769">D1111+D1116</f>
        <v>2481</v>
      </c>
      <c r="E1110" s="160">
        <f t="shared" si="1769"/>
        <v>2963</v>
      </c>
      <c r="F1110" s="484">
        <f t="shared" ref="F1110" si="1770">F1111+F1116</f>
        <v>2800</v>
      </c>
      <c r="G1110" s="160">
        <f t="shared" ref="G1110:I1110" si="1771">G1111+G1116</f>
        <v>0</v>
      </c>
      <c r="H1110" s="160">
        <f t="shared" si="1771"/>
        <v>0</v>
      </c>
      <c r="I1110" s="160">
        <f t="shared" si="1771"/>
        <v>0</v>
      </c>
      <c r="J1110" s="160">
        <f t="shared" ref="J1110" si="1772">J1111+J1116</f>
        <v>0</v>
      </c>
    </row>
    <row r="1111" spans="1:10" ht="12.75" customHeight="1" x14ac:dyDescent="0.35">
      <c r="A1111" s="43"/>
      <c r="B1111" s="25" t="s">
        <v>262</v>
      </c>
      <c r="C1111" s="29"/>
      <c r="D1111" s="195">
        <f t="shared" ref="D1111:E1111" si="1773">D1112+D1115</f>
        <v>2475</v>
      </c>
      <c r="E1111" s="115">
        <f t="shared" si="1773"/>
        <v>2963</v>
      </c>
      <c r="F1111" s="480">
        <f t="shared" ref="F1111" si="1774">F1112+F1115</f>
        <v>2800</v>
      </c>
      <c r="G1111" s="115">
        <f t="shared" ref="G1111:I1111" si="1775">G1112+G1115</f>
        <v>0</v>
      </c>
      <c r="H1111" s="115">
        <f t="shared" si="1775"/>
        <v>0</v>
      </c>
      <c r="I1111" s="115">
        <f t="shared" si="1775"/>
        <v>0</v>
      </c>
      <c r="J1111" s="115">
        <f t="shared" ref="J1111" si="1776">J1112+J1115</f>
        <v>0</v>
      </c>
    </row>
    <row r="1112" spans="1:10" ht="12.75" customHeight="1" x14ac:dyDescent="0.35">
      <c r="A1112" s="43"/>
      <c r="B1112" s="28" t="s">
        <v>263</v>
      </c>
      <c r="C1112" s="29">
        <v>1</v>
      </c>
      <c r="D1112" s="253">
        <f t="shared" ref="D1112:E1112" si="1777">D1113+D1114</f>
        <v>2475</v>
      </c>
      <c r="E1112" s="38">
        <f t="shared" si="1777"/>
        <v>2963</v>
      </c>
      <c r="F1112" s="469">
        <f t="shared" ref="F1112" si="1778">F1113+F1114</f>
        <v>2800</v>
      </c>
      <c r="G1112" s="38">
        <f t="shared" ref="G1112:I1112" si="1779">G1113+G1114</f>
        <v>0</v>
      </c>
      <c r="H1112" s="38">
        <f t="shared" si="1779"/>
        <v>0</v>
      </c>
      <c r="I1112" s="38">
        <f t="shared" si="1779"/>
        <v>0</v>
      </c>
      <c r="J1112" s="38">
        <f t="shared" ref="J1112" si="1780">J1113+J1114</f>
        <v>0</v>
      </c>
    </row>
    <row r="1113" spans="1:10" ht="12.75" customHeight="1" x14ac:dyDescent="0.35">
      <c r="A1113" s="43"/>
      <c r="B1113" s="28" t="s">
        <v>264</v>
      </c>
      <c r="C1113" s="29">
        <v>10</v>
      </c>
      <c r="D1113" s="190">
        <v>1700</v>
      </c>
      <c r="E1113" s="30">
        <v>2111</v>
      </c>
      <c r="F1113" s="97">
        <v>2000</v>
      </c>
      <c r="G1113" s="30"/>
      <c r="H1113" s="30"/>
      <c r="I1113" s="30"/>
      <c r="J1113" s="30"/>
    </row>
    <row r="1114" spans="1:10" ht="15.75" customHeight="1" x14ac:dyDescent="0.35">
      <c r="A1114" s="43"/>
      <c r="B1114" s="28" t="s">
        <v>265</v>
      </c>
      <c r="C1114" s="29">
        <v>20</v>
      </c>
      <c r="D1114" s="190">
        <v>775</v>
      </c>
      <c r="E1114" s="30">
        <v>852</v>
      </c>
      <c r="F1114" s="97">
        <v>800</v>
      </c>
      <c r="G1114" s="30"/>
      <c r="H1114" s="30"/>
      <c r="I1114" s="30"/>
      <c r="J1114" s="30"/>
    </row>
    <row r="1115" spans="1:10" ht="31.5" hidden="1" customHeight="1" x14ac:dyDescent="0.35">
      <c r="A1115" s="43"/>
      <c r="B1115" s="16" t="s">
        <v>274</v>
      </c>
      <c r="C1115" s="29" t="s">
        <v>380</v>
      </c>
      <c r="D1115" s="190"/>
      <c r="E1115" s="30"/>
      <c r="F1115" s="97"/>
      <c r="G1115" s="30"/>
      <c r="H1115" s="30"/>
      <c r="I1115" s="30"/>
      <c r="J1115" s="30"/>
    </row>
    <row r="1116" spans="1:10" ht="0.75" customHeight="1" x14ac:dyDescent="0.35">
      <c r="A1116" s="43"/>
      <c r="B1116" s="25" t="s">
        <v>275</v>
      </c>
      <c r="C1116" s="29"/>
      <c r="D1116" s="64">
        <f t="shared" ref="D1116:E1116" si="1781">D1117</f>
        <v>6</v>
      </c>
      <c r="E1116" s="153">
        <f t="shared" si="1781"/>
        <v>0</v>
      </c>
      <c r="F1116" s="240">
        <f t="shared" ref="F1116:J1116" si="1782">F1117</f>
        <v>0</v>
      </c>
      <c r="G1116" s="153">
        <f t="shared" si="1782"/>
        <v>0</v>
      </c>
      <c r="H1116" s="153">
        <f t="shared" si="1782"/>
        <v>0</v>
      </c>
      <c r="I1116" s="153">
        <f t="shared" si="1782"/>
        <v>0</v>
      </c>
      <c r="J1116" s="153">
        <f t="shared" si="1782"/>
        <v>0</v>
      </c>
    </row>
    <row r="1117" spans="1:10" ht="19.5" hidden="1" customHeight="1" x14ac:dyDescent="0.35">
      <c r="A1117" s="43"/>
      <c r="B1117" s="28" t="s">
        <v>329</v>
      </c>
      <c r="C1117" s="29">
        <v>70</v>
      </c>
      <c r="D1117" s="190">
        <v>6</v>
      </c>
      <c r="E1117" s="30"/>
      <c r="F1117" s="97"/>
      <c r="G1117" s="30"/>
      <c r="H1117" s="30"/>
      <c r="I1117" s="30"/>
      <c r="J1117" s="30"/>
    </row>
    <row r="1118" spans="1:10" ht="18" customHeight="1" x14ac:dyDescent="0.35">
      <c r="A1118" s="43" t="s">
        <v>632</v>
      </c>
      <c r="B1118" s="158" t="s">
        <v>633</v>
      </c>
      <c r="C1118" s="133" t="s">
        <v>634</v>
      </c>
      <c r="D1118" s="269">
        <f t="shared" ref="D1118:E1121" si="1783">D1125+D1134+D1143+D1153+D1162</f>
        <v>20524</v>
      </c>
      <c r="E1118" s="160">
        <f t="shared" si="1783"/>
        <v>18182</v>
      </c>
      <c r="F1118" s="484">
        <f t="shared" ref="F1118:F1121" si="1784">F1125+F1134+F1143+F1153+F1162</f>
        <v>21854</v>
      </c>
      <c r="G1118" s="160">
        <f t="shared" ref="G1118:I1118" si="1785">G1125+G1134+G1143+G1153+G1162</f>
        <v>0</v>
      </c>
      <c r="H1118" s="160">
        <f t="shared" si="1785"/>
        <v>0</v>
      </c>
      <c r="I1118" s="160">
        <f t="shared" si="1785"/>
        <v>0</v>
      </c>
      <c r="J1118" s="160">
        <f t="shared" ref="J1118" si="1786">J1125+J1134+J1143+J1153+J1162</f>
        <v>0</v>
      </c>
    </row>
    <row r="1119" spans="1:10" ht="14.15" x14ac:dyDescent="0.35">
      <c r="A1119" s="43"/>
      <c r="B1119" s="25" t="s">
        <v>262</v>
      </c>
      <c r="C1119" s="29"/>
      <c r="D1119" s="195">
        <f t="shared" si="1783"/>
        <v>16724</v>
      </c>
      <c r="E1119" s="115">
        <f t="shared" si="1783"/>
        <v>18182</v>
      </c>
      <c r="F1119" s="480">
        <f t="shared" si="1784"/>
        <v>18046</v>
      </c>
      <c r="G1119" s="115">
        <f t="shared" ref="G1119:I1119" si="1787">G1126+G1135+G1144+G1154+G1163</f>
        <v>0</v>
      </c>
      <c r="H1119" s="115">
        <f t="shared" si="1787"/>
        <v>0</v>
      </c>
      <c r="I1119" s="115">
        <f t="shared" si="1787"/>
        <v>0</v>
      </c>
      <c r="J1119" s="115">
        <f t="shared" ref="J1119" si="1788">J1126+J1135+J1144+J1154+J1163</f>
        <v>0</v>
      </c>
    </row>
    <row r="1120" spans="1:10" ht="14.15" x14ac:dyDescent="0.35">
      <c r="A1120" s="43"/>
      <c r="B1120" s="25" t="s">
        <v>263</v>
      </c>
      <c r="C1120" s="26">
        <v>1</v>
      </c>
      <c r="D1120" s="195">
        <f t="shared" si="1783"/>
        <v>16724</v>
      </c>
      <c r="E1120" s="115">
        <f t="shared" si="1783"/>
        <v>18182</v>
      </c>
      <c r="F1120" s="480">
        <f t="shared" si="1784"/>
        <v>18046</v>
      </c>
      <c r="G1120" s="115">
        <f t="shared" ref="G1120:I1120" si="1789">G1127+G1136+G1145+G1155+G1164</f>
        <v>0</v>
      </c>
      <c r="H1120" s="115">
        <f t="shared" si="1789"/>
        <v>0</v>
      </c>
      <c r="I1120" s="115">
        <f t="shared" si="1789"/>
        <v>0</v>
      </c>
      <c r="J1120" s="115">
        <f t="shared" ref="J1120" si="1790">J1127+J1136+J1145+J1155+J1164</f>
        <v>0</v>
      </c>
    </row>
    <row r="1121" spans="1:10" ht="14.15" x14ac:dyDescent="0.35">
      <c r="A1121" s="43"/>
      <c r="B1121" s="25" t="s">
        <v>426</v>
      </c>
      <c r="C1121" s="26" t="s">
        <v>488</v>
      </c>
      <c r="D1121" s="195">
        <f t="shared" si="1783"/>
        <v>16724</v>
      </c>
      <c r="E1121" s="115">
        <f t="shared" si="1783"/>
        <v>18182</v>
      </c>
      <c r="F1121" s="480">
        <f t="shared" si="1784"/>
        <v>18046</v>
      </c>
      <c r="G1121" s="115">
        <f t="shared" ref="G1121:I1121" si="1791">G1128+G1137+G1146+G1156+G1165</f>
        <v>0</v>
      </c>
      <c r="H1121" s="115">
        <f t="shared" si="1791"/>
        <v>0</v>
      </c>
      <c r="I1121" s="115">
        <f t="shared" si="1791"/>
        <v>0</v>
      </c>
      <c r="J1121" s="115">
        <f t="shared" ref="J1121" si="1792">J1128+J1137+J1146+J1156+J1165</f>
        <v>0</v>
      </c>
    </row>
    <row r="1122" spans="1:10" ht="14.15" x14ac:dyDescent="0.35">
      <c r="A1122" s="43"/>
      <c r="B1122" s="25" t="s">
        <v>635</v>
      </c>
      <c r="C1122" s="26">
        <v>85.01</v>
      </c>
      <c r="D1122" s="195">
        <f t="shared" ref="D1122:E1122" si="1793">D1140+D1131+D1150</f>
        <v>0</v>
      </c>
      <c r="E1122" s="115">
        <f t="shared" si="1793"/>
        <v>0</v>
      </c>
      <c r="F1122" s="480">
        <f t="shared" ref="F1122" si="1794">F1140+F1131+F1150</f>
        <v>0</v>
      </c>
      <c r="G1122" s="115">
        <f t="shared" ref="G1122:I1122" si="1795">G1140+G1131+G1150</f>
        <v>0</v>
      </c>
      <c r="H1122" s="115">
        <f t="shared" si="1795"/>
        <v>0</v>
      </c>
      <c r="I1122" s="115">
        <f t="shared" si="1795"/>
        <v>0</v>
      </c>
      <c r="J1122" s="115">
        <f t="shared" ref="J1122" si="1796">J1140+J1131+J1150</f>
        <v>0</v>
      </c>
    </row>
    <row r="1123" spans="1:10" ht="14.15" x14ac:dyDescent="0.35">
      <c r="A1123" s="43"/>
      <c r="B1123" s="25" t="s">
        <v>275</v>
      </c>
      <c r="C1123" s="29"/>
      <c r="D1123" s="195">
        <f t="shared" ref="D1123:E1123" si="1797">D1132+D1141+D1151+D1160+D1168</f>
        <v>3800</v>
      </c>
      <c r="E1123" s="115">
        <f t="shared" si="1797"/>
        <v>0</v>
      </c>
      <c r="F1123" s="480">
        <f t="shared" ref="F1123" si="1798">F1132+F1141+F1151+F1160+F1168</f>
        <v>3808</v>
      </c>
      <c r="G1123" s="115">
        <f t="shared" ref="G1123:I1123" si="1799">G1132+G1141+G1151+G1160+G1168</f>
        <v>0</v>
      </c>
      <c r="H1123" s="115">
        <f t="shared" si="1799"/>
        <v>0</v>
      </c>
      <c r="I1123" s="115">
        <f t="shared" si="1799"/>
        <v>0</v>
      </c>
      <c r="J1123" s="115">
        <f t="shared" ref="J1123" si="1800">J1132+J1141+J1151+J1160+J1168</f>
        <v>0</v>
      </c>
    </row>
    <row r="1124" spans="1:10" ht="14.15" x14ac:dyDescent="0.35">
      <c r="A1124" s="43"/>
      <c r="B1124" s="31" t="s">
        <v>281</v>
      </c>
      <c r="C1124" s="26">
        <v>51</v>
      </c>
      <c r="D1124" s="253">
        <f t="shared" ref="D1124:E1124" si="1801">D1133+D1142+D1152+D1160+D1168</f>
        <v>3800</v>
      </c>
      <c r="E1124" s="38">
        <f t="shared" si="1801"/>
        <v>0</v>
      </c>
      <c r="F1124" s="469">
        <f t="shared" ref="F1124" si="1802">F1133+F1142+F1152+F1160+F1168</f>
        <v>3808</v>
      </c>
      <c r="G1124" s="38">
        <f t="shared" ref="G1124:I1124" si="1803">G1133+G1142+G1152+G1160+G1168</f>
        <v>0</v>
      </c>
      <c r="H1124" s="38">
        <f t="shared" si="1803"/>
        <v>0</v>
      </c>
      <c r="I1124" s="38">
        <f t="shared" si="1803"/>
        <v>0</v>
      </c>
      <c r="J1124" s="38">
        <f t="shared" ref="J1124" si="1804">J1133+J1142+J1152+J1160+J1168</f>
        <v>0</v>
      </c>
    </row>
    <row r="1125" spans="1:10" ht="19.5" customHeight="1" x14ac:dyDescent="0.35">
      <c r="A1125" s="43" t="s">
        <v>636</v>
      </c>
      <c r="B1125" s="158" t="s">
        <v>490</v>
      </c>
      <c r="C1125" s="133" t="s">
        <v>637</v>
      </c>
      <c r="D1125" s="269">
        <f t="shared" ref="D1125:E1125" si="1805">D1126+D1132</f>
        <v>2189</v>
      </c>
      <c r="E1125" s="160">
        <f t="shared" si="1805"/>
        <v>2475</v>
      </c>
      <c r="F1125" s="484">
        <f t="shared" ref="F1125" si="1806">F1126+F1132</f>
        <v>2565</v>
      </c>
      <c r="G1125" s="160">
        <f t="shared" ref="G1125:I1125" si="1807">G1126+G1132</f>
        <v>0</v>
      </c>
      <c r="H1125" s="160">
        <f t="shared" si="1807"/>
        <v>0</v>
      </c>
      <c r="I1125" s="160">
        <f t="shared" si="1807"/>
        <v>0</v>
      </c>
      <c r="J1125" s="160">
        <f t="shared" ref="J1125" si="1808">J1126+J1132</f>
        <v>0</v>
      </c>
    </row>
    <row r="1126" spans="1:10" ht="14.15" x14ac:dyDescent="0.35">
      <c r="A1126" s="43"/>
      <c r="B1126" s="25" t="s">
        <v>262</v>
      </c>
      <c r="C1126" s="29"/>
      <c r="D1126" s="195">
        <f t="shared" ref="D1126:E1126" si="1809">D1127+D1131</f>
        <v>2189</v>
      </c>
      <c r="E1126" s="115">
        <f t="shared" si="1809"/>
        <v>2475</v>
      </c>
      <c r="F1126" s="480">
        <f t="shared" ref="F1126" si="1810">F1127+F1131</f>
        <v>2455</v>
      </c>
      <c r="G1126" s="115">
        <f t="shared" ref="G1126:I1126" si="1811">G1127+G1131</f>
        <v>0</v>
      </c>
      <c r="H1126" s="115">
        <f t="shared" si="1811"/>
        <v>0</v>
      </c>
      <c r="I1126" s="115">
        <f t="shared" si="1811"/>
        <v>0</v>
      </c>
      <c r="J1126" s="115">
        <f t="shared" ref="J1126" si="1812">J1127+J1131</f>
        <v>0</v>
      </c>
    </row>
    <row r="1127" spans="1:10" ht="14.15" x14ac:dyDescent="0.35">
      <c r="A1127" s="43"/>
      <c r="B1127" s="28" t="s">
        <v>263</v>
      </c>
      <c r="C1127" s="29">
        <v>1</v>
      </c>
      <c r="D1127" s="253">
        <f t="shared" ref="D1127:E1127" si="1813">D1128</f>
        <v>2189</v>
      </c>
      <c r="E1127" s="38">
        <f t="shared" si="1813"/>
        <v>2475</v>
      </c>
      <c r="F1127" s="469">
        <f t="shared" ref="F1127:J1127" si="1814">F1128</f>
        <v>2455</v>
      </c>
      <c r="G1127" s="38">
        <f t="shared" si="1814"/>
        <v>0</v>
      </c>
      <c r="H1127" s="38">
        <f t="shared" si="1814"/>
        <v>0</v>
      </c>
      <c r="I1127" s="38">
        <f t="shared" si="1814"/>
        <v>0</v>
      </c>
      <c r="J1127" s="38">
        <f t="shared" si="1814"/>
        <v>0</v>
      </c>
    </row>
    <row r="1128" spans="1:10" ht="14.15" x14ac:dyDescent="0.35">
      <c r="A1128" s="43"/>
      <c r="B1128" s="28" t="s">
        <v>426</v>
      </c>
      <c r="C1128" s="29" t="s">
        <v>488</v>
      </c>
      <c r="D1128" s="253">
        <f t="shared" ref="D1128:E1128" si="1815">D1129+D1130</f>
        <v>2189</v>
      </c>
      <c r="E1128" s="38">
        <f t="shared" si="1815"/>
        <v>2475</v>
      </c>
      <c r="F1128" s="469">
        <f t="shared" ref="F1128" si="1816">F1129+F1130</f>
        <v>2455</v>
      </c>
      <c r="G1128" s="38">
        <f t="shared" ref="G1128:I1128" si="1817">G1129+G1130</f>
        <v>0</v>
      </c>
      <c r="H1128" s="38">
        <f t="shared" si="1817"/>
        <v>0</v>
      </c>
      <c r="I1128" s="38">
        <f t="shared" si="1817"/>
        <v>0</v>
      </c>
      <c r="J1128" s="38">
        <f t="shared" ref="J1128" si="1818">J1129+J1130</f>
        <v>0</v>
      </c>
    </row>
    <row r="1129" spans="1:10" ht="12.75" customHeight="1" x14ac:dyDescent="0.35">
      <c r="A1129" s="43"/>
      <c r="B1129" s="28" t="s">
        <v>264</v>
      </c>
      <c r="C1129" s="29">
        <v>10</v>
      </c>
      <c r="D1129" s="190">
        <v>1739</v>
      </c>
      <c r="E1129" s="30">
        <v>1955</v>
      </c>
      <c r="F1129" s="97">
        <v>1955</v>
      </c>
      <c r="G1129" s="30"/>
      <c r="H1129" s="30"/>
      <c r="I1129" s="30"/>
      <c r="J1129" s="30"/>
    </row>
    <row r="1130" spans="1:10" ht="14.25" customHeight="1" x14ac:dyDescent="0.35">
      <c r="A1130" s="43"/>
      <c r="B1130" s="28" t="s">
        <v>265</v>
      </c>
      <c r="C1130" s="29">
        <v>20</v>
      </c>
      <c r="D1130" s="190">
        <v>450</v>
      </c>
      <c r="E1130" s="30">
        <v>520</v>
      </c>
      <c r="F1130" s="97">
        <v>500</v>
      </c>
      <c r="G1130" s="30"/>
      <c r="H1130" s="30"/>
      <c r="I1130" s="30"/>
      <c r="J1130" s="30"/>
    </row>
    <row r="1131" spans="1:10" ht="14.25" hidden="1" customHeight="1" x14ac:dyDescent="0.35">
      <c r="A1131" s="43"/>
      <c r="B1131" s="25" t="s">
        <v>635</v>
      </c>
      <c r="C1131" s="26">
        <v>85.01</v>
      </c>
      <c r="D1131" s="190"/>
      <c r="E1131" s="30"/>
      <c r="F1131" s="97"/>
      <c r="G1131" s="30"/>
      <c r="H1131" s="30"/>
      <c r="I1131" s="30"/>
      <c r="J1131" s="30"/>
    </row>
    <row r="1132" spans="1:10" ht="17.25" customHeight="1" x14ac:dyDescent="0.35">
      <c r="A1132" s="43"/>
      <c r="B1132" s="25" t="s">
        <v>275</v>
      </c>
      <c r="C1132" s="29"/>
      <c r="D1132" s="253">
        <f t="shared" ref="D1132:E1132" si="1819">D1133</f>
        <v>0</v>
      </c>
      <c r="E1132" s="38">
        <f t="shared" si="1819"/>
        <v>0</v>
      </c>
      <c r="F1132" s="469">
        <f t="shared" ref="F1132:J1132" si="1820">F1133</f>
        <v>110</v>
      </c>
      <c r="G1132" s="38">
        <f t="shared" si="1820"/>
        <v>0</v>
      </c>
      <c r="H1132" s="38">
        <f t="shared" si="1820"/>
        <v>0</v>
      </c>
      <c r="I1132" s="38">
        <f t="shared" si="1820"/>
        <v>0</v>
      </c>
      <c r="J1132" s="38">
        <f t="shared" si="1820"/>
        <v>0</v>
      </c>
    </row>
    <row r="1133" spans="1:10" ht="13.5" customHeight="1" x14ac:dyDescent="0.35">
      <c r="A1133" s="43"/>
      <c r="B1133" s="28" t="s">
        <v>281</v>
      </c>
      <c r="C1133" s="29" t="s">
        <v>282</v>
      </c>
      <c r="D1133" s="190">
        <v>0</v>
      </c>
      <c r="E1133" s="30"/>
      <c r="F1133" s="97">
        <v>110</v>
      </c>
      <c r="G1133" s="30"/>
      <c r="H1133" s="30"/>
      <c r="I1133" s="30"/>
      <c r="J1133" s="30"/>
    </row>
    <row r="1134" spans="1:10" ht="18.75" customHeight="1" x14ac:dyDescent="0.35">
      <c r="A1134" s="43" t="s">
        <v>638</v>
      </c>
      <c r="B1134" s="158" t="s">
        <v>492</v>
      </c>
      <c r="C1134" s="133" t="s">
        <v>639</v>
      </c>
      <c r="D1134" s="269">
        <f t="shared" ref="D1134:E1134" si="1821">D1135+D1141</f>
        <v>5475</v>
      </c>
      <c r="E1134" s="160">
        <f t="shared" si="1821"/>
        <v>3240</v>
      </c>
      <c r="F1134" s="484">
        <f t="shared" ref="F1134" si="1822">F1135+F1141</f>
        <v>6878</v>
      </c>
      <c r="G1134" s="160">
        <f t="shared" ref="G1134:I1134" si="1823">G1135+G1141</f>
        <v>0</v>
      </c>
      <c r="H1134" s="160">
        <f t="shared" si="1823"/>
        <v>0</v>
      </c>
      <c r="I1134" s="160">
        <f t="shared" si="1823"/>
        <v>0</v>
      </c>
      <c r="J1134" s="160">
        <f t="shared" ref="J1134" si="1824">J1135+J1141</f>
        <v>0</v>
      </c>
    </row>
    <row r="1135" spans="1:10" ht="14.15" x14ac:dyDescent="0.35">
      <c r="A1135" s="43"/>
      <c r="B1135" s="25" t="s">
        <v>262</v>
      </c>
      <c r="C1135" s="29"/>
      <c r="D1135" s="195">
        <f t="shared" ref="D1135:E1135" si="1825">D1136</f>
        <v>2925</v>
      </c>
      <c r="E1135" s="115">
        <f t="shared" si="1825"/>
        <v>3240</v>
      </c>
      <c r="F1135" s="480">
        <f t="shared" ref="F1135:J1135" si="1826">F1136</f>
        <v>3200</v>
      </c>
      <c r="G1135" s="115">
        <f t="shared" si="1826"/>
        <v>0</v>
      </c>
      <c r="H1135" s="115">
        <f t="shared" si="1826"/>
        <v>0</v>
      </c>
      <c r="I1135" s="115">
        <f t="shared" si="1826"/>
        <v>0</v>
      </c>
      <c r="J1135" s="115">
        <f t="shared" si="1826"/>
        <v>0</v>
      </c>
    </row>
    <row r="1136" spans="1:10" ht="14.15" x14ac:dyDescent="0.35">
      <c r="A1136" s="43"/>
      <c r="B1136" s="28" t="s">
        <v>263</v>
      </c>
      <c r="C1136" s="29">
        <v>1</v>
      </c>
      <c r="D1136" s="253">
        <f t="shared" ref="D1136:E1136" si="1827">D1137+D1140</f>
        <v>2925</v>
      </c>
      <c r="E1136" s="38">
        <f t="shared" si="1827"/>
        <v>3240</v>
      </c>
      <c r="F1136" s="469">
        <f t="shared" ref="F1136" si="1828">F1137+F1140</f>
        <v>3200</v>
      </c>
      <c r="G1136" s="38">
        <f t="shared" ref="G1136:I1136" si="1829">G1137+G1140</f>
        <v>0</v>
      </c>
      <c r="H1136" s="38">
        <f t="shared" si="1829"/>
        <v>0</v>
      </c>
      <c r="I1136" s="38">
        <f t="shared" si="1829"/>
        <v>0</v>
      </c>
      <c r="J1136" s="38">
        <f t="shared" ref="J1136" si="1830">J1137+J1140</f>
        <v>0</v>
      </c>
    </row>
    <row r="1137" spans="1:10" ht="15" customHeight="1" x14ac:dyDescent="0.35">
      <c r="A1137" s="43"/>
      <c r="B1137" s="28" t="s">
        <v>426</v>
      </c>
      <c r="C1137" s="29" t="s">
        <v>488</v>
      </c>
      <c r="D1137" s="253">
        <f t="shared" ref="D1137:E1137" si="1831">D1138+D1139</f>
        <v>2925</v>
      </c>
      <c r="E1137" s="38">
        <f t="shared" si="1831"/>
        <v>3240</v>
      </c>
      <c r="F1137" s="469">
        <f t="shared" ref="F1137" si="1832">F1138+F1139</f>
        <v>3200</v>
      </c>
      <c r="G1137" s="38">
        <f t="shared" ref="G1137:I1137" si="1833">G1138+G1139</f>
        <v>0</v>
      </c>
      <c r="H1137" s="38">
        <f t="shared" si="1833"/>
        <v>0</v>
      </c>
      <c r="I1137" s="38">
        <f t="shared" si="1833"/>
        <v>0</v>
      </c>
      <c r="J1137" s="38">
        <f t="shared" ref="J1137" si="1834">J1138+J1139</f>
        <v>0</v>
      </c>
    </row>
    <row r="1138" spans="1:10" ht="15.75" customHeight="1" x14ac:dyDescent="0.35">
      <c r="A1138" s="43"/>
      <c r="B1138" s="28" t="s">
        <v>264</v>
      </c>
      <c r="C1138" s="29">
        <v>10</v>
      </c>
      <c r="D1138" s="190">
        <v>1875</v>
      </c>
      <c r="E1138" s="30">
        <v>1940</v>
      </c>
      <c r="F1138" s="97">
        <v>2000</v>
      </c>
      <c r="G1138" s="30"/>
      <c r="H1138" s="30"/>
      <c r="I1138" s="30"/>
      <c r="J1138" s="30"/>
    </row>
    <row r="1139" spans="1:10" ht="16.5" customHeight="1" x14ac:dyDescent="0.35">
      <c r="A1139" s="43"/>
      <c r="B1139" s="28" t="s">
        <v>265</v>
      </c>
      <c r="C1139" s="29">
        <v>20</v>
      </c>
      <c r="D1139" s="190">
        <v>1050</v>
      </c>
      <c r="E1139" s="30">
        <v>1300</v>
      </c>
      <c r="F1139" s="97">
        <v>1200</v>
      </c>
      <c r="G1139" s="30"/>
      <c r="H1139" s="30"/>
      <c r="I1139" s="30"/>
      <c r="J1139" s="30"/>
    </row>
    <row r="1140" spans="1:10" ht="12.75" hidden="1" customHeight="1" x14ac:dyDescent="0.35">
      <c r="A1140" s="43"/>
      <c r="B1140" s="25" t="s">
        <v>635</v>
      </c>
      <c r="C1140" s="26">
        <v>85.01</v>
      </c>
      <c r="D1140" s="190"/>
      <c r="E1140" s="30"/>
      <c r="F1140" s="97"/>
      <c r="G1140" s="30"/>
      <c r="H1140" s="30"/>
      <c r="I1140" s="30"/>
      <c r="J1140" s="30"/>
    </row>
    <row r="1141" spans="1:10" ht="15.75" customHeight="1" x14ac:dyDescent="0.35">
      <c r="A1141" s="43"/>
      <c r="B1141" s="25" t="s">
        <v>275</v>
      </c>
      <c r="C1141" s="29"/>
      <c r="D1141" s="195">
        <f t="shared" ref="D1141:E1141" si="1835">D1142</f>
        <v>2550</v>
      </c>
      <c r="E1141" s="115">
        <f t="shared" si="1835"/>
        <v>0</v>
      </c>
      <c r="F1141" s="480">
        <f t="shared" ref="F1141:J1141" si="1836">F1142</f>
        <v>3678</v>
      </c>
      <c r="G1141" s="115">
        <f t="shared" si="1836"/>
        <v>0</v>
      </c>
      <c r="H1141" s="115">
        <f t="shared" si="1836"/>
        <v>0</v>
      </c>
      <c r="I1141" s="115">
        <f t="shared" si="1836"/>
        <v>0</v>
      </c>
      <c r="J1141" s="115">
        <f t="shared" si="1836"/>
        <v>0</v>
      </c>
    </row>
    <row r="1142" spans="1:10" ht="14.15" x14ac:dyDescent="0.35">
      <c r="A1142" s="43"/>
      <c r="B1142" s="28" t="s">
        <v>281</v>
      </c>
      <c r="C1142" s="29" t="s">
        <v>282</v>
      </c>
      <c r="D1142" s="190">
        <v>2550</v>
      </c>
      <c r="E1142" s="30"/>
      <c r="F1142" s="97">
        <v>3678</v>
      </c>
      <c r="G1142" s="30"/>
      <c r="H1142" s="30"/>
      <c r="I1142" s="30"/>
      <c r="J1142" s="30"/>
    </row>
    <row r="1143" spans="1:10" ht="24.75" customHeight="1" x14ac:dyDescent="0.35">
      <c r="A1143" s="43" t="s">
        <v>640</v>
      </c>
      <c r="B1143" s="158" t="s">
        <v>641</v>
      </c>
      <c r="C1143" s="133" t="s">
        <v>642</v>
      </c>
      <c r="D1143" s="269">
        <f t="shared" ref="D1143:E1143" si="1837">D1144+D1151</f>
        <v>7580</v>
      </c>
      <c r="E1143" s="160">
        <f t="shared" si="1837"/>
        <v>6800</v>
      </c>
      <c r="F1143" s="484">
        <f t="shared" ref="F1143" si="1838">F1144+F1151</f>
        <v>6790</v>
      </c>
      <c r="G1143" s="160">
        <f t="shared" ref="G1143:I1143" si="1839">G1144+G1151</f>
        <v>0</v>
      </c>
      <c r="H1143" s="160">
        <f t="shared" si="1839"/>
        <v>0</v>
      </c>
      <c r="I1143" s="160">
        <f t="shared" si="1839"/>
        <v>0</v>
      </c>
      <c r="J1143" s="160">
        <f t="shared" ref="J1143" si="1840">J1144+J1151</f>
        <v>0</v>
      </c>
    </row>
    <row r="1144" spans="1:10" ht="14.15" x14ac:dyDescent="0.35">
      <c r="A1144" s="43"/>
      <c r="B1144" s="25" t="s">
        <v>262</v>
      </c>
      <c r="C1144" s="29"/>
      <c r="D1144" s="195">
        <f t="shared" ref="D1144:E1144" si="1841">D1145+D1150</f>
        <v>6330</v>
      </c>
      <c r="E1144" s="115">
        <f t="shared" si="1841"/>
        <v>6800</v>
      </c>
      <c r="F1144" s="480">
        <f t="shared" ref="F1144" si="1842">F1145+F1150</f>
        <v>6770</v>
      </c>
      <c r="G1144" s="115">
        <f t="shared" ref="G1144:I1144" si="1843">G1145+G1150</f>
        <v>0</v>
      </c>
      <c r="H1144" s="115">
        <f t="shared" si="1843"/>
        <v>0</v>
      </c>
      <c r="I1144" s="115">
        <f t="shared" si="1843"/>
        <v>0</v>
      </c>
      <c r="J1144" s="115">
        <f t="shared" ref="J1144" si="1844">J1145+J1150</f>
        <v>0</v>
      </c>
    </row>
    <row r="1145" spans="1:10" ht="14.15" x14ac:dyDescent="0.35">
      <c r="A1145" s="43"/>
      <c r="B1145" s="28" t="s">
        <v>263</v>
      </c>
      <c r="C1145" s="29">
        <v>1</v>
      </c>
      <c r="D1145" s="253">
        <f t="shared" ref="D1145:E1145" si="1845">D1146</f>
        <v>6330</v>
      </c>
      <c r="E1145" s="38">
        <f t="shared" si="1845"/>
        <v>6800</v>
      </c>
      <c r="F1145" s="469">
        <f t="shared" ref="F1145:J1145" si="1846">F1146</f>
        <v>6770</v>
      </c>
      <c r="G1145" s="38">
        <f t="shared" si="1846"/>
        <v>0</v>
      </c>
      <c r="H1145" s="38">
        <f t="shared" si="1846"/>
        <v>0</v>
      </c>
      <c r="I1145" s="38">
        <f t="shared" si="1846"/>
        <v>0</v>
      </c>
      <c r="J1145" s="38">
        <f t="shared" si="1846"/>
        <v>0</v>
      </c>
    </row>
    <row r="1146" spans="1:10" ht="14.15" x14ac:dyDescent="0.35">
      <c r="A1146" s="43"/>
      <c r="B1146" s="28" t="s">
        <v>426</v>
      </c>
      <c r="C1146" s="29" t="s">
        <v>488</v>
      </c>
      <c r="D1146" s="253">
        <f t="shared" ref="D1146:E1146" si="1847">D1147+D1148+D1149</f>
        <v>6330</v>
      </c>
      <c r="E1146" s="38">
        <f t="shared" si="1847"/>
        <v>6800</v>
      </c>
      <c r="F1146" s="469">
        <f t="shared" ref="F1146" si="1848">F1147+F1148+F1149</f>
        <v>6770</v>
      </c>
      <c r="G1146" s="38">
        <f t="shared" ref="G1146:I1146" si="1849">G1147+G1148+G1149</f>
        <v>0</v>
      </c>
      <c r="H1146" s="38">
        <f t="shared" si="1849"/>
        <v>0</v>
      </c>
      <c r="I1146" s="38">
        <f t="shared" si="1849"/>
        <v>0</v>
      </c>
      <c r="J1146" s="38">
        <f t="shared" ref="J1146" si="1850">J1147+J1148+J1149</f>
        <v>0</v>
      </c>
    </row>
    <row r="1147" spans="1:10" ht="15.75" customHeight="1" x14ac:dyDescent="0.35">
      <c r="A1147" s="43"/>
      <c r="B1147" s="28" t="s">
        <v>264</v>
      </c>
      <c r="C1147" s="29">
        <v>10</v>
      </c>
      <c r="D1147" s="190">
        <v>5360</v>
      </c>
      <c r="E1147" s="30">
        <v>5800</v>
      </c>
      <c r="F1147" s="97">
        <v>5800</v>
      </c>
      <c r="G1147" s="30"/>
      <c r="H1147" s="30"/>
      <c r="I1147" s="30"/>
      <c r="J1147" s="30"/>
    </row>
    <row r="1148" spans="1:10" ht="15" customHeight="1" x14ac:dyDescent="0.35">
      <c r="A1148" s="43"/>
      <c r="B1148" s="28" t="s">
        <v>265</v>
      </c>
      <c r="C1148" s="29">
        <v>20</v>
      </c>
      <c r="D1148" s="190">
        <v>870</v>
      </c>
      <c r="E1148" s="30">
        <v>930</v>
      </c>
      <c r="F1148" s="97">
        <v>900</v>
      </c>
      <c r="G1148" s="30"/>
      <c r="H1148" s="30"/>
      <c r="I1148" s="30"/>
      <c r="J1148" s="30"/>
    </row>
    <row r="1149" spans="1:10" ht="17.25" customHeight="1" x14ac:dyDescent="0.35">
      <c r="A1149" s="43"/>
      <c r="B1149" s="28" t="s">
        <v>538</v>
      </c>
      <c r="C1149" s="29">
        <v>59</v>
      </c>
      <c r="D1149" s="190">
        <v>100</v>
      </c>
      <c r="E1149" s="30">
        <v>70</v>
      </c>
      <c r="F1149" s="97">
        <v>70</v>
      </c>
      <c r="G1149" s="30"/>
      <c r="H1149" s="30"/>
      <c r="I1149" s="30"/>
      <c r="J1149" s="30"/>
    </row>
    <row r="1150" spans="1:10" ht="13.5" hidden="1" customHeight="1" x14ac:dyDescent="0.35">
      <c r="A1150" s="43"/>
      <c r="B1150" s="25" t="s">
        <v>635</v>
      </c>
      <c r="C1150" s="26">
        <v>85.01</v>
      </c>
      <c r="D1150" s="190"/>
      <c r="E1150" s="30"/>
      <c r="F1150" s="97"/>
      <c r="G1150" s="30"/>
      <c r="H1150" s="30"/>
      <c r="I1150" s="30"/>
      <c r="J1150" s="30"/>
    </row>
    <row r="1151" spans="1:10" ht="13.5" customHeight="1" x14ac:dyDescent="0.35">
      <c r="A1151" s="43"/>
      <c r="B1151" s="25" t="s">
        <v>275</v>
      </c>
      <c r="C1151" s="29"/>
      <c r="D1151" s="195">
        <f t="shared" ref="D1151:E1151" si="1851">D1152</f>
        <v>1250</v>
      </c>
      <c r="E1151" s="115">
        <f t="shared" si="1851"/>
        <v>0</v>
      </c>
      <c r="F1151" s="480">
        <f t="shared" ref="F1151:J1151" si="1852">F1152</f>
        <v>20</v>
      </c>
      <c r="G1151" s="115">
        <f t="shared" si="1852"/>
        <v>0</v>
      </c>
      <c r="H1151" s="115">
        <f t="shared" si="1852"/>
        <v>0</v>
      </c>
      <c r="I1151" s="115">
        <f t="shared" si="1852"/>
        <v>0</v>
      </c>
      <c r="J1151" s="115">
        <f t="shared" si="1852"/>
        <v>0</v>
      </c>
    </row>
    <row r="1152" spans="1:10" ht="18.75" customHeight="1" x14ac:dyDescent="0.35">
      <c r="A1152" s="43"/>
      <c r="B1152" s="28" t="s">
        <v>281</v>
      </c>
      <c r="C1152" s="29" t="s">
        <v>282</v>
      </c>
      <c r="D1152" s="190">
        <v>1250</v>
      </c>
      <c r="E1152" s="30"/>
      <c r="F1152" s="97">
        <v>20</v>
      </c>
      <c r="G1152" s="30"/>
      <c r="H1152" s="30"/>
      <c r="I1152" s="30"/>
      <c r="J1152" s="30"/>
    </row>
    <row r="1153" spans="1:10" ht="26.25" customHeight="1" x14ac:dyDescent="0.35">
      <c r="A1153" s="43" t="s">
        <v>643</v>
      </c>
      <c r="B1153" s="158" t="s">
        <v>644</v>
      </c>
      <c r="C1153" s="133" t="s">
        <v>642</v>
      </c>
      <c r="D1153" s="269">
        <f t="shared" ref="D1153:E1153" si="1853">D1154+D1160</f>
        <v>2600</v>
      </c>
      <c r="E1153" s="160">
        <f t="shared" si="1853"/>
        <v>2812</v>
      </c>
      <c r="F1153" s="484">
        <f t="shared" ref="F1153" si="1854">F1154+F1160</f>
        <v>2771</v>
      </c>
      <c r="G1153" s="160">
        <f t="shared" ref="G1153:I1153" si="1855">G1154+G1160</f>
        <v>0</v>
      </c>
      <c r="H1153" s="160">
        <f t="shared" si="1855"/>
        <v>0</v>
      </c>
      <c r="I1153" s="160">
        <f t="shared" si="1855"/>
        <v>0</v>
      </c>
      <c r="J1153" s="160">
        <f t="shared" ref="J1153" si="1856">J1154+J1160</f>
        <v>0</v>
      </c>
    </row>
    <row r="1154" spans="1:10" ht="15" customHeight="1" x14ac:dyDescent="0.35">
      <c r="A1154" s="43"/>
      <c r="B1154" s="25" t="s">
        <v>262</v>
      </c>
      <c r="C1154" s="29"/>
      <c r="D1154" s="253">
        <f t="shared" ref="D1154:E1155" si="1857">D1155</f>
        <v>2600</v>
      </c>
      <c r="E1154" s="38">
        <f t="shared" si="1857"/>
        <v>2812</v>
      </c>
      <c r="F1154" s="469">
        <f t="shared" ref="F1154:J1155" si="1858">F1155</f>
        <v>2771</v>
      </c>
      <c r="G1154" s="38">
        <f t="shared" si="1858"/>
        <v>0</v>
      </c>
      <c r="H1154" s="38">
        <f t="shared" si="1858"/>
        <v>0</v>
      </c>
      <c r="I1154" s="38">
        <f t="shared" si="1858"/>
        <v>0</v>
      </c>
      <c r="J1154" s="38">
        <f t="shared" si="1858"/>
        <v>0</v>
      </c>
    </row>
    <row r="1155" spans="1:10" ht="15" customHeight="1" x14ac:dyDescent="0.35">
      <c r="A1155" s="43"/>
      <c r="B1155" s="28" t="s">
        <v>263</v>
      </c>
      <c r="C1155" s="29">
        <v>1</v>
      </c>
      <c r="D1155" s="253">
        <f t="shared" si="1857"/>
        <v>2600</v>
      </c>
      <c r="E1155" s="38">
        <f t="shared" si="1857"/>
        <v>2812</v>
      </c>
      <c r="F1155" s="469">
        <f t="shared" si="1858"/>
        <v>2771</v>
      </c>
      <c r="G1155" s="38">
        <f t="shared" si="1858"/>
        <v>0</v>
      </c>
      <c r="H1155" s="38">
        <f t="shared" si="1858"/>
        <v>0</v>
      </c>
      <c r="I1155" s="38">
        <f t="shared" si="1858"/>
        <v>0</v>
      </c>
      <c r="J1155" s="38">
        <f t="shared" si="1858"/>
        <v>0</v>
      </c>
    </row>
    <row r="1156" spans="1:10" ht="15" customHeight="1" x14ac:dyDescent="0.35">
      <c r="A1156" s="43"/>
      <c r="B1156" s="28" t="s">
        <v>426</v>
      </c>
      <c r="C1156" s="29" t="s">
        <v>488</v>
      </c>
      <c r="D1156" s="253">
        <f t="shared" ref="D1156:E1156" si="1859">D1157+D1158</f>
        <v>2600</v>
      </c>
      <c r="E1156" s="38">
        <f t="shared" si="1859"/>
        <v>2812</v>
      </c>
      <c r="F1156" s="469">
        <f t="shared" ref="F1156" si="1860">F1157+F1158</f>
        <v>2771</v>
      </c>
      <c r="G1156" s="38">
        <f t="shared" ref="G1156:I1156" si="1861">G1157+G1158</f>
        <v>0</v>
      </c>
      <c r="H1156" s="38">
        <f t="shared" si="1861"/>
        <v>0</v>
      </c>
      <c r="I1156" s="38">
        <f t="shared" si="1861"/>
        <v>0</v>
      </c>
      <c r="J1156" s="38">
        <f t="shared" ref="J1156" si="1862">J1157+J1158</f>
        <v>0</v>
      </c>
    </row>
    <row r="1157" spans="1:10" ht="15" customHeight="1" x14ac:dyDescent="0.35">
      <c r="A1157" s="43"/>
      <c r="B1157" s="28" t="s">
        <v>264</v>
      </c>
      <c r="C1157" s="29">
        <v>10</v>
      </c>
      <c r="D1157" s="190">
        <v>1900</v>
      </c>
      <c r="E1157" s="30">
        <v>2071</v>
      </c>
      <c r="F1157" s="97">
        <v>2071</v>
      </c>
      <c r="G1157" s="30"/>
      <c r="H1157" s="30"/>
      <c r="I1157" s="30"/>
      <c r="J1157" s="30"/>
    </row>
    <row r="1158" spans="1:10" ht="15" customHeight="1" x14ac:dyDescent="0.35">
      <c r="A1158" s="43"/>
      <c r="B1158" s="28" t="s">
        <v>265</v>
      </c>
      <c r="C1158" s="29">
        <v>20</v>
      </c>
      <c r="D1158" s="190">
        <v>700</v>
      </c>
      <c r="E1158" s="30">
        <v>741</v>
      </c>
      <c r="F1158" s="97">
        <v>700</v>
      </c>
      <c r="G1158" s="30"/>
      <c r="H1158" s="30"/>
      <c r="I1158" s="30"/>
      <c r="J1158" s="30"/>
    </row>
    <row r="1159" spans="1:10" ht="0.75" customHeight="1" x14ac:dyDescent="0.35">
      <c r="A1159" s="43"/>
      <c r="B1159" s="25" t="s">
        <v>635</v>
      </c>
      <c r="C1159" s="26">
        <v>85.01</v>
      </c>
      <c r="D1159" s="190"/>
      <c r="E1159" s="30"/>
      <c r="F1159" s="97"/>
      <c r="G1159" s="30"/>
      <c r="H1159" s="30"/>
      <c r="I1159" s="30"/>
      <c r="J1159" s="30"/>
    </row>
    <row r="1160" spans="1:10" ht="0.75" customHeight="1" x14ac:dyDescent="0.35">
      <c r="A1160" s="43"/>
      <c r="B1160" s="25" t="s">
        <v>275</v>
      </c>
      <c r="C1160" s="29"/>
      <c r="D1160" s="190">
        <f t="shared" ref="D1160:E1160" si="1863">D1161</f>
        <v>0</v>
      </c>
      <c r="E1160" s="30">
        <f t="shared" si="1863"/>
        <v>0</v>
      </c>
      <c r="F1160" s="97">
        <f t="shared" ref="F1160:J1160" si="1864">F1161</f>
        <v>0</v>
      </c>
      <c r="G1160" s="30">
        <f t="shared" si="1864"/>
        <v>0</v>
      </c>
      <c r="H1160" s="30">
        <f t="shared" si="1864"/>
        <v>0</v>
      </c>
      <c r="I1160" s="30">
        <f t="shared" si="1864"/>
        <v>0</v>
      </c>
      <c r="J1160" s="30">
        <f t="shared" si="1864"/>
        <v>0</v>
      </c>
    </row>
    <row r="1161" spans="1:10" ht="15" hidden="1" customHeight="1" x14ac:dyDescent="0.35">
      <c r="A1161" s="43"/>
      <c r="B1161" s="28" t="s">
        <v>281</v>
      </c>
      <c r="C1161" s="29" t="s">
        <v>282</v>
      </c>
      <c r="D1161" s="190">
        <v>0</v>
      </c>
      <c r="E1161" s="30"/>
      <c r="F1161" s="97"/>
      <c r="G1161" s="30"/>
      <c r="H1161" s="30"/>
      <c r="I1161" s="30"/>
      <c r="J1161" s="30"/>
    </row>
    <row r="1162" spans="1:10" ht="31.5" customHeight="1" x14ac:dyDescent="0.35">
      <c r="A1162" s="43" t="s">
        <v>645</v>
      </c>
      <c r="B1162" s="158" t="s">
        <v>646</v>
      </c>
      <c r="C1162" s="133" t="s">
        <v>642</v>
      </c>
      <c r="D1162" s="269">
        <f t="shared" ref="D1162:E1162" si="1865">D1163+D1168</f>
        <v>2680</v>
      </c>
      <c r="E1162" s="160">
        <f t="shared" si="1865"/>
        <v>2855</v>
      </c>
      <c r="F1162" s="484">
        <f t="shared" ref="F1162" si="1866">F1163+F1168</f>
        <v>2850</v>
      </c>
      <c r="G1162" s="160">
        <f t="shared" ref="G1162:I1162" si="1867">G1163+G1168</f>
        <v>0</v>
      </c>
      <c r="H1162" s="160">
        <f t="shared" si="1867"/>
        <v>0</v>
      </c>
      <c r="I1162" s="160">
        <f t="shared" si="1867"/>
        <v>0</v>
      </c>
      <c r="J1162" s="160">
        <f t="shared" ref="J1162" si="1868">J1163+J1168</f>
        <v>0</v>
      </c>
    </row>
    <row r="1163" spans="1:10" ht="15" customHeight="1" x14ac:dyDescent="0.35">
      <c r="A1163" s="43"/>
      <c r="B1163" s="25" t="s">
        <v>262</v>
      </c>
      <c r="C1163" s="29"/>
      <c r="D1163" s="195">
        <f t="shared" ref="D1163:E1164" si="1869">D1164</f>
        <v>2680</v>
      </c>
      <c r="E1163" s="115">
        <f t="shared" si="1869"/>
        <v>2855</v>
      </c>
      <c r="F1163" s="480">
        <f t="shared" ref="F1163:J1164" si="1870">F1164</f>
        <v>2850</v>
      </c>
      <c r="G1163" s="115">
        <f t="shared" si="1870"/>
        <v>0</v>
      </c>
      <c r="H1163" s="115">
        <f t="shared" si="1870"/>
        <v>0</v>
      </c>
      <c r="I1163" s="115">
        <f t="shared" si="1870"/>
        <v>0</v>
      </c>
      <c r="J1163" s="115">
        <f t="shared" si="1870"/>
        <v>0</v>
      </c>
    </row>
    <row r="1164" spans="1:10" ht="15" customHeight="1" x14ac:dyDescent="0.35">
      <c r="A1164" s="43"/>
      <c r="B1164" s="28" t="s">
        <v>263</v>
      </c>
      <c r="C1164" s="29">
        <v>1</v>
      </c>
      <c r="D1164" s="253">
        <f t="shared" si="1869"/>
        <v>2680</v>
      </c>
      <c r="E1164" s="38">
        <f t="shared" si="1869"/>
        <v>2855</v>
      </c>
      <c r="F1164" s="469">
        <f t="shared" si="1870"/>
        <v>2850</v>
      </c>
      <c r="G1164" s="38">
        <f t="shared" si="1870"/>
        <v>0</v>
      </c>
      <c r="H1164" s="38">
        <f t="shared" si="1870"/>
        <v>0</v>
      </c>
      <c r="I1164" s="38">
        <f t="shared" si="1870"/>
        <v>0</v>
      </c>
      <c r="J1164" s="38">
        <f t="shared" si="1870"/>
        <v>0</v>
      </c>
    </row>
    <row r="1165" spans="1:10" ht="15" customHeight="1" x14ac:dyDescent="0.35">
      <c r="A1165" s="43"/>
      <c r="B1165" s="28" t="s">
        <v>426</v>
      </c>
      <c r="C1165" s="29" t="s">
        <v>488</v>
      </c>
      <c r="D1165" s="253">
        <f t="shared" ref="D1165:E1165" si="1871">D1166+D1167</f>
        <v>2680</v>
      </c>
      <c r="E1165" s="38">
        <f t="shared" si="1871"/>
        <v>2855</v>
      </c>
      <c r="F1165" s="469">
        <f t="shared" ref="F1165" si="1872">F1166+F1167</f>
        <v>2850</v>
      </c>
      <c r="G1165" s="38">
        <f t="shared" ref="G1165:I1165" si="1873">G1166+G1167</f>
        <v>0</v>
      </c>
      <c r="H1165" s="38">
        <f t="shared" si="1873"/>
        <v>0</v>
      </c>
      <c r="I1165" s="38">
        <f t="shared" si="1873"/>
        <v>0</v>
      </c>
      <c r="J1165" s="38">
        <f t="shared" ref="J1165" si="1874">J1166+J1167</f>
        <v>0</v>
      </c>
    </row>
    <row r="1166" spans="1:10" ht="15" customHeight="1" x14ac:dyDescent="0.35">
      <c r="A1166" s="43"/>
      <c r="B1166" s="28" t="s">
        <v>264</v>
      </c>
      <c r="C1166" s="29">
        <v>10</v>
      </c>
      <c r="D1166" s="190">
        <v>2030</v>
      </c>
      <c r="E1166" s="30">
        <v>2200</v>
      </c>
      <c r="F1166" s="97">
        <v>2200</v>
      </c>
      <c r="G1166" s="30"/>
      <c r="H1166" s="30"/>
      <c r="I1166" s="30"/>
      <c r="J1166" s="30"/>
    </row>
    <row r="1167" spans="1:10" ht="18" customHeight="1" x14ac:dyDescent="0.35">
      <c r="A1167" s="43"/>
      <c r="B1167" s="28" t="s">
        <v>392</v>
      </c>
      <c r="C1167" s="29">
        <v>20</v>
      </c>
      <c r="D1167" s="190">
        <v>650</v>
      </c>
      <c r="E1167" s="30">
        <v>655</v>
      </c>
      <c r="F1167" s="97">
        <v>650</v>
      </c>
      <c r="G1167" s="30"/>
      <c r="H1167" s="30"/>
      <c r="I1167" s="30"/>
      <c r="J1167" s="30"/>
    </row>
    <row r="1168" spans="1:10" ht="15.75" hidden="1" customHeight="1" x14ac:dyDescent="0.35">
      <c r="A1168" s="43"/>
      <c r="B1168" s="25" t="s">
        <v>275</v>
      </c>
      <c r="C1168" s="29"/>
      <c r="D1168" s="190"/>
      <c r="E1168" s="30"/>
      <c r="F1168" s="97"/>
      <c r="G1168" s="30"/>
      <c r="H1168" s="30"/>
      <c r="I1168" s="30"/>
      <c r="J1168" s="30"/>
    </row>
    <row r="1169" spans="1:10" ht="15" hidden="1" customHeight="1" x14ac:dyDescent="0.35">
      <c r="A1169" s="43"/>
      <c r="B1169" s="28" t="s">
        <v>281</v>
      </c>
      <c r="C1169" s="29" t="s">
        <v>282</v>
      </c>
      <c r="D1169" s="190"/>
      <c r="E1169" s="30"/>
      <c r="F1169" s="97"/>
      <c r="G1169" s="30"/>
      <c r="H1169" s="30"/>
      <c r="I1169" s="30"/>
      <c r="J1169" s="30"/>
    </row>
    <row r="1170" spans="1:10" ht="0.75" customHeight="1" x14ac:dyDescent="0.35">
      <c r="A1170" s="43" t="s">
        <v>647</v>
      </c>
      <c r="B1170" s="158" t="s">
        <v>648</v>
      </c>
      <c r="C1170" s="133" t="s">
        <v>649</v>
      </c>
      <c r="D1170" s="269">
        <f t="shared" ref="D1170:E1172" si="1875">D1171</f>
        <v>0</v>
      </c>
      <c r="E1170" s="160">
        <f t="shared" si="1875"/>
        <v>0</v>
      </c>
      <c r="F1170" s="484">
        <f t="shared" ref="F1170:J1172" si="1876">F1171</f>
        <v>0</v>
      </c>
      <c r="G1170" s="160">
        <f t="shared" si="1876"/>
        <v>0</v>
      </c>
      <c r="H1170" s="160">
        <f t="shared" si="1876"/>
        <v>0</v>
      </c>
      <c r="I1170" s="160">
        <f t="shared" si="1876"/>
        <v>0</v>
      </c>
      <c r="J1170" s="160">
        <f t="shared" si="1876"/>
        <v>0</v>
      </c>
    </row>
    <row r="1171" spans="1:10" ht="14.15" hidden="1" x14ac:dyDescent="0.35">
      <c r="A1171" s="43"/>
      <c r="B1171" s="25" t="s">
        <v>262</v>
      </c>
      <c r="C1171" s="29"/>
      <c r="D1171" s="195">
        <f t="shared" si="1875"/>
        <v>0</v>
      </c>
      <c r="E1171" s="115">
        <f t="shared" si="1875"/>
        <v>0</v>
      </c>
      <c r="F1171" s="480">
        <f t="shared" si="1876"/>
        <v>0</v>
      </c>
      <c r="G1171" s="115">
        <f t="shared" si="1876"/>
        <v>0</v>
      </c>
      <c r="H1171" s="115">
        <f t="shared" si="1876"/>
        <v>0</v>
      </c>
      <c r="I1171" s="115">
        <f t="shared" si="1876"/>
        <v>0</v>
      </c>
      <c r="J1171" s="115">
        <f t="shared" si="1876"/>
        <v>0</v>
      </c>
    </row>
    <row r="1172" spans="1:10" ht="14.15" hidden="1" x14ac:dyDescent="0.35">
      <c r="A1172" s="43"/>
      <c r="B1172" s="28" t="s">
        <v>263</v>
      </c>
      <c r="C1172" s="29">
        <v>1</v>
      </c>
      <c r="D1172" s="253">
        <f t="shared" si="1875"/>
        <v>0</v>
      </c>
      <c r="E1172" s="38">
        <f t="shared" si="1875"/>
        <v>0</v>
      </c>
      <c r="F1172" s="469">
        <f t="shared" si="1876"/>
        <v>0</v>
      </c>
      <c r="G1172" s="38">
        <f t="shared" si="1876"/>
        <v>0</v>
      </c>
      <c r="H1172" s="38">
        <f t="shared" si="1876"/>
        <v>0</v>
      </c>
      <c r="I1172" s="38">
        <f t="shared" si="1876"/>
        <v>0</v>
      </c>
      <c r="J1172" s="38">
        <f t="shared" si="1876"/>
        <v>0</v>
      </c>
    </row>
    <row r="1173" spans="1:10" ht="20.25" hidden="1" customHeight="1" x14ac:dyDescent="0.35">
      <c r="A1173" s="43"/>
      <c r="B1173" s="28" t="s">
        <v>437</v>
      </c>
      <c r="C1173" s="29" t="s">
        <v>438</v>
      </c>
      <c r="D1173" s="190"/>
      <c r="E1173" s="30"/>
      <c r="F1173" s="97"/>
      <c r="G1173" s="30"/>
      <c r="H1173" s="30"/>
      <c r="I1173" s="30"/>
      <c r="J1173" s="30"/>
    </row>
    <row r="1174" spans="1:10" ht="17.25" hidden="1" customHeight="1" x14ac:dyDescent="0.35">
      <c r="A1174" s="43"/>
      <c r="B1174" s="25" t="s">
        <v>650</v>
      </c>
      <c r="C1174" s="29" t="s">
        <v>649</v>
      </c>
      <c r="D1174" s="190"/>
      <c r="E1174" s="30"/>
      <c r="F1174" s="97"/>
      <c r="G1174" s="30"/>
      <c r="H1174" s="30"/>
      <c r="I1174" s="30"/>
      <c r="J1174" s="30"/>
    </row>
    <row r="1175" spans="1:10" ht="17.25" hidden="1" customHeight="1" x14ac:dyDescent="0.35">
      <c r="A1175" s="43"/>
      <c r="B1175" s="25" t="s">
        <v>262</v>
      </c>
      <c r="C1175" s="29"/>
      <c r="D1175" s="190"/>
      <c r="E1175" s="30"/>
      <c r="F1175" s="97"/>
      <c r="G1175" s="30"/>
      <c r="H1175" s="30"/>
      <c r="I1175" s="30"/>
      <c r="J1175" s="30"/>
    </row>
    <row r="1176" spans="1:10" ht="18" hidden="1" customHeight="1" x14ac:dyDescent="0.35">
      <c r="A1176" s="43"/>
      <c r="B1176" s="28" t="s">
        <v>263</v>
      </c>
      <c r="C1176" s="29">
        <v>1</v>
      </c>
      <c r="D1176" s="190"/>
      <c r="E1176" s="30"/>
      <c r="F1176" s="97"/>
      <c r="G1176" s="30"/>
      <c r="H1176" s="30"/>
      <c r="I1176" s="30"/>
      <c r="J1176" s="30"/>
    </row>
    <row r="1177" spans="1:10" ht="46.5" hidden="1" customHeight="1" x14ac:dyDescent="0.35">
      <c r="A1177" s="43"/>
      <c r="B1177" s="223" t="s">
        <v>651</v>
      </c>
      <c r="C1177" s="224" t="s">
        <v>652</v>
      </c>
      <c r="D1177" s="190"/>
      <c r="E1177" s="30"/>
      <c r="F1177" s="97"/>
      <c r="G1177" s="30"/>
      <c r="H1177" s="30"/>
      <c r="I1177" s="30"/>
      <c r="J1177" s="30"/>
    </row>
    <row r="1178" spans="1:10" ht="39" hidden="1" customHeight="1" x14ac:dyDescent="0.35">
      <c r="A1178" s="43"/>
      <c r="B1178" s="223" t="s">
        <v>653</v>
      </c>
      <c r="C1178" s="224" t="s">
        <v>654</v>
      </c>
      <c r="D1178" s="190"/>
      <c r="E1178" s="30"/>
      <c r="F1178" s="97"/>
      <c r="G1178" s="30"/>
      <c r="H1178" s="30"/>
      <c r="I1178" s="30"/>
      <c r="J1178" s="30"/>
    </row>
    <row r="1179" spans="1:10" ht="26.25" customHeight="1" x14ac:dyDescent="0.35">
      <c r="A1179" s="114" t="s">
        <v>655</v>
      </c>
      <c r="B1179" s="225" t="s">
        <v>656</v>
      </c>
      <c r="C1179" s="22">
        <v>69.02</v>
      </c>
      <c r="D1179" s="275">
        <f t="shared" ref="D1179:E1181" si="1877">D1191+D1235</f>
        <v>481</v>
      </c>
      <c r="E1179" s="194">
        <f t="shared" si="1877"/>
        <v>336</v>
      </c>
      <c r="F1179" s="491">
        <f t="shared" ref="F1179:F1181" si="1878">F1191+F1235</f>
        <v>1323</v>
      </c>
      <c r="G1179" s="194">
        <f t="shared" ref="G1179:I1179" si="1879">G1191+G1235</f>
        <v>0</v>
      </c>
      <c r="H1179" s="194">
        <f t="shared" si="1879"/>
        <v>0</v>
      </c>
      <c r="I1179" s="194">
        <f t="shared" si="1879"/>
        <v>0</v>
      </c>
      <c r="J1179" s="194">
        <f t="shared" ref="J1179" si="1880">J1191+J1235</f>
        <v>0</v>
      </c>
    </row>
    <row r="1180" spans="1:10" ht="18" customHeight="1" x14ac:dyDescent="0.35">
      <c r="A1180" s="43"/>
      <c r="B1180" s="25" t="s">
        <v>262</v>
      </c>
      <c r="C1180" s="26"/>
      <c r="D1180" s="275">
        <f t="shared" si="1877"/>
        <v>181</v>
      </c>
      <c r="E1180" s="194">
        <f t="shared" si="1877"/>
        <v>336</v>
      </c>
      <c r="F1180" s="491">
        <f t="shared" si="1878"/>
        <v>336</v>
      </c>
      <c r="G1180" s="194">
        <f t="shared" ref="G1180:I1180" si="1881">G1192+G1236</f>
        <v>0</v>
      </c>
      <c r="H1180" s="194">
        <f t="shared" si="1881"/>
        <v>0</v>
      </c>
      <c r="I1180" s="194">
        <f t="shared" si="1881"/>
        <v>0</v>
      </c>
      <c r="J1180" s="194">
        <f t="shared" ref="J1180" si="1882">J1192+J1236</f>
        <v>0</v>
      </c>
    </row>
    <row r="1181" spans="1:10" ht="14.15" x14ac:dyDescent="0.35">
      <c r="A1181" s="43"/>
      <c r="B1181" s="28" t="s">
        <v>263</v>
      </c>
      <c r="C1181" s="29">
        <v>1</v>
      </c>
      <c r="D1181" s="253">
        <f t="shared" si="1877"/>
        <v>181</v>
      </c>
      <c r="E1181" s="38">
        <f t="shared" si="1877"/>
        <v>336</v>
      </c>
      <c r="F1181" s="469">
        <f t="shared" si="1878"/>
        <v>336</v>
      </c>
      <c r="G1181" s="38">
        <f t="shared" ref="G1181:I1181" si="1883">G1193+G1237</f>
        <v>0</v>
      </c>
      <c r="H1181" s="38">
        <f t="shared" si="1883"/>
        <v>0</v>
      </c>
      <c r="I1181" s="38">
        <f t="shared" si="1883"/>
        <v>0</v>
      </c>
      <c r="J1181" s="38">
        <f t="shared" ref="J1181" si="1884">J1193+J1237</f>
        <v>0</v>
      </c>
    </row>
    <row r="1182" spans="1:10" ht="14.15" x14ac:dyDescent="0.35">
      <c r="A1182" s="43"/>
      <c r="B1182" s="28" t="s">
        <v>264</v>
      </c>
      <c r="C1182" s="29">
        <v>10</v>
      </c>
      <c r="D1182" s="253">
        <f t="shared" ref="D1182:E1182" si="1885">D1194</f>
        <v>0</v>
      </c>
      <c r="E1182" s="38">
        <f t="shared" si="1885"/>
        <v>0</v>
      </c>
      <c r="F1182" s="469">
        <f t="shared" ref="F1182" si="1886">F1194</f>
        <v>0</v>
      </c>
      <c r="G1182" s="38">
        <f t="shared" ref="G1182:I1182" si="1887">G1194</f>
        <v>0</v>
      </c>
      <c r="H1182" s="38">
        <f t="shared" si="1887"/>
        <v>0</v>
      </c>
      <c r="I1182" s="38">
        <f t="shared" si="1887"/>
        <v>0</v>
      </c>
      <c r="J1182" s="38">
        <f t="shared" ref="J1182" si="1888">J1194</f>
        <v>0</v>
      </c>
    </row>
    <row r="1183" spans="1:10" ht="13.5" customHeight="1" x14ac:dyDescent="0.35">
      <c r="A1183" s="43"/>
      <c r="B1183" s="28" t="s">
        <v>265</v>
      </c>
      <c r="C1183" s="29">
        <v>20</v>
      </c>
      <c r="D1183" s="253">
        <f t="shared" ref="D1183:E1183" si="1889">D1195+D1238</f>
        <v>181</v>
      </c>
      <c r="E1183" s="38">
        <f t="shared" si="1889"/>
        <v>336</v>
      </c>
      <c r="F1183" s="469">
        <f t="shared" ref="F1183" si="1890">F1195+F1238</f>
        <v>336</v>
      </c>
      <c r="G1183" s="38">
        <f t="shared" ref="G1183:I1183" si="1891">G1195+G1238</f>
        <v>0</v>
      </c>
      <c r="H1183" s="38">
        <f t="shared" si="1891"/>
        <v>0</v>
      </c>
      <c r="I1183" s="38">
        <f t="shared" si="1891"/>
        <v>0</v>
      </c>
      <c r="J1183" s="38">
        <f t="shared" ref="J1183" si="1892">J1195+J1238</f>
        <v>0</v>
      </c>
    </row>
    <row r="1184" spans="1:10" ht="30" hidden="1" customHeight="1" x14ac:dyDescent="0.35">
      <c r="A1184" s="43"/>
      <c r="B1184" s="51" t="s">
        <v>274</v>
      </c>
      <c r="C1184" s="29" t="s">
        <v>380</v>
      </c>
      <c r="D1184" s="253">
        <f t="shared" ref="D1184:E1184" si="1893">D1208</f>
        <v>0</v>
      </c>
      <c r="E1184" s="38">
        <f t="shared" si="1893"/>
        <v>0</v>
      </c>
      <c r="F1184" s="469">
        <f t="shared" ref="F1184" si="1894">F1208</f>
        <v>0</v>
      </c>
      <c r="G1184" s="38">
        <f t="shared" ref="G1184:I1184" si="1895">G1208</f>
        <v>0</v>
      </c>
      <c r="H1184" s="38">
        <f t="shared" si="1895"/>
        <v>0</v>
      </c>
      <c r="I1184" s="38">
        <f t="shared" si="1895"/>
        <v>0</v>
      </c>
      <c r="J1184" s="38">
        <f t="shared" ref="J1184" si="1896">J1208</f>
        <v>0</v>
      </c>
    </row>
    <row r="1185" spans="1:10" ht="14.25" customHeight="1" x14ac:dyDescent="0.35">
      <c r="A1185" s="43"/>
      <c r="B1185" s="25" t="s">
        <v>275</v>
      </c>
      <c r="C1185" s="29"/>
      <c r="D1185" s="195">
        <f t="shared" ref="D1185:E1185" si="1897">D1197+D1239</f>
        <v>300</v>
      </c>
      <c r="E1185" s="115">
        <f t="shared" si="1897"/>
        <v>0</v>
      </c>
      <c r="F1185" s="480">
        <f t="shared" ref="F1185" si="1898">F1197+F1239</f>
        <v>987</v>
      </c>
      <c r="G1185" s="115">
        <f t="shared" ref="G1185:I1185" si="1899">G1197+G1239</f>
        <v>0</v>
      </c>
      <c r="H1185" s="115">
        <f t="shared" si="1899"/>
        <v>0</v>
      </c>
      <c r="I1185" s="115">
        <f t="shared" si="1899"/>
        <v>0</v>
      </c>
      <c r="J1185" s="115">
        <f t="shared" ref="J1185" si="1900">J1197+J1239</f>
        <v>0</v>
      </c>
    </row>
    <row r="1186" spans="1:10" ht="14.25" hidden="1" customHeight="1" x14ac:dyDescent="0.35">
      <c r="A1186" s="43"/>
      <c r="B1186" s="25"/>
      <c r="C1186" s="29"/>
      <c r="D1186" s="190"/>
      <c r="E1186" s="30"/>
      <c r="F1186" s="97"/>
      <c r="G1186" s="30"/>
      <c r="H1186" s="30"/>
      <c r="I1186" s="30"/>
      <c r="J1186" s="30"/>
    </row>
    <row r="1187" spans="1:10" ht="15" customHeight="1" x14ac:dyDescent="0.35">
      <c r="A1187" s="43"/>
      <c r="B1187" s="25" t="s">
        <v>284</v>
      </c>
      <c r="C1187" s="29">
        <v>56</v>
      </c>
      <c r="D1187" s="40">
        <f t="shared" ref="D1187:E1187" si="1901">D1200</f>
        <v>0</v>
      </c>
      <c r="E1187" s="41">
        <f t="shared" si="1901"/>
        <v>0</v>
      </c>
      <c r="F1187" s="471">
        <f t="shared" ref="F1187" si="1902">F1200</f>
        <v>487</v>
      </c>
      <c r="G1187" s="41">
        <f t="shared" ref="G1187:I1187" si="1903">G1200</f>
        <v>0</v>
      </c>
      <c r="H1187" s="41">
        <f t="shared" si="1903"/>
        <v>0</v>
      </c>
      <c r="I1187" s="41">
        <f t="shared" si="1903"/>
        <v>0</v>
      </c>
      <c r="J1187" s="41">
        <f t="shared" ref="J1187" si="1904">J1200</f>
        <v>0</v>
      </c>
    </row>
    <row r="1188" spans="1:10" ht="29.25" hidden="1" customHeight="1" x14ac:dyDescent="0.35">
      <c r="A1188" s="43"/>
      <c r="B1188" s="25" t="s">
        <v>284</v>
      </c>
      <c r="C1188" s="29">
        <v>58</v>
      </c>
      <c r="D1188" s="190"/>
      <c r="E1188" s="30"/>
      <c r="F1188" s="97"/>
      <c r="G1188" s="30"/>
      <c r="H1188" s="30"/>
      <c r="I1188" s="30"/>
      <c r="J1188" s="30"/>
    </row>
    <row r="1189" spans="1:10" ht="15.75" customHeight="1" x14ac:dyDescent="0.35">
      <c r="A1189" s="43"/>
      <c r="B1189" s="28" t="s">
        <v>329</v>
      </c>
      <c r="C1189" s="29">
        <v>70</v>
      </c>
      <c r="D1189" s="253">
        <f t="shared" ref="D1189:E1190" si="1905">D1201</f>
        <v>300</v>
      </c>
      <c r="E1189" s="38">
        <f t="shared" si="1905"/>
        <v>0</v>
      </c>
      <c r="F1189" s="469">
        <f t="shared" ref="F1189:F1190" si="1906">F1201</f>
        <v>500</v>
      </c>
      <c r="G1189" s="38">
        <f t="shared" ref="G1189:I1189" si="1907">G1201</f>
        <v>0</v>
      </c>
      <c r="H1189" s="38">
        <f t="shared" si="1907"/>
        <v>0</v>
      </c>
      <c r="I1189" s="38">
        <f t="shared" si="1907"/>
        <v>0</v>
      </c>
      <c r="J1189" s="38">
        <f t="shared" ref="J1189" si="1908">J1201</f>
        <v>0</v>
      </c>
    </row>
    <row r="1190" spans="1:10" ht="38.25" hidden="1" customHeight="1" x14ac:dyDescent="0.35">
      <c r="A1190" s="43"/>
      <c r="B1190" s="51" t="s">
        <v>296</v>
      </c>
      <c r="C1190" s="29" t="s">
        <v>657</v>
      </c>
      <c r="D1190" s="253">
        <f t="shared" si="1905"/>
        <v>0</v>
      </c>
      <c r="E1190" s="38">
        <f t="shared" si="1905"/>
        <v>0</v>
      </c>
      <c r="F1190" s="469">
        <f t="shared" si="1906"/>
        <v>0</v>
      </c>
      <c r="G1190" s="38">
        <f t="shared" ref="G1190:I1190" si="1909">G1202</f>
        <v>0</v>
      </c>
      <c r="H1190" s="38">
        <f t="shared" si="1909"/>
        <v>0</v>
      </c>
      <c r="I1190" s="38">
        <f t="shared" si="1909"/>
        <v>0</v>
      </c>
      <c r="J1190" s="38">
        <f t="shared" ref="J1190" si="1910">J1202</f>
        <v>0</v>
      </c>
    </row>
    <row r="1191" spans="1:10" ht="19.5" customHeight="1" x14ac:dyDescent="0.35">
      <c r="A1191" s="114">
        <v>1</v>
      </c>
      <c r="B1191" s="191" t="s">
        <v>658</v>
      </c>
      <c r="C1191" s="126" t="s">
        <v>659</v>
      </c>
      <c r="D1191" s="266">
        <f t="shared" ref="D1191:E1191" si="1911">D1203+D1214+D1220+D1224+D1211</f>
        <v>300</v>
      </c>
      <c r="E1191" s="127">
        <f t="shared" si="1911"/>
        <v>0</v>
      </c>
      <c r="F1191" s="229">
        <f t="shared" ref="F1191" si="1912">F1203+F1214+F1220+F1224+F1211</f>
        <v>987</v>
      </c>
      <c r="G1191" s="127">
        <f t="shared" ref="G1191:I1191" si="1913">G1203+G1214+G1220+G1224+G1211</f>
        <v>0</v>
      </c>
      <c r="H1191" s="127">
        <f t="shared" si="1913"/>
        <v>0</v>
      </c>
      <c r="I1191" s="127">
        <f t="shared" si="1913"/>
        <v>0</v>
      </c>
      <c r="J1191" s="127">
        <f t="shared" ref="J1191" si="1914">J1203+J1214+J1220+J1224+J1211</f>
        <v>0</v>
      </c>
    </row>
    <row r="1192" spans="1:10" ht="14.15" hidden="1" x14ac:dyDescent="0.35">
      <c r="A1192" s="43"/>
      <c r="B1192" s="25" t="s">
        <v>262</v>
      </c>
      <c r="C1192" s="26"/>
      <c r="D1192" s="195">
        <f t="shared" ref="D1192:E1193" si="1915">D1204+D1225</f>
        <v>0</v>
      </c>
      <c r="E1192" s="115">
        <f t="shared" si="1915"/>
        <v>0</v>
      </c>
      <c r="F1192" s="480">
        <f t="shared" ref="F1192:F1193" si="1916">F1204+F1225</f>
        <v>0</v>
      </c>
      <c r="G1192" s="115">
        <f t="shared" ref="G1192:I1192" si="1917">G1204+G1225</f>
        <v>0</v>
      </c>
      <c r="H1192" s="115">
        <f t="shared" si="1917"/>
        <v>0</v>
      </c>
      <c r="I1192" s="115">
        <f t="shared" si="1917"/>
        <v>0</v>
      </c>
      <c r="J1192" s="115">
        <f t="shared" ref="J1192" si="1918">J1204+J1225</f>
        <v>0</v>
      </c>
    </row>
    <row r="1193" spans="1:10" ht="14.15" hidden="1" x14ac:dyDescent="0.35">
      <c r="A1193" s="43"/>
      <c r="B1193" s="28" t="s">
        <v>263</v>
      </c>
      <c r="C1193" s="26">
        <v>1</v>
      </c>
      <c r="D1193" s="195">
        <f t="shared" si="1915"/>
        <v>0</v>
      </c>
      <c r="E1193" s="115">
        <f t="shared" si="1915"/>
        <v>0</v>
      </c>
      <c r="F1193" s="480">
        <f t="shared" si="1916"/>
        <v>0</v>
      </c>
      <c r="G1193" s="115">
        <f t="shared" ref="G1193:I1193" si="1919">G1205+G1226</f>
        <v>0</v>
      </c>
      <c r="H1193" s="115">
        <f t="shared" si="1919"/>
        <v>0</v>
      </c>
      <c r="I1193" s="115">
        <f t="shared" si="1919"/>
        <v>0</v>
      </c>
      <c r="J1193" s="115">
        <f t="shared" ref="J1193" si="1920">J1205+J1226</f>
        <v>0</v>
      </c>
    </row>
    <row r="1194" spans="1:10" ht="14.15" hidden="1" x14ac:dyDescent="0.35">
      <c r="A1194" s="43"/>
      <c r="B1194" s="28" t="s">
        <v>264</v>
      </c>
      <c r="C1194" s="26">
        <v>10</v>
      </c>
      <c r="D1194" s="195">
        <f t="shared" ref="D1194:E1194" si="1921">D1206</f>
        <v>0</v>
      </c>
      <c r="E1194" s="115">
        <f t="shared" si="1921"/>
        <v>0</v>
      </c>
      <c r="F1194" s="480">
        <f t="shared" ref="F1194" si="1922">F1206</f>
        <v>0</v>
      </c>
      <c r="G1194" s="115">
        <f t="shared" ref="G1194:I1194" si="1923">G1206</f>
        <v>0</v>
      </c>
      <c r="H1194" s="115">
        <f t="shared" si="1923"/>
        <v>0</v>
      </c>
      <c r="I1194" s="115">
        <f t="shared" si="1923"/>
        <v>0</v>
      </c>
      <c r="J1194" s="115">
        <f t="shared" ref="J1194" si="1924">J1206</f>
        <v>0</v>
      </c>
    </row>
    <row r="1195" spans="1:10" ht="14.15" hidden="1" x14ac:dyDescent="0.35">
      <c r="A1195" s="43"/>
      <c r="B1195" s="28" t="s">
        <v>265</v>
      </c>
      <c r="C1195" s="26">
        <v>20</v>
      </c>
      <c r="D1195" s="195">
        <f t="shared" ref="D1195:E1195" si="1925">D1207+D1227</f>
        <v>0</v>
      </c>
      <c r="E1195" s="115">
        <f t="shared" si="1925"/>
        <v>0</v>
      </c>
      <c r="F1195" s="480">
        <f t="shared" ref="F1195" si="1926">F1207+F1227</f>
        <v>0</v>
      </c>
      <c r="G1195" s="115">
        <f t="shared" ref="G1195:I1195" si="1927">G1207+G1227</f>
        <v>0</v>
      </c>
      <c r="H1195" s="115">
        <f t="shared" si="1927"/>
        <v>0</v>
      </c>
      <c r="I1195" s="115">
        <f t="shared" si="1927"/>
        <v>0</v>
      </c>
      <c r="J1195" s="115">
        <f t="shared" ref="J1195" si="1928">J1207+J1227</f>
        <v>0</v>
      </c>
    </row>
    <row r="1196" spans="1:10" ht="20.25" hidden="1" customHeight="1" x14ac:dyDescent="0.35">
      <c r="A1196" s="43"/>
      <c r="B1196" s="28" t="s">
        <v>274</v>
      </c>
      <c r="C1196" s="29" t="s">
        <v>380</v>
      </c>
      <c r="D1196" s="195">
        <f t="shared" ref="D1196:E1196" si="1929">D1208</f>
        <v>0</v>
      </c>
      <c r="E1196" s="115">
        <f t="shared" si="1929"/>
        <v>0</v>
      </c>
      <c r="F1196" s="480">
        <f t="shared" ref="F1196" si="1930">F1208</f>
        <v>0</v>
      </c>
      <c r="G1196" s="115">
        <f t="shared" ref="G1196:I1196" si="1931">G1208</f>
        <v>0</v>
      </c>
      <c r="H1196" s="115">
        <f t="shared" si="1931"/>
        <v>0</v>
      </c>
      <c r="I1196" s="115">
        <f t="shared" si="1931"/>
        <v>0</v>
      </c>
      <c r="J1196" s="115">
        <f t="shared" ref="J1196" si="1932">J1208</f>
        <v>0</v>
      </c>
    </row>
    <row r="1197" spans="1:10" ht="19.5" customHeight="1" x14ac:dyDescent="0.35">
      <c r="A1197" s="43"/>
      <c r="B1197" s="25" t="s">
        <v>275</v>
      </c>
      <c r="C1197" s="26"/>
      <c r="D1197" s="195">
        <f t="shared" ref="D1197:E1197" si="1933">D1209+D1215+D1221+D1228+D1212</f>
        <v>300</v>
      </c>
      <c r="E1197" s="115">
        <f t="shared" si="1933"/>
        <v>0</v>
      </c>
      <c r="F1197" s="480">
        <f t="shared" ref="F1197" si="1934">F1209+F1215+F1221+F1228+F1212</f>
        <v>987</v>
      </c>
      <c r="G1197" s="115">
        <f t="shared" ref="G1197:I1197" si="1935">G1209+G1215+G1221+G1228+G1212</f>
        <v>0</v>
      </c>
      <c r="H1197" s="115">
        <f t="shared" si="1935"/>
        <v>0</v>
      </c>
      <c r="I1197" s="115">
        <f t="shared" si="1935"/>
        <v>0</v>
      </c>
      <c r="J1197" s="115">
        <f t="shared" ref="J1197" si="1936">J1209+J1215+J1221+J1228+J1212</f>
        <v>0</v>
      </c>
    </row>
    <row r="1198" spans="1:10" ht="0.75" hidden="1" customHeight="1" x14ac:dyDescent="0.35">
      <c r="A1198" s="43"/>
      <c r="B1198" s="25" t="s">
        <v>284</v>
      </c>
      <c r="C1198" s="26">
        <v>56</v>
      </c>
      <c r="D1198" s="190"/>
      <c r="E1198" s="30"/>
      <c r="F1198" s="97"/>
      <c r="G1198" s="30"/>
      <c r="H1198" s="30"/>
      <c r="I1198" s="30"/>
      <c r="J1198" s="30"/>
    </row>
    <row r="1199" spans="1:10" ht="14.25" hidden="1" customHeight="1" x14ac:dyDescent="0.35">
      <c r="A1199" s="43"/>
      <c r="B1199" s="25" t="s">
        <v>284</v>
      </c>
      <c r="C1199" s="26">
        <v>58</v>
      </c>
      <c r="D1199" s="190"/>
      <c r="E1199" s="30"/>
      <c r="F1199" s="97"/>
      <c r="G1199" s="30"/>
      <c r="H1199" s="30"/>
      <c r="I1199" s="30"/>
      <c r="J1199" s="30"/>
    </row>
    <row r="1200" spans="1:10" ht="14.25" customHeight="1" x14ac:dyDescent="0.35">
      <c r="A1200" s="43"/>
      <c r="B1200" s="25" t="s">
        <v>284</v>
      </c>
      <c r="C1200" s="29">
        <v>56</v>
      </c>
      <c r="D1200" s="190">
        <f t="shared" ref="D1200:E1200" si="1937">D1223</f>
        <v>0</v>
      </c>
      <c r="E1200" s="30">
        <f t="shared" si="1937"/>
        <v>0</v>
      </c>
      <c r="F1200" s="97">
        <f t="shared" ref="F1200" si="1938">F1223</f>
        <v>487</v>
      </c>
      <c r="G1200" s="30">
        <f t="shared" ref="G1200:I1200" si="1939">G1223</f>
        <v>0</v>
      </c>
      <c r="H1200" s="30">
        <f t="shared" si="1939"/>
        <v>0</v>
      </c>
      <c r="I1200" s="30">
        <f t="shared" si="1939"/>
        <v>0</v>
      </c>
      <c r="J1200" s="30">
        <f t="shared" ref="J1200" si="1940">J1223</f>
        <v>0</v>
      </c>
    </row>
    <row r="1201" spans="1:10" ht="12.75" customHeight="1" x14ac:dyDescent="0.35">
      <c r="A1201" s="43"/>
      <c r="B1201" s="28" t="s">
        <v>329</v>
      </c>
      <c r="C1201" s="26">
        <v>70</v>
      </c>
      <c r="D1201" s="195">
        <f t="shared" ref="D1201:E1201" si="1941">D1210+D1213</f>
        <v>300</v>
      </c>
      <c r="E1201" s="115">
        <f t="shared" si="1941"/>
        <v>0</v>
      </c>
      <c r="F1201" s="480">
        <f t="shared" ref="F1201" si="1942">F1210+F1213</f>
        <v>500</v>
      </c>
      <c r="G1201" s="115">
        <f t="shared" ref="G1201:I1201" si="1943">G1210+G1213</f>
        <v>0</v>
      </c>
      <c r="H1201" s="115">
        <f t="shared" si="1943"/>
        <v>0</v>
      </c>
      <c r="I1201" s="115">
        <f t="shared" si="1943"/>
        <v>0</v>
      </c>
      <c r="J1201" s="115">
        <f t="shared" ref="J1201" si="1944">J1210+J1213</f>
        <v>0</v>
      </c>
    </row>
    <row r="1202" spans="1:10" ht="29.25" hidden="1" customHeight="1" x14ac:dyDescent="0.35">
      <c r="A1202" s="43"/>
      <c r="B1202" s="51" t="s">
        <v>296</v>
      </c>
      <c r="C1202" s="29" t="s">
        <v>657</v>
      </c>
      <c r="D1202" s="195">
        <f t="shared" ref="D1202:E1202" si="1945">D1234</f>
        <v>0</v>
      </c>
      <c r="E1202" s="115">
        <f t="shared" si="1945"/>
        <v>0</v>
      </c>
      <c r="F1202" s="480">
        <f t="shared" ref="F1202" si="1946">F1234</f>
        <v>0</v>
      </c>
      <c r="G1202" s="115">
        <f t="shared" ref="G1202:I1202" si="1947">G1234</f>
        <v>0</v>
      </c>
      <c r="H1202" s="115">
        <f t="shared" si="1947"/>
        <v>0</v>
      </c>
      <c r="I1202" s="115">
        <f t="shared" si="1947"/>
        <v>0</v>
      </c>
      <c r="J1202" s="115">
        <f t="shared" ref="J1202" si="1948">J1234</f>
        <v>0</v>
      </c>
    </row>
    <row r="1203" spans="1:10" ht="14.15" hidden="1" x14ac:dyDescent="0.35">
      <c r="A1203" s="43" t="s">
        <v>432</v>
      </c>
      <c r="B1203" s="158" t="s">
        <v>422</v>
      </c>
      <c r="C1203" s="159" t="s">
        <v>660</v>
      </c>
      <c r="D1203" s="269">
        <f t="shared" ref="D1203:E1203" si="1949">D1204+D1209</f>
        <v>0</v>
      </c>
      <c r="E1203" s="160">
        <f t="shared" si="1949"/>
        <v>0</v>
      </c>
      <c r="F1203" s="484">
        <f t="shared" ref="F1203" si="1950">F1204+F1209</f>
        <v>0</v>
      </c>
      <c r="G1203" s="160">
        <f t="shared" ref="G1203:I1203" si="1951">G1204+G1209</f>
        <v>0</v>
      </c>
      <c r="H1203" s="160">
        <f t="shared" si="1951"/>
        <v>0</v>
      </c>
      <c r="I1203" s="160">
        <f t="shared" si="1951"/>
        <v>0</v>
      </c>
      <c r="J1203" s="160">
        <f t="shared" ref="J1203" si="1952">J1204+J1209</f>
        <v>0</v>
      </c>
    </row>
    <row r="1204" spans="1:10" ht="14.15" hidden="1" x14ac:dyDescent="0.35">
      <c r="A1204" s="43"/>
      <c r="B1204" s="25" t="s">
        <v>262</v>
      </c>
      <c r="C1204" s="29"/>
      <c r="D1204" s="195">
        <f t="shared" ref="D1204:E1204" si="1953">D1205+D1208</f>
        <v>0</v>
      </c>
      <c r="E1204" s="115">
        <f t="shared" si="1953"/>
        <v>0</v>
      </c>
      <c r="F1204" s="480">
        <f t="shared" ref="F1204" si="1954">F1205+F1208</f>
        <v>0</v>
      </c>
      <c r="G1204" s="115">
        <f t="shared" ref="G1204:I1204" si="1955">G1205+G1208</f>
        <v>0</v>
      </c>
      <c r="H1204" s="115">
        <f t="shared" si="1955"/>
        <v>0</v>
      </c>
      <c r="I1204" s="115">
        <f t="shared" si="1955"/>
        <v>0</v>
      </c>
      <c r="J1204" s="115">
        <f t="shared" ref="J1204" si="1956">J1205+J1208</f>
        <v>0</v>
      </c>
    </row>
    <row r="1205" spans="1:10" ht="14.15" hidden="1" x14ac:dyDescent="0.35">
      <c r="A1205" s="43"/>
      <c r="B1205" s="28" t="s">
        <v>263</v>
      </c>
      <c r="C1205" s="29">
        <v>1</v>
      </c>
      <c r="D1205" s="253">
        <f t="shared" ref="D1205:E1205" si="1957">D1206+D1207</f>
        <v>0</v>
      </c>
      <c r="E1205" s="38">
        <f t="shared" si="1957"/>
        <v>0</v>
      </c>
      <c r="F1205" s="469">
        <f t="shared" ref="F1205" si="1958">F1206+F1207</f>
        <v>0</v>
      </c>
      <c r="G1205" s="38">
        <f t="shared" ref="G1205:I1205" si="1959">G1206+G1207</f>
        <v>0</v>
      </c>
      <c r="H1205" s="38">
        <f t="shared" si="1959"/>
        <v>0</v>
      </c>
      <c r="I1205" s="38">
        <f t="shared" si="1959"/>
        <v>0</v>
      </c>
      <c r="J1205" s="38">
        <f t="shared" ref="J1205" si="1960">J1206+J1207</f>
        <v>0</v>
      </c>
    </row>
    <row r="1206" spans="1:10" ht="14.15" hidden="1" x14ac:dyDescent="0.35">
      <c r="A1206" s="43"/>
      <c r="B1206" s="28" t="s">
        <v>264</v>
      </c>
      <c r="C1206" s="29">
        <v>10</v>
      </c>
      <c r="D1206" s="190"/>
      <c r="E1206" s="30"/>
      <c r="F1206" s="97"/>
      <c r="G1206" s="30"/>
      <c r="H1206" s="30"/>
      <c r="I1206" s="30"/>
      <c r="J1206" s="30"/>
    </row>
    <row r="1207" spans="1:10" ht="17.25" hidden="1" customHeight="1" x14ac:dyDescent="0.35">
      <c r="A1207" s="43"/>
      <c r="B1207" s="28" t="s">
        <v>265</v>
      </c>
      <c r="C1207" s="29">
        <v>20</v>
      </c>
      <c r="D1207" s="190"/>
      <c r="E1207" s="30"/>
      <c r="F1207" s="97"/>
      <c r="G1207" s="30"/>
      <c r="H1207" s="30"/>
      <c r="I1207" s="30"/>
      <c r="J1207" s="30"/>
    </row>
    <row r="1208" spans="1:10" ht="15" hidden="1" customHeight="1" x14ac:dyDescent="0.35">
      <c r="A1208" s="43"/>
      <c r="B1208" s="28" t="s">
        <v>274</v>
      </c>
      <c r="C1208" s="29" t="s">
        <v>380</v>
      </c>
      <c r="D1208" s="190"/>
      <c r="E1208" s="30"/>
      <c r="F1208" s="97"/>
      <c r="G1208" s="30"/>
      <c r="H1208" s="30"/>
      <c r="I1208" s="30"/>
      <c r="J1208" s="30"/>
    </row>
    <row r="1209" spans="1:10" ht="18.75" customHeight="1" x14ac:dyDescent="0.35">
      <c r="A1209" s="43"/>
      <c r="B1209" s="25" t="s">
        <v>275</v>
      </c>
      <c r="C1209" s="29"/>
      <c r="D1209" s="195">
        <f t="shared" ref="D1209:E1209" si="1961">D1210</f>
        <v>0</v>
      </c>
      <c r="E1209" s="115">
        <f t="shared" si="1961"/>
        <v>0</v>
      </c>
      <c r="F1209" s="480">
        <f t="shared" ref="F1209:J1209" si="1962">F1210</f>
        <v>0</v>
      </c>
      <c r="G1209" s="115">
        <f t="shared" si="1962"/>
        <v>0</v>
      </c>
      <c r="H1209" s="115">
        <f t="shared" si="1962"/>
        <v>0</v>
      </c>
      <c r="I1209" s="115">
        <f t="shared" si="1962"/>
        <v>0</v>
      </c>
      <c r="J1209" s="115">
        <f t="shared" si="1962"/>
        <v>0</v>
      </c>
    </row>
    <row r="1210" spans="1:10" ht="0.75" customHeight="1" x14ac:dyDescent="0.35">
      <c r="A1210" s="43"/>
      <c r="B1210" s="28" t="s">
        <v>329</v>
      </c>
      <c r="C1210" s="29">
        <v>70</v>
      </c>
      <c r="D1210" s="190"/>
      <c r="E1210" s="30"/>
      <c r="F1210" s="97"/>
      <c r="G1210" s="30"/>
      <c r="H1210" s="30"/>
      <c r="I1210" s="30"/>
      <c r="J1210" s="30"/>
    </row>
    <row r="1211" spans="1:10" ht="17.25" customHeight="1" x14ac:dyDescent="0.35">
      <c r="A1211" s="43"/>
      <c r="B1211" s="205" t="s">
        <v>661</v>
      </c>
      <c r="C1211" s="206" t="s">
        <v>660</v>
      </c>
      <c r="D1211" s="278">
        <f t="shared" ref="D1211:E1212" si="1963">D1212</f>
        <v>300</v>
      </c>
      <c r="E1211" s="226">
        <f t="shared" si="1963"/>
        <v>0</v>
      </c>
      <c r="F1211" s="496">
        <f t="shared" ref="F1211:J1212" si="1964">F1212</f>
        <v>500</v>
      </c>
      <c r="G1211" s="226">
        <f t="shared" si="1964"/>
        <v>0</v>
      </c>
      <c r="H1211" s="226">
        <f t="shared" si="1964"/>
        <v>0</v>
      </c>
      <c r="I1211" s="226">
        <f t="shared" si="1964"/>
        <v>0</v>
      </c>
      <c r="J1211" s="226">
        <f t="shared" si="1964"/>
        <v>0</v>
      </c>
    </row>
    <row r="1212" spans="1:10" ht="17.25" customHeight="1" x14ac:dyDescent="0.35">
      <c r="A1212" s="43"/>
      <c r="B1212" s="25" t="s">
        <v>275</v>
      </c>
      <c r="C1212" s="29"/>
      <c r="D1212" s="190">
        <f t="shared" si="1963"/>
        <v>300</v>
      </c>
      <c r="E1212" s="30">
        <f t="shared" si="1963"/>
        <v>0</v>
      </c>
      <c r="F1212" s="97">
        <f t="shared" si="1964"/>
        <v>500</v>
      </c>
      <c r="G1212" s="30">
        <f t="shared" si="1964"/>
        <v>0</v>
      </c>
      <c r="H1212" s="30">
        <f t="shared" si="1964"/>
        <v>0</v>
      </c>
      <c r="I1212" s="30">
        <f t="shared" si="1964"/>
        <v>0</v>
      </c>
      <c r="J1212" s="30">
        <f t="shared" si="1964"/>
        <v>0</v>
      </c>
    </row>
    <row r="1213" spans="1:10" ht="15.75" customHeight="1" x14ac:dyDescent="0.35">
      <c r="A1213" s="43"/>
      <c r="B1213" s="28" t="s">
        <v>329</v>
      </c>
      <c r="C1213" s="29">
        <v>70</v>
      </c>
      <c r="D1213" s="190">
        <v>300</v>
      </c>
      <c r="E1213" s="30"/>
      <c r="F1213" s="97">
        <v>500</v>
      </c>
      <c r="G1213" s="30"/>
      <c r="H1213" s="30"/>
      <c r="I1213" s="30"/>
      <c r="J1213" s="30"/>
    </row>
    <row r="1214" spans="1:10" ht="27" hidden="1" customHeight="1" x14ac:dyDescent="0.35">
      <c r="A1214" s="43" t="s">
        <v>466</v>
      </c>
      <c r="B1214" s="31" t="s">
        <v>662</v>
      </c>
      <c r="C1214" s="26" t="s">
        <v>660</v>
      </c>
      <c r="D1214" s="190"/>
      <c r="E1214" s="30"/>
      <c r="F1214" s="97"/>
      <c r="G1214" s="30"/>
      <c r="H1214" s="30"/>
      <c r="I1214" s="30"/>
      <c r="J1214" s="30"/>
    </row>
    <row r="1215" spans="1:10" ht="19.5" hidden="1" customHeight="1" x14ac:dyDescent="0.35">
      <c r="A1215" s="43"/>
      <c r="B1215" s="25" t="s">
        <v>275</v>
      </c>
      <c r="C1215" s="29"/>
      <c r="D1215" s="190"/>
      <c r="E1215" s="30"/>
      <c r="F1215" s="97"/>
      <c r="G1215" s="30"/>
      <c r="H1215" s="30"/>
      <c r="I1215" s="30"/>
      <c r="J1215" s="30"/>
    </row>
    <row r="1216" spans="1:10" ht="18" hidden="1" customHeight="1" x14ac:dyDescent="0.35">
      <c r="A1216" s="43"/>
      <c r="B1216" s="28" t="s">
        <v>284</v>
      </c>
      <c r="C1216" s="29">
        <v>56</v>
      </c>
      <c r="D1216" s="190"/>
      <c r="E1216" s="30"/>
      <c r="F1216" s="97"/>
      <c r="G1216" s="30"/>
      <c r="H1216" s="30"/>
      <c r="I1216" s="30"/>
      <c r="J1216" s="30"/>
    </row>
    <row r="1217" spans="1:10" ht="24" hidden="1" customHeight="1" x14ac:dyDescent="0.35">
      <c r="A1217" s="43"/>
      <c r="B1217" s="28" t="s">
        <v>446</v>
      </c>
      <c r="C1217" s="29" t="s">
        <v>447</v>
      </c>
      <c r="D1217" s="190"/>
      <c r="E1217" s="30"/>
      <c r="F1217" s="97"/>
      <c r="G1217" s="30"/>
      <c r="H1217" s="30"/>
      <c r="I1217" s="30"/>
      <c r="J1217" s="30"/>
    </row>
    <row r="1218" spans="1:10" ht="24" hidden="1" customHeight="1" x14ac:dyDescent="0.35">
      <c r="A1218" s="43"/>
      <c r="B1218" s="28" t="s">
        <v>448</v>
      </c>
      <c r="C1218" s="29" t="s">
        <v>449</v>
      </c>
      <c r="D1218" s="190"/>
      <c r="E1218" s="30"/>
      <c r="F1218" s="97"/>
      <c r="G1218" s="30"/>
      <c r="H1218" s="30"/>
      <c r="I1218" s="30"/>
      <c r="J1218" s="30"/>
    </row>
    <row r="1219" spans="1:10" ht="13.5" hidden="1" customHeight="1" x14ac:dyDescent="0.35">
      <c r="A1219" s="43"/>
      <c r="B1219" s="28" t="s">
        <v>344</v>
      </c>
      <c r="C1219" s="29" t="s">
        <v>450</v>
      </c>
      <c r="D1219" s="190"/>
      <c r="E1219" s="30"/>
      <c r="F1219" s="97"/>
      <c r="G1219" s="30"/>
      <c r="H1219" s="30"/>
      <c r="I1219" s="30"/>
      <c r="J1219" s="30"/>
    </row>
    <row r="1220" spans="1:10" ht="39.75" customHeight="1" x14ac:dyDescent="0.35">
      <c r="A1220" s="43" t="s">
        <v>663</v>
      </c>
      <c r="B1220" s="158" t="s">
        <v>664</v>
      </c>
      <c r="C1220" s="159" t="s">
        <v>665</v>
      </c>
      <c r="D1220" s="269">
        <f t="shared" ref="D1220:E1220" si="1965">D1222+D1234</f>
        <v>0</v>
      </c>
      <c r="E1220" s="160">
        <f t="shared" si="1965"/>
        <v>0</v>
      </c>
      <c r="F1220" s="484">
        <f t="shared" ref="F1220" si="1966">F1222+F1234</f>
        <v>487</v>
      </c>
      <c r="G1220" s="160">
        <f t="shared" ref="G1220:I1220" si="1967">G1222+G1234</f>
        <v>0</v>
      </c>
      <c r="H1220" s="160">
        <f t="shared" si="1967"/>
        <v>0</v>
      </c>
      <c r="I1220" s="160">
        <f t="shared" si="1967"/>
        <v>0</v>
      </c>
      <c r="J1220" s="160">
        <f t="shared" ref="J1220" si="1968">J1222+J1234</f>
        <v>0</v>
      </c>
    </row>
    <row r="1221" spans="1:10" ht="19.5" customHeight="1" x14ac:dyDescent="0.35">
      <c r="A1221" s="43"/>
      <c r="B1221" s="25" t="s">
        <v>275</v>
      </c>
      <c r="C1221" s="29"/>
      <c r="D1221" s="253">
        <f t="shared" ref="D1221:E1221" si="1969">D1222+D1234</f>
        <v>0</v>
      </c>
      <c r="E1221" s="38">
        <f t="shared" si="1969"/>
        <v>0</v>
      </c>
      <c r="F1221" s="469">
        <f t="shared" ref="F1221" si="1970">F1222+F1234</f>
        <v>487</v>
      </c>
      <c r="G1221" s="38">
        <f t="shared" ref="G1221:I1221" si="1971">G1222+G1234</f>
        <v>0</v>
      </c>
      <c r="H1221" s="38">
        <f t="shared" si="1971"/>
        <v>0</v>
      </c>
      <c r="I1221" s="38">
        <f t="shared" si="1971"/>
        <v>0</v>
      </c>
      <c r="J1221" s="38">
        <f t="shared" ref="J1221" si="1972">J1222+J1234</f>
        <v>0</v>
      </c>
    </row>
    <row r="1222" spans="1:10" ht="14.25" customHeight="1" x14ac:dyDescent="0.35">
      <c r="A1222" s="43"/>
      <c r="B1222" s="28" t="s">
        <v>284</v>
      </c>
      <c r="C1222" s="29">
        <v>56</v>
      </c>
      <c r="D1222" s="253">
        <f t="shared" ref="D1222:E1222" si="1973">D1223</f>
        <v>0</v>
      </c>
      <c r="E1222" s="38">
        <f t="shared" si="1973"/>
        <v>0</v>
      </c>
      <c r="F1222" s="469">
        <f t="shared" ref="F1222:J1222" si="1974">F1223</f>
        <v>487</v>
      </c>
      <c r="G1222" s="38">
        <f t="shared" si="1974"/>
        <v>0</v>
      </c>
      <c r="H1222" s="38">
        <f t="shared" si="1974"/>
        <v>0</v>
      </c>
      <c r="I1222" s="38">
        <f t="shared" si="1974"/>
        <v>0</v>
      </c>
      <c r="J1222" s="38">
        <f t="shared" si="1974"/>
        <v>0</v>
      </c>
    </row>
    <row r="1223" spans="1:10" ht="16.5" customHeight="1" x14ac:dyDescent="0.35">
      <c r="A1223" s="43"/>
      <c r="B1223" s="28" t="s">
        <v>344</v>
      </c>
      <c r="C1223" s="29" t="s">
        <v>666</v>
      </c>
      <c r="D1223" s="190"/>
      <c r="E1223" s="30"/>
      <c r="F1223" s="97">
        <v>487</v>
      </c>
      <c r="G1223" s="30"/>
      <c r="H1223" s="30"/>
      <c r="I1223" s="30"/>
      <c r="J1223" s="30"/>
    </row>
    <row r="1224" spans="1:10" ht="72" hidden="1" customHeight="1" x14ac:dyDescent="0.35">
      <c r="A1224" s="43" t="s">
        <v>667</v>
      </c>
      <c r="B1224" s="31" t="s">
        <v>668</v>
      </c>
      <c r="C1224" s="26" t="s">
        <v>665</v>
      </c>
      <c r="D1224" s="190"/>
      <c r="E1224" s="30"/>
      <c r="F1224" s="97"/>
      <c r="G1224" s="30"/>
      <c r="H1224" s="30"/>
      <c r="I1224" s="30"/>
      <c r="J1224" s="30"/>
    </row>
    <row r="1225" spans="1:10" ht="24.75" hidden="1" customHeight="1" x14ac:dyDescent="0.35">
      <c r="A1225" s="43"/>
      <c r="B1225" s="25" t="s">
        <v>262</v>
      </c>
      <c r="C1225" s="26"/>
      <c r="D1225" s="190"/>
      <c r="E1225" s="30"/>
      <c r="F1225" s="97"/>
      <c r="G1225" s="30"/>
      <c r="H1225" s="30"/>
      <c r="I1225" s="30"/>
      <c r="J1225" s="30"/>
    </row>
    <row r="1226" spans="1:10" s="4" customFormat="1" ht="24.75" hidden="1" customHeight="1" x14ac:dyDescent="0.35">
      <c r="A1226" s="43"/>
      <c r="B1226" s="28" t="s">
        <v>263</v>
      </c>
      <c r="C1226" s="26">
        <v>1</v>
      </c>
      <c r="D1226" s="264"/>
      <c r="E1226" s="101"/>
      <c r="F1226" s="102"/>
      <c r="G1226" s="101"/>
      <c r="H1226" s="101"/>
      <c r="I1226" s="101"/>
      <c r="J1226" s="101"/>
    </row>
    <row r="1227" spans="1:10" s="4" customFormat="1" ht="24.75" hidden="1" customHeight="1" x14ac:dyDescent="0.35">
      <c r="A1227" s="43"/>
      <c r="B1227" s="28" t="s">
        <v>392</v>
      </c>
      <c r="C1227" s="26" t="s">
        <v>669</v>
      </c>
      <c r="D1227" s="264"/>
      <c r="E1227" s="101"/>
      <c r="F1227" s="102"/>
      <c r="G1227" s="101"/>
      <c r="H1227" s="101"/>
      <c r="I1227" s="101"/>
      <c r="J1227" s="101"/>
    </row>
    <row r="1228" spans="1:10" s="4" customFormat="1" ht="24.75" hidden="1" customHeight="1" x14ac:dyDescent="0.35">
      <c r="A1228" s="43"/>
      <c r="B1228" s="25" t="s">
        <v>275</v>
      </c>
      <c r="C1228" s="26"/>
      <c r="D1228" s="264"/>
      <c r="E1228" s="101"/>
      <c r="F1228" s="102"/>
      <c r="G1228" s="101"/>
      <c r="H1228" s="101"/>
      <c r="I1228" s="101"/>
      <c r="J1228" s="101"/>
    </row>
    <row r="1229" spans="1:10" s="4" customFormat="1" ht="24.75" hidden="1" customHeight="1" x14ac:dyDescent="0.35">
      <c r="A1229" s="43"/>
      <c r="B1229" s="28" t="s">
        <v>670</v>
      </c>
      <c r="C1229" s="26" t="s">
        <v>671</v>
      </c>
      <c r="D1229" s="264"/>
      <c r="E1229" s="101"/>
      <c r="F1229" s="102"/>
      <c r="G1229" s="101"/>
      <c r="H1229" s="101"/>
      <c r="I1229" s="101"/>
      <c r="J1229" s="101"/>
    </row>
    <row r="1230" spans="1:10" s="4" customFormat="1" ht="2.25" hidden="1" customHeight="1" x14ac:dyDescent="0.35">
      <c r="A1230" s="43"/>
      <c r="B1230" s="31" t="s">
        <v>672</v>
      </c>
      <c r="C1230" s="26" t="s">
        <v>665</v>
      </c>
      <c r="D1230" s="264">
        <f t="shared" ref="D1230:E1230" si="1975">D1231</f>
        <v>0</v>
      </c>
      <c r="E1230" s="101">
        <f t="shared" si="1975"/>
        <v>0</v>
      </c>
      <c r="F1230" s="102">
        <f t="shared" ref="F1230:J1230" si="1976">F1231</f>
        <v>0</v>
      </c>
      <c r="G1230" s="101">
        <f t="shared" si="1976"/>
        <v>0</v>
      </c>
      <c r="H1230" s="101">
        <f t="shared" si="1976"/>
        <v>0</v>
      </c>
      <c r="I1230" s="101">
        <f t="shared" si="1976"/>
        <v>0</v>
      </c>
      <c r="J1230" s="101">
        <f t="shared" si="1976"/>
        <v>0</v>
      </c>
    </row>
    <row r="1231" spans="1:10" s="4" customFormat="1" ht="24.75" hidden="1" customHeight="1" x14ac:dyDescent="0.35">
      <c r="A1231" s="43"/>
      <c r="B1231" s="28" t="s">
        <v>673</v>
      </c>
      <c r="C1231" s="26"/>
      <c r="D1231" s="264"/>
      <c r="E1231" s="101"/>
      <c r="F1231" s="102"/>
      <c r="G1231" s="101"/>
      <c r="H1231" s="101"/>
      <c r="I1231" s="101"/>
      <c r="J1231" s="101"/>
    </row>
    <row r="1232" spans="1:10" s="4" customFormat="1" ht="22.5" hidden="1" customHeight="1" x14ac:dyDescent="0.35">
      <c r="A1232" s="43"/>
      <c r="B1232" s="28" t="s">
        <v>674</v>
      </c>
      <c r="C1232" s="26" t="s">
        <v>675</v>
      </c>
      <c r="D1232" s="264"/>
      <c r="E1232" s="101"/>
      <c r="F1232" s="102"/>
      <c r="G1232" s="101"/>
      <c r="H1232" s="101"/>
      <c r="I1232" s="101"/>
      <c r="J1232" s="101"/>
    </row>
    <row r="1233" spans="1:10" s="4" customFormat="1" ht="7.5" hidden="1" customHeight="1" x14ac:dyDescent="0.35">
      <c r="A1233" s="43"/>
      <c r="B1233" s="28" t="s">
        <v>676</v>
      </c>
      <c r="C1233" s="26" t="s">
        <v>677</v>
      </c>
      <c r="D1233" s="264"/>
      <c r="E1233" s="101"/>
      <c r="F1233" s="102"/>
      <c r="G1233" s="101"/>
      <c r="H1233" s="101"/>
      <c r="I1233" s="101"/>
      <c r="J1233" s="101"/>
    </row>
    <row r="1234" spans="1:10" s="4" customFormat="1" ht="26.25" hidden="1" customHeight="1" x14ac:dyDescent="0.35">
      <c r="A1234" s="43"/>
      <c r="B1234" s="51" t="s">
        <v>296</v>
      </c>
      <c r="C1234" s="29" t="s">
        <v>657</v>
      </c>
      <c r="D1234" s="264"/>
      <c r="E1234" s="101"/>
      <c r="F1234" s="102"/>
      <c r="G1234" s="101"/>
      <c r="H1234" s="101"/>
      <c r="I1234" s="101"/>
      <c r="J1234" s="101"/>
    </row>
    <row r="1235" spans="1:10" ht="18" customHeight="1" x14ac:dyDescent="0.35">
      <c r="A1235" s="114">
        <v>2</v>
      </c>
      <c r="B1235" s="125" t="s">
        <v>678</v>
      </c>
      <c r="C1235" s="126" t="s">
        <v>679</v>
      </c>
      <c r="D1235" s="266">
        <f t="shared" ref="D1235:E1235" si="1977">D1241+D1245+D1251</f>
        <v>181</v>
      </c>
      <c r="E1235" s="127">
        <f t="shared" si="1977"/>
        <v>336</v>
      </c>
      <c r="F1235" s="229">
        <f t="shared" ref="F1235" si="1978">F1241+F1245+F1251</f>
        <v>336</v>
      </c>
      <c r="G1235" s="127">
        <f t="shared" ref="G1235:I1235" si="1979">G1241+G1245+G1251</f>
        <v>0</v>
      </c>
      <c r="H1235" s="127">
        <f t="shared" si="1979"/>
        <v>0</v>
      </c>
      <c r="I1235" s="127">
        <f t="shared" si="1979"/>
        <v>0</v>
      </c>
      <c r="J1235" s="127">
        <f t="shared" ref="J1235" si="1980">J1241+J1245+J1251</f>
        <v>0</v>
      </c>
    </row>
    <row r="1236" spans="1:10" ht="20.25" customHeight="1" x14ac:dyDescent="0.35">
      <c r="A1236" s="43"/>
      <c r="B1236" s="25" t="s">
        <v>262</v>
      </c>
      <c r="C1236" s="26"/>
      <c r="D1236" s="195">
        <f t="shared" ref="D1236:E1238" si="1981">D1252</f>
        <v>181</v>
      </c>
      <c r="E1236" s="115">
        <f t="shared" si="1981"/>
        <v>336</v>
      </c>
      <c r="F1236" s="480">
        <f t="shared" ref="F1236:F1238" si="1982">F1252</f>
        <v>336</v>
      </c>
      <c r="G1236" s="115">
        <f t="shared" ref="G1236:I1236" si="1983">G1252</f>
        <v>0</v>
      </c>
      <c r="H1236" s="115">
        <f t="shared" si="1983"/>
        <v>0</v>
      </c>
      <c r="I1236" s="115">
        <f t="shared" si="1983"/>
        <v>0</v>
      </c>
      <c r="J1236" s="115">
        <f t="shared" ref="J1236" si="1984">J1252</f>
        <v>0</v>
      </c>
    </row>
    <row r="1237" spans="1:10" ht="21" customHeight="1" x14ac:dyDescent="0.35">
      <c r="A1237" s="43"/>
      <c r="B1237" s="28" t="s">
        <v>263</v>
      </c>
      <c r="C1237" s="26">
        <v>1</v>
      </c>
      <c r="D1237" s="195">
        <f t="shared" si="1981"/>
        <v>181</v>
      </c>
      <c r="E1237" s="115">
        <f t="shared" si="1981"/>
        <v>336</v>
      </c>
      <c r="F1237" s="480">
        <f t="shared" si="1982"/>
        <v>336</v>
      </c>
      <c r="G1237" s="115">
        <f t="shared" ref="G1237:I1237" si="1985">G1253</f>
        <v>0</v>
      </c>
      <c r="H1237" s="115">
        <f t="shared" si="1985"/>
        <v>0</v>
      </c>
      <c r="I1237" s="115">
        <f t="shared" si="1985"/>
        <v>0</v>
      </c>
      <c r="J1237" s="115">
        <f t="shared" ref="J1237" si="1986">J1253</f>
        <v>0</v>
      </c>
    </row>
    <row r="1238" spans="1:10" ht="20.25" customHeight="1" x14ac:dyDescent="0.35">
      <c r="A1238" s="43"/>
      <c r="B1238" s="28" t="s">
        <v>680</v>
      </c>
      <c r="C1238" s="26">
        <v>20</v>
      </c>
      <c r="D1238" s="195">
        <f t="shared" si="1981"/>
        <v>181</v>
      </c>
      <c r="E1238" s="115">
        <f t="shared" si="1981"/>
        <v>336</v>
      </c>
      <c r="F1238" s="480">
        <f t="shared" si="1982"/>
        <v>336</v>
      </c>
      <c r="G1238" s="115">
        <f t="shared" ref="G1238:I1238" si="1987">G1254</f>
        <v>0</v>
      </c>
      <c r="H1238" s="115">
        <f t="shared" si="1987"/>
        <v>0</v>
      </c>
      <c r="I1238" s="115">
        <f t="shared" si="1987"/>
        <v>0</v>
      </c>
      <c r="J1238" s="115">
        <f t="shared" ref="J1238" si="1988">J1254</f>
        <v>0</v>
      </c>
    </row>
    <row r="1239" spans="1:10" ht="24.75" hidden="1" customHeight="1" x14ac:dyDescent="0.35">
      <c r="A1239" s="43"/>
      <c r="B1239" s="25" t="s">
        <v>275</v>
      </c>
      <c r="C1239" s="26"/>
      <c r="D1239" s="190"/>
      <c r="E1239" s="30"/>
      <c r="F1239" s="97"/>
      <c r="G1239" s="30"/>
      <c r="H1239" s="30"/>
      <c r="I1239" s="30"/>
      <c r="J1239" s="30"/>
    </row>
    <row r="1240" spans="1:10" ht="24.75" hidden="1" customHeight="1" x14ac:dyDescent="0.35">
      <c r="A1240" s="43"/>
      <c r="B1240" s="28" t="s">
        <v>681</v>
      </c>
      <c r="C1240" s="26">
        <v>56</v>
      </c>
      <c r="D1240" s="190"/>
      <c r="E1240" s="30"/>
      <c r="F1240" s="97"/>
      <c r="G1240" s="30"/>
      <c r="H1240" s="30"/>
      <c r="I1240" s="30"/>
      <c r="J1240" s="30"/>
    </row>
    <row r="1241" spans="1:10" ht="18.75" hidden="1" customHeight="1" x14ac:dyDescent="0.35">
      <c r="A1241" s="43" t="s">
        <v>477</v>
      </c>
      <c r="B1241" s="25" t="s">
        <v>682</v>
      </c>
      <c r="C1241" s="26" t="s">
        <v>683</v>
      </c>
      <c r="D1241" s="190"/>
      <c r="E1241" s="30"/>
      <c r="F1241" s="97"/>
      <c r="G1241" s="30"/>
      <c r="H1241" s="30"/>
      <c r="I1241" s="30"/>
      <c r="J1241" s="30"/>
    </row>
    <row r="1242" spans="1:10" ht="24.75" hidden="1" customHeight="1" x14ac:dyDescent="0.35">
      <c r="A1242" s="43"/>
      <c r="B1242" s="25" t="s">
        <v>275</v>
      </c>
      <c r="C1242" s="26"/>
      <c r="D1242" s="190"/>
      <c r="E1242" s="30"/>
      <c r="F1242" s="97"/>
      <c r="G1242" s="30"/>
      <c r="H1242" s="30"/>
      <c r="I1242" s="30"/>
      <c r="J1242" s="30"/>
    </row>
    <row r="1243" spans="1:10" ht="24" hidden="1" customHeight="1" x14ac:dyDescent="0.35">
      <c r="A1243" s="43"/>
      <c r="B1243" s="28" t="s">
        <v>681</v>
      </c>
      <c r="C1243" s="29">
        <v>56.01</v>
      </c>
      <c r="D1243" s="190"/>
      <c r="E1243" s="30"/>
      <c r="F1243" s="97"/>
      <c r="G1243" s="30"/>
      <c r="H1243" s="30"/>
      <c r="I1243" s="30"/>
      <c r="J1243" s="30"/>
    </row>
    <row r="1244" spans="1:10" ht="24.75" hidden="1" customHeight="1" x14ac:dyDescent="0.35">
      <c r="A1244" s="43"/>
      <c r="B1244" s="28" t="s">
        <v>344</v>
      </c>
      <c r="C1244" s="29" t="s">
        <v>450</v>
      </c>
      <c r="D1244" s="190"/>
      <c r="E1244" s="30"/>
      <c r="F1244" s="97"/>
      <c r="G1244" s="30"/>
      <c r="H1244" s="30"/>
      <c r="I1244" s="30"/>
      <c r="J1244" s="30"/>
    </row>
    <row r="1245" spans="1:10" ht="24.75" hidden="1" customHeight="1" x14ac:dyDescent="0.35">
      <c r="A1245" s="43" t="s">
        <v>484</v>
      </c>
      <c r="B1245" s="31" t="s">
        <v>684</v>
      </c>
      <c r="C1245" s="26" t="s">
        <v>683</v>
      </c>
      <c r="D1245" s="190"/>
      <c r="E1245" s="30"/>
      <c r="F1245" s="97"/>
      <c r="G1245" s="30"/>
      <c r="H1245" s="30"/>
      <c r="I1245" s="30"/>
      <c r="J1245" s="30"/>
    </row>
    <row r="1246" spans="1:10" ht="24.75" hidden="1" customHeight="1" x14ac:dyDescent="0.35">
      <c r="A1246" s="43"/>
      <c r="B1246" s="25" t="s">
        <v>275</v>
      </c>
      <c r="C1246" s="29">
        <v>0</v>
      </c>
      <c r="D1246" s="190"/>
      <c r="E1246" s="30"/>
      <c r="F1246" s="97"/>
      <c r="G1246" s="30"/>
      <c r="H1246" s="30"/>
      <c r="I1246" s="30"/>
      <c r="J1246" s="30"/>
    </row>
    <row r="1247" spans="1:10" ht="24.75" hidden="1" customHeight="1" x14ac:dyDescent="0.35">
      <c r="A1247" s="43"/>
      <c r="B1247" s="28" t="s">
        <v>681</v>
      </c>
      <c r="C1247" s="29">
        <v>56.01</v>
      </c>
      <c r="D1247" s="190"/>
      <c r="E1247" s="30"/>
      <c r="F1247" s="97"/>
      <c r="G1247" s="30"/>
      <c r="H1247" s="30"/>
      <c r="I1247" s="30"/>
      <c r="J1247" s="30"/>
    </row>
    <row r="1248" spans="1:10" ht="24.75" hidden="1" customHeight="1" x14ac:dyDescent="0.35">
      <c r="A1248" s="43"/>
      <c r="B1248" s="28" t="s">
        <v>526</v>
      </c>
      <c r="C1248" s="29" t="s">
        <v>447</v>
      </c>
      <c r="D1248" s="190"/>
      <c r="E1248" s="30"/>
      <c r="F1248" s="97"/>
      <c r="G1248" s="30"/>
      <c r="H1248" s="30"/>
      <c r="I1248" s="30"/>
      <c r="J1248" s="30"/>
    </row>
    <row r="1249" spans="1:10" ht="24.75" hidden="1" customHeight="1" x14ac:dyDescent="0.35">
      <c r="A1249" s="43"/>
      <c r="B1249" s="28" t="s">
        <v>685</v>
      </c>
      <c r="C1249" s="29" t="s">
        <v>449</v>
      </c>
      <c r="D1249" s="190"/>
      <c r="E1249" s="30"/>
      <c r="F1249" s="97"/>
      <c r="G1249" s="30"/>
      <c r="H1249" s="30"/>
      <c r="I1249" s="30"/>
      <c r="J1249" s="30"/>
    </row>
    <row r="1250" spans="1:10" ht="24.75" hidden="1" customHeight="1" x14ac:dyDescent="0.35">
      <c r="A1250" s="43"/>
      <c r="B1250" s="28" t="s">
        <v>686</v>
      </c>
      <c r="C1250" s="29" t="s">
        <v>450</v>
      </c>
      <c r="D1250" s="190"/>
      <c r="E1250" s="30"/>
      <c r="F1250" s="97"/>
      <c r="G1250" s="30"/>
      <c r="H1250" s="30"/>
      <c r="I1250" s="30"/>
      <c r="J1250" s="30"/>
    </row>
    <row r="1251" spans="1:10" ht="27" customHeight="1" x14ac:dyDescent="0.35">
      <c r="A1251" s="43"/>
      <c r="B1251" s="158" t="s">
        <v>687</v>
      </c>
      <c r="C1251" s="133"/>
      <c r="D1251" s="267">
        <f t="shared" ref="D1251:E1253" si="1989">D1252</f>
        <v>181</v>
      </c>
      <c r="E1251" s="134">
        <f t="shared" si="1989"/>
        <v>336</v>
      </c>
      <c r="F1251" s="162">
        <f t="shared" ref="F1251:J1253" si="1990">F1252</f>
        <v>336</v>
      </c>
      <c r="G1251" s="134">
        <f t="shared" si="1990"/>
        <v>0</v>
      </c>
      <c r="H1251" s="134">
        <f t="shared" si="1990"/>
        <v>0</v>
      </c>
      <c r="I1251" s="134">
        <f t="shared" si="1990"/>
        <v>0</v>
      </c>
      <c r="J1251" s="134">
        <f t="shared" si="1990"/>
        <v>0</v>
      </c>
    </row>
    <row r="1252" spans="1:10" ht="18.75" customHeight="1" x14ac:dyDescent="0.35">
      <c r="A1252" s="43"/>
      <c r="B1252" s="25" t="s">
        <v>262</v>
      </c>
      <c r="C1252" s="29"/>
      <c r="D1252" s="258">
        <f t="shared" si="1989"/>
        <v>181</v>
      </c>
      <c r="E1252" s="45">
        <f t="shared" si="1989"/>
        <v>336</v>
      </c>
      <c r="F1252" s="472">
        <f t="shared" si="1990"/>
        <v>336</v>
      </c>
      <c r="G1252" s="45">
        <f t="shared" si="1990"/>
        <v>0</v>
      </c>
      <c r="H1252" s="45">
        <f t="shared" si="1990"/>
        <v>0</v>
      </c>
      <c r="I1252" s="45">
        <f t="shared" si="1990"/>
        <v>0</v>
      </c>
      <c r="J1252" s="45">
        <f t="shared" si="1990"/>
        <v>0</v>
      </c>
    </row>
    <row r="1253" spans="1:10" ht="17.25" customHeight="1" x14ac:dyDescent="0.35">
      <c r="A1253" s="43"/>
      <c r="B1253" s="28" t="s">
        <v>263</v>
      </c>
      <c r="C1253" s="29"/>
      <c r="D1253" s="258">
        <f t="shared" si="1989"/>
        <v>181</v>
      </c>
      <c r="E1253" s="45">
        <f t="shared" si="1989"/>
        <v>336</v>
      </c>
      <c r="F1253" s="472">
        <f t="shared" si="1990"/>
        <v>336</v>
      </c>
      <c r="G1253" s="45">
        <f t="shared" si="1990"/>
        <v>0</v>
      </c>
      <c r="H1253" s="45">
        <f t="shared" si="1990"/>
        <v>0</v>
      </c>
      <c r="I1253" s="45">
        <f t="shared" si="1990"/>
        <v>0</v>
      </c>
      <c r="J1253" s="45">
        <f t="shared" si="1990"/>
        <v>0</v>
      </c>
    </row>
    <row r="1254" spans="1:10" ht="19.5" customHeight="1" x14ac:dyDescent="0.35">
      <c r="A1254" s="43"/>
      <c r="B1254" s="28" t="s">
        <v>265</v>
      </c>
      <c r="C1254" s="29">
        <v>20</v>
      </c>
      <c r="D1254" s="190">
        <v>181</v>
      </c>
      <c r="E1254" s="30">
        <v>336</v>
      </c>
      <c r="F1254" s="97">
        <v>336</v>
      </c>
      <c r="G1254" s="30"/>
      <c r="H1254" s="30"/>
      <c r="I1254" s="30"/>
      <c r="J1254" s="30"/>
    </row>
    <row r="1255" spans="1:10" ht="24.75" customHeight="1" x14ac:dyDescent="0.35">
      <c r="A1255" s="114" t="s">
        <v>688</v>
      </c>
      <c r="B1255" s="118" t="s">
        <v>689</v>
      </c>
      <c r="C1255" s="22">
        <v>79.02</v>
      </c>
      <c r="D1255" s="275">
        <f t="shared" ref="D1255:E1255" si="1991">D1270+D1288+D1301+D1373</f>
        <v>159260</v>
      </c>
      <c r="E1255" s="194">
        <f t="shared" si="1991"/>
        <v>241335</v>
      </c>
      <c r="F1255" s="491">
        <f t="shared" ref="F1255" si="1992">F1270+F1288+F1301+F1373</f>
        <v>269032</v>
      </c>
      <c r="G1255" s="194">
        <f t="shared" ref="G1255:I1255" si="1993">G1270+G1288+G1301+G1373</f>
        <v>0</v>
      </c>
      <c r="H1255" s="194">
        <f t="shared" si="1993"/>
        <v>0</v>
      </c>
      <c r="I1255" s="194">
        <f t="shared" si="1993"/>
        <v>0</v>
      </c>
      <c r="J1255" s="194">
        <f t="shared" ref="J1255" si="1994">J1270+J1288+J1301+J1373</f>
        <v>0</v>
      </c>
    </row>
    <row r="1256" spans="1:10" ht="20.25" customHeight="1" x14ac:dyDescent="0.35">
      <c r="A1256" s="43"/>
      <c r="B1256" s="25" t="s">
        <v>262</v>
      </c>
      <c r="C1256" s="26"/>
      <c r="D1256" s="275">
        <f t="shared" ref="D1256:E1257" si="1995">D1271+D1294+D1302+D1290</f>
        <v>26542</v>
      </c>
      <c r="E1256" s="194">
        <f t="shared" si="1995"/>
        <v>27400</v>
      </c>
      <c r="F1256" s="491">
        <f t="shared" ref="F1256:F1257" si="1996">F1271+F1294+F1302+F1290</f>
        <v>25300</v>
      </c>
      <c r="G1256" s="194">
        <f t="shared" ref="G1256:I1256" si="1997">G1271+G1294+G1302+G1290</f>
        <v>0</v>
      </c>
      <c r="H1256" s="194">
        <f t="shared" si="1997"/>
        <v>0</v>
      </c>
      <c r="I1256" s="194">
        <f t="shared" si="1997"/>
        <v>0</v>
      </c>
      <c r="J1256" s="194">
        <f t="shared" ref="J1256" si="1998">J1271+J1294+J1302+J1290</f>
        <v>0</v>
      </c>
    </row>
    <row r="1257" spans="1:10" ht="14.15" x14ac:dyDescent="0.35">
      <c r="A1257" s="43"/>
      <c r="B1257" s="28" t="s">
        <v>263</v>
      </c>
      <c r="C1257" s="29">
        <v>1</v>
      </c>
      <c r="D1257" s="253">
        <f t="shared" si="1995"/>
        <v>26542</v>
      </c>
      <c r="E1257" s="38">
        <f t="shared" si="1995"/>
        <v>27400</v>
      </c>
      <c r="F1257" s="469">
        <f t="shared" si="1996"/>
        <v>25300</v>
      </c>
      <c r="G1257" s="38">
        <f t="shared" ref="G1257:I1257" si="1999">G1272+G1295+G1303+G1291</f>
        <v>0</v>
      </c>
      <c r="H1257" s="38">
        <f t="shared" si="1999"/>
        <v>0</v>
      </c>
      <c r="I1257" s="38">
        <f t="shared" si="1999"/>
        <v>0</v>
      </c>
      <c r="J1257" s="38">
        <f t="shared" ref="J1257" si="2000">J1272+J1295+J1303+J1291</f>
        <v>0</v>
      </c>
    </row>
    <row r="1258" spans="1:10" ht="15" customHeight="1" x14ac:dyDescent="0.35">
      <c r="A1258" s="43"/>
      <c r="B1258" s="28" t="s">
        <v>264</v>
      </c>
      <c r="C1258" s="29">
        <v>10</v>
      </c>
      <c r="D1258" s="190"/>
      <c r="E1258" s="30"/>
      <c r="F1258" s="97"/>
      <c r="G1258" s="30"/>
      <c r="H1258" s="30"/>
      <c r="I1258" s="30"/>
      <c r="J1258" s="30"/>
    </row>
    <row r="1259" spans="1:10" ht="13.5" customHeight="1" x14ac:dyDescent="0.35">
      <c r="A1259" s="43"/>
      <c r="B1259" s="28" t="s">
        <v>265</v>
      </c>
      <c r="C1259" s="29">
        <v>20</v>
      </c>
      <c r="D1259" s="253">
        <f t="shared" ref="D1259:E1259" si="2001">D1273+D1305+D1292</f>
        <v>26542</v>
      </c>
      <c r="E1259" s="38">
        <f t="shared" si="2001"/>
        <v>27400</v>
      </c>
      <c r="F1259" s="469">
        <f t="shared" ref="F1259" si="2002">F1273+F1305+F1292</f>
        <v>25300</v>
      </c>
      <c r="G1259" s="38">
        <f t="shared" ref="G1259:I1259" si="2003">G1273+G1305+G1292</f>
        <v>0</v>
      </c>
      <c r="H1259" s="38">
        <f t="shared" si="2003"/>
        <v>0</v>
      </c>
      <c r="I1259" s="38">
        <f t="shared" si="2003"/>
        <v>0</v>
      </c>
      <c r="J1259" s="38">
        <f t="shared" ref="J1259" si="2004">J1273+J1305+J1292</f>
        <v>0</v>
      </c>
    </row>
    <row r="1260" spans="1:10" ht="15" hidden="1" customHeight="1" x14ac:dyDescent="0.35">
      <c r="A1260" s="43"/>
      <c r="B1260" s="28" t="s">
        <v>690</v>
      </c>
      <c r="C1260" s="29">
        <v>51</v>
      </c>
      <c r="D1260" s="190"/>
      <c r="E1260" s="30"/>
      <c r="F1260" s="97"/>
      <c r="G1260" s="30"/>
      <c r="H1260" s="30"/>
      <c r="I1260" s="30"/>
      <c r="J1260" s="30"/>
    </row>
    <row r="1261" spans="1:10" ht="13.5" hidden="1" customHeight="1" x14ac:dyDescent="0.35">
      <c r="A1261" s="43"/>
      <c r="B1261" s="28" t="s">
        <v>577</v>
      </c>
      <c r="C1261" s="29">
        <v>59.02</v>
      </c>
      <c r="D1261" s="190"/>
      <c r="E1261" s="30"/>
      <c r="F1261" s="97"/>
      <c r="G1261" s="30"/>
      <c r="H1261" s="30"/>
      <c r="I1261" s="30"/>
      <c r="J1261" s="30"/>
    </row>
    <row r="1262" spans="1:10" ht="13.5" hidden="1" customHeight="1" x14ac:dyDescent="0.35">
      <c r="A1262" s="43"/>
      <c r="B1262" s="28" t="s">
        <v>691</v>
      </c>
      <c r="C1262" s="29"/>
      <c r="D1262" s="190"/>
      <c r="E1262" s="30"/>
      <c r="F1262" s="97"/>
      <c r="G1262" s="30"/>
      <c r="H1262" s="30"/>
      <c r="I1262" s="30"/>
      <c r="J1262" s="30"/>
    </row>
    <row r="1263" spans="1:10" ht="14.15" x14ac:dyDescent="0.35">
      <c r="A1263" s="43"/>
      <c r="B1263" s="25" t="s">
        <v>275</v>
      </c>
      <c r="C1263" s="29"/>
      <c r="D1263" s="253">
        <f t="shared" ref="D1263:E1263" si="2005">D1275+D1307+D1375</f>
        <v>132718</v>
      </c>
      <c r="E1263" s="38">
        <f t="shared" si="2005"/>
        <v>213935</v>
      </c>
      <c r="F1263" s="469">
        <f t="shared" ref="F1263" si="2006">F1275+F1307+F1375</f>
        <v>243732</v>
      </c>
      <c r="G1263" s="38">
        <f t="shared" ref="G1263:I1263" si="2007">G1275+G1307+G1375</f>
        <v>0</v>
      </c>
      <c r="H1263" s="38">
        <f t="shared" si="2007"/>
        <v>0</v>
      </c>
      <c r="I1263" s="38">
        <f t="shared" si="2007"/>
        <v>0</v>
      </c>
      <c r="J1263" s="38">
        <f t="shared" ref="J1263" si="2008">J1275+J1307+J1375</f>
        <v>0</v>
      </c>
    </row>
    <row r="1264" spans="1:10" ht="14.15" x14ac:dyDescent="0.35">
      <c r="A1264" s="43"/>
      <c r="B1264" s="28" t="s">
        <v>692</v>
      </c>
      <c r="C1264" s="29">
        <v>55</v>
      </c>
      <c r="D1264" s="253">
        <f t="shared" ref="D1264:E1264" si="2009">D1276+D1376</f>
        <v>633</v>
      </c>
      <c r="E1264" s="38">
        <f t="shared" si="2009"/>
        <v>917</v>
      </c>
      <c r="F1264" s="469">
        <f t="shared" ref="F1264" si="2010">F1276+F1376</f>
        <v>917</v>
      </c>
      <c r="G1264" s="38">
        <f t="shared" ref="G1264:I1264" si="2011">G1276+G1376</f>
        <v>0</v>
      </c>
      <c r="H1264" s="38">
        <f t="shared" si="2011"/>
        <v>0</v>
      </c>
      <c r="I1264" s="38">
        <f t="shared" si="2011"/>
        <v>0</v>
      </c>
      <c r="J1264" s="38">
        <f t="shared" ref="J1264" si="2012">J1276+J1376</f>
        <v>0</v>
      </c>
    </row>
    <row r="1265" spans="1:10" ht="0.75" customHeight="1" x14ac:dyDescent="0.35">
      <c r="A1265" s="43"/>
      <c r="B1265" s="227" t="s">
        <v>693</v>
      </c>
      <c r="C1265" s="228" t="s">
        <v>694</v>
      </c>
      <c r="D1265" s="190"/>
      <c r="E1265" s="30"/>
      <c r="F1265" s="97"/>
      <c r="G1265" s="30"/>
      <c r="H1265" s="30"/>
      <c r="I1265" s="30"/>
      <c r="J1265" s="30"/>
    </row>
    <row r="1266" spans="1:10" ht="17.25" customHeight="1" x14ac:dyDescent="0.35">
      <c r="A1266" s="43"/>
      <c r="B1266" s="25" t="s">
        <v>284</v>
      </c>
      <c r="C1266" s="29">
        <v>56</v>
      </c>
      <c r="D1266" s="30">
        <f t="shared" ref="D1266:E1266" si="2013">D1308</f>
        <v>16146</v>
      </c>
      <c r="E1266" s="30">
        <f t="shared" si="2013"/>
        <v>162120</v>
      </c>
      <c r="F1266" s="97">
        <f t="shared" ref="F1266" si="2014">F1308</f>
        <v>184429</v>
      </c>
      <c r="G1266" s="30">
        <f t="shared" ref="G1266:I1266" si="2015">G1308</f>
        <v>0</v>
      </c>
      <c r="H1266" s="30">
        <f t="shared" si="2015"/>
        <v>0</v>
      </c>
      <c r="I1266" s="30">
        <f t="shared" si="2015"/>
        <v>0</v>
      </c>
      <c r="J1266" s="30">
        <f t="shared" ref="J1266" si="2016">J1308</f>
        <v>0</v>
      </c>
    </row>
    <row r="1267" spans="1:10" ht="15.75" customHeight="1" x14ac:dyDescent="0.35">
      <c r="A1267" s="43"/>
      <c r="B1267" s="25" t="s">
        <v>284</v>
      </c>
      <c r="C1267" s="29">
        <v>58</v>
      </c>
      <c r="D1267" s="253">
        <f t="shared" ref="D1267:E1267" si="2017">D1340+D1346+D1353</f>
        <v>318</v>
      </c>
      <c r="E1267" s="38">
        <f t="shared" si="2017"/>
        <v>0</v>
      </c>
      <c r="F1267" s="469">
        <f t="shared" ref="F1267" si="2018">F1340+F1346+F1353</f>
        <v>0</v>
      </c>
      <c r="G1267" s="38">
        <f t="shared" ref="G1267:I1267" si="2019">G1340+G1346+G1353</f>
        <v>0</v>
      </c>
      <c r="H1267" s="38">
        <f t="shared" si="2019"/>
        <v>0</v>
      </c>
      <c r="I1267" s="38">
        <f t="shared" si="2019"/>
        <v>0</v>
      </c>
      <c r="J1267" s="38">
        <f t="shared" ref="J1267" si="2020">J1340+J1346+J1353</f>
        <v>0</v>
      </c>
    </row>
    <row r="1268" spans="1:10" ht="14.15" x14ac:dyDescent="0.35">
      <c r="A1268" s="43"/>
      <c r="B1268" s="28" t="s">
        <v>329</v>
      </c>
      <c r="C1268" s="29">
        <v>70</v>
      </c>
      <c r="D1268" s="253">
        <f t="shared" ref="D1268:E1269" si="2021">D1310</f>
        <v>115621</v>
      </c>
      <c r="E1268" s="38">
        <f t="shared" si="2021"/>
        <v>50898</v>
      </c>
      <c r="F1268" s="469">
        <f t="shared" ref="F1268:F1269" si="2022">F1310</f>
        <v>58386</v>
      </c>
      <c r="G1268" s="38">
        <f t="shared" ref="G1268:I1268" si="2023">G1310</f>
        <v>0</v>
      </c>
      <c r="H1268" s="38">
        <f t="shared" si="2023"/>
        <v>0</v>
      </c>
      <c r="I1268" s="38">
        <f t="shared" si="2023"/>
        <v>0</v>
      </c>
      <c r="J1268" s="38">
        <f t="shared" ref="J1268" si="2024">J1310</f>
        <v>0</v>
      </c>
    </row>
    <row r="1269" spans="1:10" ht="15" customHeight="1" x14ac:dyDescent="0.35">
      <c r="A1269" s="43"/>
      <c r="B1269" s="25" t="s">
        <v>274</v>
      </c>
      <c r="C1269" s="26">
        <v>85.01</v>
      </c>
      <c r="D1269" s="40">
        <f t="shared" si="2021"/>
        <v>0</v>
      </c>
      <c r="E1269" s="41">
        <f t="shared" si="2021"/>
        <v>0</v>
      </c>
      <c r="F1269" s="471">
        <f t="shared" si="2022"/>
        <v>0</v>
      </c>
      <c r="G1269" s="41">
        <f t="shared" ref="G1269:I1269" si="2025">G1311</f>
        <v>0</v>
      </c>
      <c r="H1269" s="41">
        <f t="shared" si="2025"/>
        <v>0</v>
      </c>
      <c r="I1269" s="41">
        <f t="shared" si="2025"/>
        <v>0</v>
      </c>
      <c r="J1269" s="41">
        <f t="shared" ref="J1269" si="2026">J1311</f>
        <v>0</v>
      </c>
    </row>
    <row r="1270" spans="1:10" ht="22.5" customHeight="1" x14ac:dyDescent="0.35">
      <c r="A1270" s="114">
        <v>1</v>
      </c>
      <c r="B1270" s="125" t="s">
        <v>695</v>
      </c>
      <c r="C1270" s="126" t="s">
        <v>696</v>
      </c>
      <c r="D1270" s="266">
        <f t="shared" ref="D1270:E1270" si="2027">D1277+D1280</f>
        <v>933</v>
      </c>
      <c r="E1270" s="127">
        <f t="shared" si="2027"/>
        <v>1317</v>
      </c>
      <c r="F1270" s="229">
        <f t="shared" ref="F1270" si="2028">F1277+F1280</f>
        <v>1217</v>
      </c>
      <c r="G1270" s="127">
        <f t="shared" ref="G1270:I1270" si="2029">G1277+G1280</f>
        <v>0</v>
      </c>
      <c r="H1270" s="127">
        <f t="shared" si="2029"/>
        <v>0</v>
      </c>
      <c r="I1270" s="127">
        <f t="shared" si="2029"/>
        <v>0</v>
      </c>
      <c r="J1270" s="127">
        <f t="shared" ref="J1270" si="2030">J1277+J1280</f>
        <v>0</v>
      </c>
    </row>
    <row r="1271" spans="1:10" ht="14.15" x14ac:dyDescent="0.35">
      <c r="A1271" s="43"/>
      <c r="B1271" s="25" t="s">
        <v>262</v>
      </c>
      <c r="C1271" s="26"/>
      <c r="D1271" s="195">
        <f t="shared" ref="D1271:E1272" si="2031">D1281+D1285</f>
        <v>300</v>
      </c>
      <c r="E1271" s="115">
        <f t="shared" si="2031"/>
        <v>400</v>
      </c>
      <c r="F1271" s="480">
        <f t="shared" ref="F1271:F1272" si="2032">F1281+F1285</f>
        <v>300</v>
      </c>
      <c r="G1271" s="115">
        <f t="shared" ref="G1271:I1271" si="2033">G1281+G1285</f>
        <v>0</v>
      </c>
      <c r="H1271" s="115">
        <f t="shared" si="2033"/>
        <v>0</v>
      </c>
      <c r="I1271" s="115">
        <f t="shared" si="2033"/>
        <v>0</v>
      </c>
      <c r="J1271" s="115">
        <f t="shared" ref="J1271" si="2034">J1281+J1285</f>
        <v>0</v>
      </c>
    </row>
    <row r="1272" spans="1:10" ht="14.15" x14ac:dyDescent="0.35">
      <c r="A1272" s="43"/>
      <c r="B1272" s="28" t="s">
        <v>263</v>
      </c>
      <c r="C1272" s="29">
        <v>1</v>
      </c>
      <c r="D1272" s="253">
        <f t="shared" si="2031"/>
        <v>300</v>
      </c>
      <c r="E1272" s="38">
        <f t="shared" si="2031"/>
        <v>400</v>
      </c>
      <c r="F1272" s="469">
        <f t="shared" si="2032"/>
        <v>300</v>
      </c>
      <c r="G1272" s="38">
        <f t="shared" ref="G1272:I1272" si="2035">G1282+G1286</f>
        <v>0</v>
      </c>
      <c r="H1272" s="38">
        <f t="shared" si="2035"/>
        <v>0</v>
      </c>
      <c r="I1272" s="38">
        <f t="shared" si="2035"/>
        <v>0</v>
      </c>
      <c r="J1272" s="38">
        <f t="shared" ref="J1272" si="2036">J1282+J1286</f>
        <v>0</v>
      </c>
    </row>
    <row r="1273" spans="1:10" ht="14.15" x14ac:dyDescent="0.35">
      <c r="A1273" s="43"/>
      <c r="B1273" s="28" t="s">
        <v>697</v>
      </c>
      <c r="C1273" s="29">
        <v>20</v>
      </c>
      <c r="D1273" s="253">
        <f t="shared" ref="D1273:E1273" si="2037">D1283</f>
        <v>300</v>
      </c>
      <c r="E1273" s="38">
        <f t="shared" si="2037"/>
        <v>400</v>
      </c>
      <c r="F1273" s="469">
        <f t="shared" ref="F1273" si="2038">F1283</f>
        <v>300</v>
      </c>
      <c r="G1273" s="38">
        <f t="shared" ref="G1273:I1273" si="2039">G1283</f>
        <v>0</v>
      </c>
      <c r="H1273" s="38">
        <f t="shared" si="2039"/>
        <v>0</v>
      </c>
      <c r="I1273" s="38">
        <f t="shared" si="2039"/>
        <v>0</v>
      </c>
      <c r="J1273" s="38">
        <f t="shared" ref="J1273" si="2040">J1283</f>
        <v>0</v>
      </c>
    </row>
    <row r="1274" spans="1:10" ht="0.75" customHeight="1" x14ac:dyDescent="0.35">
      <c r="A1274" s="43"/>
      <c r="B1274" s="28" t="s">
        <v>577</v>
      </c>
      <c r="C1274" s="29">
        <v>59.02</v>
      </c>
      <c r="D1274" s="190"/>
      <c r="E1274" s="30"/>
      <c r="F1274" s="97"/>
      <c r="G1274" s="30"/>
      <c r="H1274" s="30"/>
      <c r="I1274" s="30"/>
      <c r="J1274" s="30"/>
    </row>
    <row r="1275" spans="1:10" ht="14.25" customHeight="1" x14ac:dyDescent="0.35">
      <c r="A1275" s="43"/>
      <c r="B1275" s="28" t="s">
        <v>275</v>
      </c>
      <c r="C1275" s="29"/>
      <c r="D1275" s="253">
        <f t="shared" ref="D1275:E1276" si="2041">D1278</f>
        <v>633</v>
      </c>
      <c r="E1275" s="38">
        <f t="shared" si="2041"/>
        <v>917</v>
      </c>
      <c r="F1275" s="469">
        <f t="shared" ref="F1275:F1276" si="2042">F1278</f>
        <v>917</v>
      </c>
      <c r="G1275" s="38">
        <f t="shared" ref="G1275:I1275" si="2043">G1278</f>
        <v>0</v>
      </c>
      <c r="H1275" s="38">
        <f t="shared" si="2043"/>
        <v>0</v>
      </c>
      <c r="I1275" s="38">
        <f t="shared" si="2043"/>
        <v>0</v>
      </c>
      <c r="J1275" s="38">
        <f t="shared" ref="J1275" si="2044">J1278</f>
        <v>0</v>
      </c>
    </row>
    <row r="1276" spans="1:10" ht="14.15" x14ac:dyDescent="0.35">
      <c r="A1276" s="43"/>
      <c r="B1276" s="28" t="s">
        <v>692</v>
      </c>
      <c r="C1276" s="29">
        <v>55</v>
      </c>
      <c r="D1276" s="253">
        <f t="shared" si="2041"/>
        <v>633</v>
      </c>
      <c r="E1276" s="38">
        <f t="shared" si="2041"/>
        <v>917</v>
      </c>
      <c r="F1276" s="469">
        <f t="shared" si="2042"/>
        <v>917</v>
      </c>
      <c r="G1276" s="38">
        <f t="shared" ref="G1276:I1276" si="2045">G1279</f>
        <v>0</v>
      </c>
      <c r="H1276" s="38">
        <f t="shared" si="2045"/>
        <v>0</v>
      </c>
      <c r="I1276" s="38">
        <f t="shared" si="2045"/>
        <v>0</v>
      </c>
      <c r="J1276" s="38">
        <f t="shared" ref="J1276" si="2046">J1279</f>
        <v>0</v>
      </c>
    </row>
    <row r="1277" spans="1:10" ht="14.15" x14ac:dyDescent="0.35">
      <c r="A1277" s="43" t="s">
        <v>432</v>
      </c>
      <c r="B1277" s="192" t="s">
        <v>698</v>
      </c>
      <c r="C1277" s="133" t="s">
        <v>699</v>
      </c>
      <c r="D1277" s="269">
        <f t="shared" ref="D1277:E1278" si="2047">D1278</f>
        <v>633</v>
      </c>
      <c r="E1277" s="160">
        <f t="shared" si="2047"/>
        <v>917</v>
      </c>
      <c r="F1277" s="484">
        <f t="shared" ref="F1277:J1278" si="2048">F1278</f>
        <v>917</v>
      </c>
      <c r="G1277" s="160">
        <f t="shared" si="2048"/>
        <v>0</v>
      </c>
      <c r="H1277" s="160">
        <f t="shared" si="2048"/>
        <v>0</v>
      </c>
      <c r="I1277" s="160">
        <f t="shared" si="2048"/>
        <v>0</v>
      </c>
      <c r="J1277" s="160">
        <f t="shared" si="2048"/>
        <v>0</v>
      </c>
    </row>
    <row r="1278" spans="1:10" ht="14.15" x14ac:dyDescent="0.35">
      <c r="A1278" s="43"/>
      <c r="B1278" s="25" t="s">
        <v>275</v>
      </c>
      <c r="C1278" s="26"/>
      <c r="D1278" s="195">
        <f t="shared" si="2047"/>
        <v>633</v>
      </c>
      <c r="E1278" s="115">
        <f t="shared" si="2047"/>
        <v>917</v>
      </c>
      <c r="F1278" s="480">
        <f t="shared" si="2048"/>
        <v>917</v>
      </c>
      <c r="G1278" s="115">
        <f t="shared" si="2048"/>
        <v>0</v>
      </c>
      <c r="H1278" s="115">
        <f t="shared" si="2048"/>
        <v>0</v>
      </c>
      <c r="I1278" s="115">
        <f t="shared" si="2048"/>
        <v>0</v>
      </c>
      <c r="J1278" s="115">
        <f t="shared" si="2048"/>
        <v>0</v>
      </c>
    </row>
    <row r="1279" spans="1:10" ht="14.15" x14ac:dyDescent="0.35">
      <c r="A1279" s="43"/>
      <c r="B1279" s="28" t="s">
        <v>692</v>
      </c>
      <c r="C1279" s="29" t="s">
        <v>312</v>
      </c>
      <c r="D1279" s="190">
        <v>633</v>
      </c>
      <c r="E1279" s="30">
        <v>917</v>
      </c>
      <c r="F1279" s="97">
        <v>917</v>
      </c>
      <c r="G1279" s="30"/>
      <c r="H1279" s="30"/>
      <c r="I1279" s="30"/>
      <c r="J1279" s="30"/>
    </row>
    <row r="1280" spans="1:10" ht="14.15" x14ac:dyDescent="0.35">
      <c r="A1280" s="43" t="s">
        <v>466</v>
      </c>
      <c r="B1280" s="158" t="s">
        <v>700</v>
      </c>
      <c r="C1280" s="133" t="s">
        <v>701</v>
      </c>
      <c r="D1280" s="269">
        <f t="shared" ref="D1280:E1282" si="2049">D1281</f>
        <v>300</v>
      </c>
      <c r="E1280" s="160">
        <f t="shared" si="2049"/>
        <v>400</v>
      </c>
      <c r="F1280" s="484">
        <f t="shared" ref="F1280:J1282" si="2050">F1281</f>
        <v>300</v>
      </c>
      <c r="G1280" s="160">
        <f t="shared" si="2050"/>
        <v>0</v>
      </c>
      <c r="H1280" s="160">
        <f t="shared" si="2050"/>
        <v>0</v>
      </c>
      <c r="I1280" s="160">
        <f t="shared" si="2050"/>
        <v>0</v>
      </c>
      <c r="J1280" s="160">
        <f t="shared" si="2050"/>
        <v>0</v>
      </c>
    </row>
    <row r="1281" spans="1:10" ht="14.15" x14ac:dyDescent="0.35">
      <c r="A1281" s="43"/>
      <c r="B1281" s="25" t="s">
        <v>262</v>
      </c>
      <c r="C1281" s="29"/>
      <c r="D1281" s="195">
        <f t="shared" si="2049"/>
        <v>300</v>
      </c>
      <c r="E1281" s="115">
        <f t="shared" si="2049"/>
        <v>400</v>
      </c>
      <c r="F1281" s="480">
        <f t="shared" si="2050"/>
        <v>300</v>
      </c>
      <c r="G1281" s="115">
        <f t="shared" si="2050"/>
        <v>0</v>
      </c>
      <c r="H1281" s="115">
        <f t="shared" si="2050"/>
        <v>0</v>
      </c>
      <c r="I1281" s="115">
        <f t="shared" si="2050"/>
        <v>0</v>
      </c>
      <c r="J1281" s="115">
        <f t="shared" si="2050"/>
        <v>0</v>
      </c>
    </row>
    <row r="1282" spans="1:10" ht="17.25" customHeight="1" x14ac:dyDescent="0.35">
      <c r="A1282" s="43"/>
      <c r="B1282" s="28" t="s">
        <v>263</v>
      </c>
      <c r="C1282" s="29">
        <v>1</v>
      </c>
      <c r="D1282" s="253">
        <f t="shared" si="2049"/>
        <v>300</v>
      </c>
      <c r="E1282" s="38">
        <f t="shared" si="2049"/>
        <v>400</v>
      </c>
      <c r="F1282" s="469">
        <f t="shared" si="2050"/>
        <v>300</v>
      </c>
      <c r="G1282" s="38">
        <f t="shared" si="2050"/>
        <v>0</v>
      </c>
      <c r="H1282" s="38">
        <f t="shared" si="2050"/>
        <v>0</v>
      </c>
      <c r="I1282" s="38">
        <f t="shared" si="2050"/>
        <v>0</v>
      </c>
      <c r="J1282" s="38">
        <f t="shared" si="2050"/>
        <v>0</v>
      </c>
    </row>
    <row r="1283" spans="1:10" ht="14.25" customHeight="1" x14ac:dyDescent="0.35">
      <c r="A1283" s="43"/>
      <c r="B1283" s="28" t="s">
        <v>265</v>
      </c>
      <c r="C1283" s="29" t="s">
        <v>702</v>
      </c>
      <c r="D1283" s="190">
        <v>300</v>
      </c>
      <c r="E1283" s="30">
        <v>400</v>
      </c>
      <c r="F1283" s="97">
        <v>300</v>
      </c>
      <c r="G1283" s="30"/>
      <c r="H1283" s="30"/>
      <c r="I1283" s="30"/>
      <c r="J1283" s="30"/>
    </row>
    <row r="1284" spans="1:10" ht="15" hidden="1" customHeight="1" x14ac:dyDescent="0.35">
      <c r="A1284" s="43" t="s">
        <v>663</v>
      </c>
      <c r="B1284" s="25" t="s">
        <v>703</v>
      </c>
      <c r="C1284" s="26" t="s">
        <v>704</v>
      </c>
      <c r="D1284" s="190"/>
      <c r="E1284" s="30"/>
      <c r="F1284" s="97"/>
      <c r="G1284" s="30"/>
      <c r="H1284" s="30"/>
      <c r="I1284" s="30"/>
      <c r="J1284" s="30"/>
    </row>
    <row r="1285" spans="1:10" ht="15" hidden="1" customHeight="1" x14ac:dyDescent="0.35">
      <c r="A1285" s="43"/>
      <c r="B1285" s="25" t="s">
        <v>262</v>
      </c>
      <c r="C1285" s="26"/>
      <c r="D1285" s="190"/>
      <c r="E1285" s="30"/>
      <c r="F1285" s="97"/>
      <c r="G1285" s="30"/>
      <c r="H1285" s="30"/>
      <c r="I1285" s="30"/>
      <c r="J1285" s="30"/>
    </row>
    <row r="1286" spans="1:10" ht="15" hidden="1" customHeight="1" x14ac:dyDescent="0.35">
      <c r="A1286" s="43"/>
      <c r="B1286" s="28" t="s">
        <v>263</v>
      </c>
      <c r="C1286" s="29">
        <v>1</v>
      </c>
      <c r="D1286" s="190"/>
      <c r="E1286" s="30"/>
      <c r="F1286" s="97"/>
      <c r="G1286" s="30"/>
      <c r="H1286" s="30"/>
      <c r="I1286" s="30"/>
      <c r="J1286" s="30"/>
    </row>
    <row r="1287" spans="1:10" ht="15" hidden="1" customHeight="1" x14ac:dyDescent="0.35">
      <c r="A1287" s="43"/>
      <c r="B1287" s="28" t="s">
        <v>705</v>
      </c>
      <c r="C1287" s="29">
        <v>59.02</v>
      </c>
      <c r="D1287" s="190"/>
      <c r="E1287" s="30"/>
      <c r="F1287" s="97"/>
      <c r="G1287" s="30"/>
      <c r="H1287" s="30"/>
      <c r="I1287" s="30"/>
      <c r="J1287" s="30"/>
    </row>
    <row r="1288" spans="1:10" ht="15" hidden="1" customHeight="1" x14ac:dyDescent="0.35">
      <c r="A1288" s="114">
        <v>2</v>
      </c>
      <c r="B1288" s="21" t="s">
        <v>706</v>
      </c>
      <c r="C1288" s="22">
        <v>83.02</v>
      </c>
      <c r="D1288" s="190"/>
      <c r="E1288" s="30"/>
      <c r="F1288" s="97"/>
      <c r="G1288" s="30"/>
      <c r="H1288" s="30"/>
      <c r="I1288" s="30"/>
      <c r="J1288" s="30"/>
    </row>
    <row r="1289" spans="1:10" ht="15" hidden="1" customHeight="1" x14ac:dyDescent="0.35">
      <c r="A1289" s="43"/>
      <c r="B1289" s="25" t="s">
        <v>707</v>
      </c>
      <c r="C1289" s="29" t="s">
        <v>708</v>
      </c>
      <c r="D1289" s="190"/>
      <c r="E1289" s="30"/>
      <c r="F1289" s="97"/>
      <c r="G1289" s="30"/>
      <c r="H1289" s="30"/>
      <c r="I1289" s="30"/>
      <c r="J1289" s="30"/>
    </row>
    <row r="1290" spans="1:10" ht="15" hidden="1" customHeight="1" x14ac:dyDescent="0.35">
      <c r="A1290" s="43"/>
      <c r="B1290" s="25" t="s">
        <v>262</v>
      </c>
      <c r="C1290" s="29"/>
      <c r="D1290" s="190"/>
      <c r="E1290" s="30"/>
      <c r="F1290" s="97"/>
      <c r="G1290" s="30"/>
      <c r="H1290" s="30"/>
      <c r="I1290" s="30"/>
      <c r="J1290" s="30"/>
    </row>
    <row r="1291" spans="1:10" ht="15" hidden="1" customHeight="1" x14ac:dyDescent="0.35">
      <c r="A1291" s="43"/>
      <c r="B1291" s="28" t="s">
        <v>263</v>
      </c>
      <c r="C1291" s="29"/>
      <c r="D1291" s="190"/>
      <c r="E1291" s="30"/>
      <c r="F1291" s="97"/>
      <c r="G1291" s="30"/>
      <c r="H1291" s="30"/>
      <c r="I1291" s="30"/>
      <c r="J1291" s="30"/>
    </row>
    <row r="1292" spans="1:10" ht="14.25" hidden="1" customHeight="1" x14ac:dyDescent="0.35">
      <c r="A1292" s="43"/>
      <c r="B1292" s="28" t="s">
        <v>392</v>
      </c>
      <c r="C1292" s="29"/>
      <c r="D1292" s="190"/>
      <c r="E1292" s="30"/>
      <c r="F1292" s="97"/>
      <c r="G1292" s="30"/>
      <c r="H1292" s="30"/>
      <c r="I1292" s="30"/>
      <c r="J1292" s="30"/>
    </row>
    <row r="1293" spans="1:10" ht="0.75" hidden="1" customHeight="1" x14ac:dyDescent="0.35">
      <c r="A1293" s="43"/>
      <c r="B1293" s="25" t="s">
        <v>709</v>
      </c>
      <c r="C1293" s="29" t="s">
        <v>710</v>
      </c>
      <c r="D1293" s="190"/>
      <c r="E1293" s="30"/>
      <c r="F1293" s="97"/>
      <c r="G1293" s="30"/>
      <c r="H1293" s="30"/>
      <c r="I1293" s="30"/>
      <c r="J1293" s="30"/>
    </row>
    <row r="1294" spans="1:10" ht="15" hidden="1" customHeight="1" x14ac:dyDescent="0.35">
      <c r="A1294" s="43"/>
      <c r="B1294" s="25" t="s">
        <v>262</v>
      </c>
      <c r="C1294" s="29"/>
      <c r="D1294" s="190"/>
      <c r="E1294" s="30"/>
      <c r="F1294" s="97"/>
      <c r="G1294" s="30"/>
      <c r="H1294" s="30"/>
      <c r="I1294" s="30"/>
      <c r="J1294" s="30"/>
    </row>
    <row r="1295" spans="1:10" ht="15" hidden="1" customHeight="1" x14ac:dyDescent="0.35">
      <c r="A1295" s="43"/>
      <c r="B1295" s="28" t="s">
        <v>263</v>
      </c>
      <c r="C1295" s="29">
        <v>1</v>
      </c>
      <c r="D1295" s="190"/>
      <c r="E1295" s="30"/>
      <c r="F1295" s="97"/>
      <c r="G1295" s="30"/>
      <c r="H1295" s="30"/>
      <c r="I1295" s="30"/>
      <c r="J1295" s="30"/>
    </row>
    <row r="1296" spans="1:10" ht="15" hidden="1" customHeight="1" x14ac:dyDescent="0.35">
      <c r="A1296" s="43"/>
      <c r="B1296" s="16" t="s">
        <v>711</v>
      </c>
      <c r="C1296" s="29" t="s">
        <v>712</v>
      </c>
      <c r="D1296" s="190"/>
      <c r="E1296" s="30"/>
      <c r="F1296" s="97"/>
      <c r="G1296" s="30"/>
      <c r="H1296" s="30"/>
      <c r="I1296" s="30"/>
      <c r="J1296" s="30"/>
    </row>
    <row r="1297" spans="1:10" ht="15" hidden="1" customHeight="1" x14ac:dyDescent="0.35">
      <c r="A1297" s="43"/>
      <c r="B1297" s="28" t="s">
        <v>264</v>
      </c>
      <c r="C1297" s="29">
        <v>10</v>
      </c>
      <c r="D1297" s="190"/>
      <c r="E1297" s="30"/>
      <c r="F1297" s="97"/>
      <c r="G1297" s="30"/>
      <c r="H1297" s="30"/>
      <c r="I1297" s="30"/>
      <c r="J1297" s="30"/>
    </row>
    <row r="1298" spans="1:10" ht="15" hidden="1" customHeight="1" x14ac:dyDescent="0.35">
      <c r="A1298" s="43"/>
      <c r="B1298" s="28" t="s">
        <v>392</v>
      </c>
      <c r="C1298" s="29">
        <v>20</v>
      </c>
      <c r="D1298" s="190"/>
      <c r="E1298" s="30"/>
      <c r="F1298" s="97"/>
      <c r="G1298" s="30"/>
      <c r="H1298" s="30"/>
      <c r="I1298" s="30"/>
      <c r="J1298" s="30"/>
    </row>
    <row r="1299" spans="1:10" ht="15" hidden="1" customHeight="1" x14ac:dyDescent="0.35">
      <c r="A1299" s="43"/>
      <c r="B1299" s="28" t="s">
        <v>275</v>
      </c>
      <c r="C1299" s="29"/>
      <c r="D1299" s="190"/>
      <c r="E1299" s="30"/>
      <c r="F1299" s="97"/>
      <c r="G1299" s="30"/>
      <c r="H1299" s="30"/>
      <c r="I1299" s="30"/>
      <c r="J1299" s="30"/>
    </row>
    <row r="1300" spans="1:10" ht="15" hidden="1" customHeight="1" x14ac:dyDescent="0.35">
      <c r="A1300" s="43"/>
      <c r="B1300" s="28" t="s">
        <v>329</v>
      </c>
      <c r="C1300" s="29">
        <v>70</v>
      </c>
      <c r="D1300" s="190"/>
      <c r="E1300" s="30"/>
      <c r="F1300" s="97"/>
      <c r="G1300" s="30"/>
      <c r="H1300" s="30"/>
      <c r="I1300" s="30"/>
      <c r="J1300" s="30"/>
    </row>
    <row r="1301" spans="1:10" ht="15" customHeight="1" x14ac:dyDescent="0.35">
      <c r="A1301" s="114">
        <v>2</v>
      </c>
      <c r="B1301" s="125" t="s">
        <v>713</v>
      </c>
      <c r="C1301" s="126">
        <v>84.02</v>
      </c>
      <c r="D1301" s="229">
        <f t="shared" ref="D1301:E1301" si="2051">D1312+D1340+D1346+D1353+D1335+D1359+D1365</f>
        <v>158327</v>
      </c>
      <c r="E1301" s="229">
        <f t="shared" si="2051"/>
        <v>240018</v>
      </c>
      <c r="F1301" s="229">
        <f t="shared" ref="F1301" si="2052">F1312+F1340+F1346+F1353+F1335+F1359+F1365</f>
        <v>267815</v>
      </c>
      <c r="G1301" s="229">
        <f t="shared" ref="G1301:I1301" si="2053">G1312+G1340+G1346+G1353+G1335+G1359+G1365</f>
        <v>0</v>
      </c>
      <c r="H1301" s="229">
        <f t="shared" si="2053"/>
        <v>0</v>
      </c>
      <c r="I1301" s="229">
        <f t="shared" si="2053"/>
        <v>0</v>
      </c>
      <c r="J1301" s="229">
        <f t="shared" ref="J1301" si="2054">J1312+J1340+J1346+J1353+J1335+J1359+J1365</f>
        <v>0</v>
      </c>
    </row>
    <row r="1302" spans="1:10" ht="14.15" x14ac:dyDescent="0.35">
      <c r="A1302" s="43"/>
      <c r="B1302" s="25" t="s">
        <v>262</v>
      </c>
      <c r="C1302" s="29"/>
      <c r="D1302" s="195">
        <f t="shared" ref="D1302:E1303" si="2055">D1313</f>
        <v>26242</v>
      </c>
      <c r="E1302" s="115">
        <f t="shared" si="2055"/>
        <v>27000</v>
      </c>
      <c r="F1302" s="480">
        <f t="shared" ref="F1302:F1303" si="2056">F1313</f>
        <v>25000</v>
      </c>
      <c r="G1302" s="115">
        <f t="shared" ref="G1302:I1302" si="2057">G1313</f>
        <v>0</v>
      </c>
      <c r="H1302" s="115">
        <f t="shared" si="2057"/>
        <v>0</v>
      </c>
      <c r="I1302" s="115">
        <f t="shared" si="2057"/>
        <v>0</v>
      </c>
      <c r="J1302" s="115">
        <f t="shared" ref="J1302" si="2058">J1313</f>
        <v>0</v>
      </c>
    </row>
    <row r="1303" spans="1:10" ht="18.75" customHeight="1" x14ac:dyDescent="0.35">
      <c r="A1303" s="43"/>
      <c r="B1303" s="28" t="s">
        <v>263</v>
      </c>
      <c r="C1303" s="29">
        <v>1</v>
      </c>
      <c r="D1303" s="195">
        <f t="shared" si="2055"/>
        <v>26242</v>
      </c>
      <c r="E1303" s="115">
        <f t="shared" si="2055"/>
        <v>27000</v>
      </c>
      <c r="F1303" s="480">
        <f t="shared" si="2056"/>
        <v>25000</v>
      </c>
      <c r="G1303" s="115">
        <f t="shared" ref="G1303:I1303" si="2059">G1314</f>
        <v>0</v>
      </c>
      <c r="H1303" s="115">
        <f t="shared" si="2059"/>
        <v>0</v>
      </c>
      <c r="I1303" s="115">
        <f t="shared" si="2059"/>
        <v>0</v>
      </c>
      <c r="J1303" s="115">
        <f t="shared" ref="J1303" si="2060">J1314</f>
        <v>0</v>
      </c>
    </row>
    <row r="1304" spans="1:10" ht="15" hidden="1" customHeight="1" x14ac:dyDescent="0.35">
      <c r="A1304" s="43"/>
      <c r="B1304" s="28" t="s">
        <v>264</v>
      </c>
      <c r="C1304" s="29">
        <v>10</v>
      </c>
      <c r="D1304" s="190"/>
      <c r="E1304" s="30"/>
      <c r="F1304" s="97"/>
      <c r="G1304" s="30"/>
      <c r="H1304" s="30"/>
      <c r="I1304" s="30"/>
      <c r="J1304" s="30"/>
    </row>
    <row r="1305" spans="1:10" ht="14.15" x14ac:dyDescent="0.35">
      <c r="A1305" s="43"/>
      <c r="B1305" s="28" t="s">
        <v>265</v>
      </c>
      <c r="C1305" s="29">
        <v>20</v>
      </c>
      <c r="D1305" s="195">
        <f t="shared" ref="D1305:E1305" si="2061">D1316</f>
        <v>26242</v>
      </c>
      <c r="E1305" s="115">
        <f t="shared" si="2061"/>
        <v>27000</v>
      </c>
      <c r="F1305" s="480">
        <f t="shared" ref="F1305" si="2062">F1316</f>
        <v>25000</v>
      </c>
      <c r="G1305" s="115">
        <f t="shared" ref="G1305:I1305" si="2063">G1316</f>
        <v>0</v>
      </c>
      <c r="H1305" s="115">
        <f t="shared" si="2063"/>
        <v>0</v>
      </c>
      <c r="I1305" s="115">
        <f t="shared" si="2063"/>
        <v>0</v>
      </c>
      <c r="J1305" s="115">
        <f t="shared" ref="J1305" si="2064">J1316</f>
        <v>0</v>
      </c>
    </row>
    <row r="1306" spans="1:10" ht="14.15" x14ac:dyDescent="0.35">
      <c r="A1306" s="43"/>
      <c r="B1306" s="28" t="s">
        <v>691</v>
      </c>
      <c r="C1306" s="29">
        <v>40</v>
      </c>
      <c r="D1306" s="195">
        <f t="shared" ref="D1306:E1306" si="2065">D1319</f>
        <v>0</v>
      </c>
      <c r="E1306" s="115">
        <f t="shared" si="2065"/>
        <v>0</v>
      </c>
      <c r="F1306" s="480">
        <f t="shared" ref="F1306" si="2066">F1319</f>
        <v>0</v>
      </c>
      <c r="G1306" s="115">
        <f t="shared" ref="G1306:I1306" si="2067">G1319</f>
        <v>0</v>
      </c>
      <c r="H1306" s="115">
        <f t="shared" si="2067"/>
        <v>0</v>
      </c>
      <c r="I1306" s="115">
        <f t="shared" si="2067"/>
        <v>0</v>
      </c>
      <c r="J1306" s="115">
        <f t="shared" ref="J1306" si="2068">J1319</f>
        <v>0</v>
      </c>
    </row>
    <row r="1307" spans="1:10" ht="17.25" customHeight="1" x14ac:dyDescent="0.35">
      <c r="A1307" s="43"/>
      <c r="B1307" s="25" t="s">
        <v>275</v>
      </c>
      <c r="C1307" s="29"/>
      <c r="D1307" s="195">
        <f t="shared" ref="D1307:E1307" si="2069">D1308+D1309+D1310+D1311</f>
        <v>132085</v>
      </c>
      <c r="E1307" s="115">
        <f t="shared" si="2069"/>
        <v>213018</v>
      </c>
      <c r="F1307" s="480">
        <f t="shared" ref="F1307" si="2070">F1308+F1309+F1310+F1311</f>
        <v>242815</v>
      </c>
      <c r="G1307" s="115">
        <f t="shared" ref="G1307:I1307" si="2071">G1308+G1309+G1310+G1311</f>
        <v>0</v>
      </c>
      <c r="H1307" s="115">
        <f t="shared" si="2071"/>
        <v>0</v>
      </c>
      <c r="I1307" s="115">
        <f t="shared" si="2071"/>
        <v>0</v>
      </c>
      <c r="J1307" s="115">
        <f t="shared" ref="J1307" si="2072">J1308+J1309+J1310+J1311</f>
        <v>0</v>
      </c>
    </row>
    <row r="1308" spans="1:10" ht="18" customHeight="1" x14ac:dyDescent="0.35">
      <c r="A1308" s="43"/>
      <c r="B1308" s="28" t="s">
        <v>284</v>
      </c>
      <c r="C1308" s="29">
        <v>56</v>
      </c>
      <c r="D1308" s="97">
        <f t="shared" ref="D1308:E1308" si="2073">D1361+D1367</f>
        <v>16146</v>
      </c>
      <c r="E1308" s="97">
        <f t="shared" si="2073"/>
        <v>162120</v>
      </c>
      <c r="F1308" s="97">
        <f t="shared" ref="F1308" si="2074">F1361+F1367</f>
        <v>184429</v>
      </c>
      <c r="G1308" s="97">
        <f t="shared" ref="G1308:I1308" si="2075">G1361+G1367</f>
        <v>0</v>
      </c>
      <c r="H1308" s="97">
        <f t="shared" si="2075"/>
        <v>0</v>
      </c>
      <c r="I1308" s="97">
        <f t="shared" si="2075"/>
        <v>0</v>
      </c>
      <c r="J1308" s="97">
        <f t="shared" ref="J1308" si="2076">J1361+J1367</f>
        <v>0</v>
      </c>
    </row>
    <row r="1309" spans="1:10" ht="13.5" customHeight="1" x14ac:dyDescent="0.35">
      <c r="A1309" s="43"/>
      <c r="B1309" s="28" t="s">
        <v>284</v>
      </c>
      <c r="C1309" s="29">
        <v>58</v>
      </c>
      <c r="D1309" s="195">
        <f t="shared" ref="D1309:E1309" si="2077">D1342+D1348+D1355</f>
        <v>318</v>
      </c>
      <c r="E1309" s="115">
        <f t="shared" si="2077"/>
        <v>0</v>
      </c>
      <c r="F1309" s="480">
        <f t="shared" ref="F1309" si="2078">F1342+F1348+F1355</f>
        <v>0</v>
      </c>
      <c r="G1309" s="115">
        <f t="shared" ref="G1309:I1309" si="2079">G1342+G1348+G1355</f>
        <v>0</v>
      </c>
      <c r="H1309" s="115">
        <f t="shared" si="2079"/>
        <v>0</v>
      </c>
      <c r="I1309" s="115">
        <f t="shared" si="2079"/>
        <v>0</v>
      </c>
      <c r="J1309" s="115">
        <f t="shared" ref="J1309" si="2080">J1342+J1348+J1355</f>
        <v>0</v>
      </c>
    </row>
    <row r="1310" spans="1:10" ht="18" customHeight="1" x14ac:dyDescent="0.35">
      <c r="A1310" s="43"/>
      <c r="B1310" s="28" t="s">
        <v>329</v>
      </c>
      <c r="C1310" s="29">
        <v>70</v>
      </c>
      <c r="D1310" s="195">
        <f t="shared" ref="D1310:E1310" si="2081">D1321+D1336</f>
        <v>115621</v>
      </c>
      <c r="E1310" s="115">
        <f t="shared" si="2081"/>
        <v>50898</v>
      </c>
      <c r="F1310" s="480">
        <f t="shared" ref="F1310" si="2082">F1321+F1336</f>
        <v>58386</v>
      </c>
      <c r="G1310" s="115">
        <f t="shared" ref="G1310:I1310" si="2083">G1321+G1336</f>
        <v>0</v>
      </c>
      <c r="H1310" s="115">
        <f t="shared" si="2083"/>
        <v>0</v>
      </c>
      <c r="I1310" s="115">
        <f t="shared" si="2083"/>
        <v>0</v>
      </c>
      <c r="J1310" s="115">
        <f t="shared" ref="J1310" si="2084">J1321+J1336</f>
        <v>0</v>
      </c>
    </row>
    <row r="1311" spans="1:10" ht="18.75" hidden="1" customHeight="1" x14ac:dyDescent="0.35">
      <c r="A1311" s="43"/>
      <c r="B1311" s="28" t="s">
        <v>274</v>
      </c>
      <c r="C1311" s="29">
        <v>85.01</v>
      </c>
      <c r="D1311" s="190">
        <f t="shared" ref="D1311:E1311" si="2085">D1352</f>
        <v>0</v>
      </c>
      <c r="E1311" s="30">
        <f t="shared" si="2085"/>
        <v>0</v>
      </c>
      <c r="F1311" s="97">
        <f t="shared" ref="F1311" si="2086">F1352</f>
        <v>0</v>
      </c>
      <c r="G1311" s="30">
        <f t="shared" ref="G1311:I1311" si="2087">G1352</f>
        <v>0</v>
      </c>
      <c r="H1311" s="30">
        <f t="shared" si="2087"/>
        <v>0</v>
      </c>
      <c r="I1311" s="30">
        <f t="shared" si="2087"/>
        <v>0</v>
      </c>
      <c r="J1311" s="30">
        <f t="shared" ref="J1311" si="2088">J1352</f>
        <v>0</v>
      </c>
    </row>
    <row r="1312" spans="1:10" ht="18.75" customHeight="1" x14ac:dyDescent="0.35">
      <c r="A1312" s="199" t="s">
        <v>714</v>
      </c>
      <c r="B1312" s="192" t="s">
        <v>715</v>
      </c>
      <c r="C1312" s="133" t="s">
        <v>716</v>
      </c>
      <c r="D1312" s="269">
        <f t="shared" ref="D1312:E1312" si="2089">D1313+D1320</f>
        <v>141863</v>
      </c>
      <c r="E1312" s="160">
        <f t="shared" si="2089"/>
        <v>77898</v>
      </c>
      <c r="F1312" s="484">
        <f t="shared" ref="F1312" si="2090">F1313+F1320</f>
        <v>83386</v>
      </c>
      <c r="G1312" s="160">
        <f t="shared" ref="G1312:I1312" si="2091">G1313+G1320</f>
        <v>0</v>
      </c>
      <c r="H1312" s="160">
        <f t="shared" si="2091"/>
        <v>0</v>
      </c>
      <c r="I1312" s="160">
        <f t="shared" si="2091"/>
        <v>0</v>
      </c>
      <c r="J1312" s="160">
        <f t="shared" ref="J1312" si="2092">J1313+J1320</f>
        <v>0</v>
      </c>
    </row>
    <row r="1313" spans="1:10" ht="14.15" x14ac:dyDescent="0.35">
      <c r="A1313" s="43"/>
      <c r="B1313" s="25" t="s">
        <v>262</v>
      </c>
      <c r="C1313" s="29"/>
      <c r="D1313" s="195">
        <f t="shared" ref="D1313:E1313" si="2093">D1314</f>
        <v>26242</v>
      </c>
      <c r="E1313" s="115">
        <f t="shared" si="2093"/>
        <v>27000</v>
      </c>
      <c r="F1313" s="480">
        <f t="shared" ref="F1313:J1313" si="2094">F1314</f>
        <v>25000</v>
      </c>
      <c r="G1313" s="115">
        <f t="shared" si="2094"/>
        <v>0</v>
      </c>
      <c r="H1313" s="115">
        <f t="shared" si="2094"/>
        <v>0</v>
      </c>
      <c r="I1313" s="115">
        <f t="shared" si="2094"/>
        <v>0</v>
      </c>
      <c r="J1313" s="115">
        <f t="shared" si="2094"/>
        <v>0</v>
      </c>
    </row>
    <row r="1314" spans="1:10" ht="14.25" customHeight="1" x14ac:dyDescent="0.35">
      <c r="A1314" s="43"/>
      <c r="B1314" s="28" t="s">
        <v>263</v>
      </c>
      <c r="C1314" s="29">
        <v>1</v>
      </c>
      <c r="D1314" s="253">
        <f t="shared" ref="D1314:E1314" si="2095">D1315+D1316+D1317+D1318+D1319</f>
        <v>26242</v>
      </c>
      <c r="E1314" s="38">
        <f t="shared" si="2095"/>
        <v>27000</v>
      </c>
      <c r="F1314" s="469">
        <f t="shared" ref="F1314" si="2096">F1315+F1316+F1317+F1318+F1319</f>
        <v>25000</v>
      </c>
      <c r="G1314" s="38">
        <f t="shared" ref="G1314:I1314" si="2097">G1315+G1316+G1317+G1318+G1319</f>
        <v>0</v>
      </c>
      <c r="H1314" s="38">
        <f t="shared" si="2097"/>
        <v>0</v>
      </c>
      <c r="I1314" s="38">
        <f t="shared" si="2097"/>
        <v>0</v>
      </c>
      <c r="J1314" s="38">
        <f t="shared" ref="J1314" si="2098">J1315+J1316+J1317+J1318+J1319</f>
        <v>0</v>
      </c>
    </row>
    <row r="1315" spans="1:10" ht="16.5" hidden="1" customHeight="1" x14ac:dyDescent="0.35">
      <c r="A1315" s="43"/>
      <c r="B1315" s="28" t="s">
        <v>264</v>
      </c>
      <c r="C1315" s="29">
        <v>10</v>
      </c>
      <c r="D1315" s="190"/>
      <c r="E1315" s="30"/>
      <c r="F1315" s="97"/>
      <c r="G1315" s="30"/>
      <c r="H1315" s="30"/>
      <c r="I1315" s="30"/>
      <c r="J1315" s="30"/>
    </row>
    <row r="1316" spans="1:10" ht="13.5" customHeight="1" x14ac:dyDescent="0.35">
      <c r="A1316" s="43"/>
      <c r="B1316" s="28" t="s">
        <v>265</v>
      </c>
      <c r="C1316" s="29">
        <v>20</v>
      </c>
      <c r="D1316" s="257">
        <v>26242</v>
      </c>
      <c r="E1316" s="47">
        <v>27000</v>
      </c>
      <c r="F1316" s="474">
        <f>34313-7000-2313</f>
        <v>25000</v>
      </c>
      <c r="G1316" s="47"/>
      <c r="H1316" s="47"/>
      <c r="I1316" s="47"/>
      <c r="J1316" s="47"/>
    </row>
    <row r="1317" spans="1:10" ht="13.5" hidden="1" customHeight="1" x14ac:dyDescent="0.35">
      <c r="A1317" s="43"/>
      <c r="B1317" s="28" t="s">
        <v>717</v>
      </c>
      <c r="C1317" s="29">
        <v>59</v>
      </c>
      <c r="D1317" s="190"/>
      <c r="E1317" s="30"/>
      <c r="F1317" s="97"/>
      <c r="G1317" s="30"/>
      <c r="H1317" s="30"/>
      <c r="I1317" s="30"/>
      <c r="J1317" s="30"/>
    </row>
    <row r="1318" spans="1:10" ht="13.5" hidden="1" customHeight="1" x14ac:dyDescent="0.35">
      <c r="A1318" s="43"/>
      <c r="B1318" s="28" t="s">
        <v>274</v>
      </c>
      <c r="C1318" s="29">
        <v>85</v>
      </c>
      <c r="D1318" s="190"/>
      <c r="E1318" s="30"/>
      <c r="F1318" s="97"/>
      <c r="G1318" s="30"/>
      <c r="H1318" s="30"/>
      <c r="I1318" s="30"/>
      <c r="J1318" s="30"/>
    </row>
    <row r="1319" spans="1:10" ht="13.5" hidden="1" customHeight="1" x14ac:dyDescent="0.35">
      <c r="A1319" s="43"/>
      <c r="B1319" s="28" t="s">
        <v>691</v>
      </c>
      <c r="C1319" s="29">
        <v>40.299999999999997</v>
      </c>
      <c r="D1319" s="190"/>
      <c r="E1319" s="30"/>
      <c r="F1319" s="97"/>
      <c r="G1319" s="30"/>
      <c r="H1319" s="30"/>
      <c r="I1319" s="30"/>
      <c r="J1319" s="30"/>
    </row>
    <row r="1320" spans="1:10" ht="15" customHeight="1" x14ac:dyDescent="0.35">
      <c r="A1320" s="43"/>
      <c r="B1320" s="25" t="s">
        <v>275</v>
      </c>
      <c r="C1320" s="26"/>
      <c r="D1320" s="195">
        <f t="shared" ref="D1320:E1320" si="2099">D1321</f>
        <v>115621</v>
      </c>
      <c r="E1320" s="115">
        <f t="shared" si="2099"/>
        <v>50898</v>
      </c>
      <c r="F1320" s="480">
        <f t="shared" ref="F1320:J1320" si="2100">F1321</f>
        <v>58386</v>
      </c>
      <c r="G1320" s="115">
        <f t="shared" si="2100"/>
        <v>0</v>
      </c>
      <c r="H1320" s="115">
        <f t="shared" si="2100"/>
        <v>0</v>
      </c>
      <c r="I1320" s="115">
        <f t="shared" si="2100"/>
        <v>0</v>
      </c>
      <c r="J1320" s="115">
        <f t="shared" si="2100"/>
        <v>0</v>
      </c>
    </row>
    <row r="1321" spans="1:10" ht="15" customHeight="1" x14ac:dyDescent="0.35">
      <c r="A1321" s="43"/>
      <c r="B1321" s="28" t="s">
        <v>718</v>
      </c>
      <c r="C1321" s="29">
        <v>70</v>
      </c>
      <c r="D1321" s="257">
        <f t="shared" ref="D1321:E1321" si="2101">D1323+D1326+D1329+D1330+D1339</f>
        <v>115621</v>
      </c>
      <c r="E1321" s="47">
        <f t="shared" si="2101"/>
        <v>50898</v>
      </c>
      <c r="F1321" s="474">
        <f t="shared" ref="F1321" si="2102">F1323+F1326+F1329+F1330+F1339</f>
        <v>58386</v>
      </c>
      <c r="G1321" s="47">
        <f t="shared" ref="G1321:I1321" si="2103">G1323+G1326+G1329+G1330+G1339</f>
        <v>0</v>
      </c>
      <c r="H1321" s="47">
        <f t="shared" si="2103"/>
        <v>0</v>
      </c>
      <c r="I1321" s="47">
        <f t="shared" si="2103"/>
        <v>0</v>
      </c>
      <c r="J1321" s="47">
        <f t="shared" ref="J1321" si="2104">J1323+J1326+J1329+J1330+J1339</f>
        <v>0</v>
      </c>
    </row>
    <row r="1322" spans="1:10" ht="15" customHeight="1" x14ac:dyDescent="0.35">
      <c r="A1322" s="43"/>
      <c r="B1322" s="230" t="s">
        <v>719</v>
      </c>
      <c r="C1322" s="231"/>
      <c r="D1322" s="279">
        <f t="shared" ref="D1322:E1322" si="2105">D1323+D1326+D1329+D1330+D1339</f>
        <v>115621</v>
      </c>
      <c r="E1322" s="232">
        <f t="shared" si="2105"/>
        <v>50898</v>
      </c>
      <c r="F1322" s="497">
        <f t="shared" ref="F1322" si="2106">F1323+F1326+F1329+F1330+F1339</f>
        <v>58386</v>
      </c>
      <c r="G1322" s="232">
        <f t="shared" ref="G1322:I1322" si="2107">G1323+G1326+G1329+G1330+G1339</f>
        <v>0</v>
      </c>
      <c r="H1322" s="232">
        <f t="shared" si="2107"/>
        <v>0</v>
      </c>
      <c r="I1322" s="232">
        <f t="shared" si="2107"/>
        <v>0</v>
      </c>
      <c r="J1322" s="232">
        <f t="shared" ref="J1322" si="2108">J1323+J1326+J1329+J1330+J1339</f>
        <v>0</v>
      </c>
    </row>
    <row r="1323" spans="1:10" ht="15" customHeight="1" x14ac:dyDescent="0.35">
      <c r="A1323" s="43"/>
      <c r="B1323" s="87" t="s">
        <v>720</v>
      </c>
      <c r="C1323" s="91"/>
      <c r="D1323" s="189">
        <f t="shared" ref="D1323" si="2109">D1324+D1325</f>
        <v>54757</v>
      </c>
      <c r="E1323" s="233">
        <f t="shared" ref="E1323:J1323" si="2110">E1324+E1325</f>
        <v>25500</v>
      </c>
      <c r="F1323" s="490">
        <f t="shared" si="2110"/>
        <v>28350</v>
      </c>
      <c r="G1323" s="233">
        <f t="shared" si="2110"/>
        <v>0</v>
      </c>
      <c r="H1323" s="233">
        <f t="shared" si="2110"/>
        <v>0</v>
      </c>
      <c r="I1323" s="233">
        <f t="shared" si="2110"/>
        <v>0</v>
      </c>
      <c r="J1323" s="233">
        <f t="shared" si="2110"/>
        <v>0</v>
      </c>
    </row>
    <row r="1324" spans="1:10" ht="15" customHeight="1" x14ac:dyDescent="0.35">
      <c r="A1324" s="43"/>
      <c r="B1324" s="28" t="s">
        <v>721</v>
      </c>
      <c r="C1324" s="29"/>
      <c r="D1324" s="190">
        <v>48506</v>
      </c>
      <c r="E1324" s="30">
        <v>25500</v>
      </c>
      <c r="F1324" s="97">
        <v>25500</v>
      </c>
      <c r="G1324" s="30"/>
      <c r="H1324" s="30"/>
      <c r="I1324" s="30"/>
      <c r="J1324" s="30"/>
    </row>
    <row r="1325" spans="1:10" ht="15" customHeight="1" x14ac:dyDescent="0.35">
      <c r="A1325" s="43"/>
      <c r="B1325" s="28" t="s">
        <v>722</v>
      </c>
      <c r="C1325" s="29"/>
      <c r="D1325" s="190">
        <v>6251</v>
      </c>
      <c r="E1325" s="30"/>
      <c r="F1325" s="97">
        <f>3750-500-200-200</f>
        <v>2850</v>
      </c>
      <c r="G1325" s="30"/>
      <c r="H1325" s="30"/>
      <c r="I1325" s="30"/>
      <c r="J1325" s="30"/>
    </row>
    <row r="1326" spans="1:10" ht="20.25" customHeight="1" x14ac:dyDescent="0.35">
      <c r="A1326" s="43"/>
      <c r="B1326" s="234" t="s">
        <v>723</v>
      </c>
      <c r="C1326" s="91"/>
      <c r="D1326" s="189">
        <f t="shared" ref="D1326" si="2111">D1327+D1328</f>
        <v>18205</v>
      </c>
      <c r="E1326" s="233">
        <f t="shared" ref="E1326:J1326" si="2112">E1327+E1328</f>
        <v>101</v>
      </c>
      <c r="F1326" s="490">
        <f t="shared" si="2112"/>
        <v>101</v>
      </c>
      <c r="G1326" s="233">
        <f t="shared" si="2112"/>
        <v>0</v>
      </c>
      <c r="H1326" s="233">
        <f t="shared" si="2112"/>
        <v>0</v>
      </c>
      <c r="I1326" s="233">
        <f t="shared" si="2112"/>
        <v>0</v>
      </c>
      <c r="J1326" s="233">
        <f t="shared" si="2112"/>
        <v>0</v>
      </c>
    </row>
    <row r="1327" spans="1:10" ht="23.25" hidden="1" customHeight="1" x14ac:dyDescent="0.35">
      <c r="A1327" s="43"/>
      <c r="B1327" s="135" t="s">
        <v>721</v>
      </c>
      <c r="C1327" s="29"/>
      <c r="D1327" s="190">
        <v>16831</v>
      </c>
      <c r="E1327" s="30"/>
      <c r="F1327" s="97"/>
      <c r="G1327" s="30"/>
      <c r="H1327" s="30"/>
      <c r="I1327" s="30"/>
      <c r="J1327" s="30"/>
    </row>
    <row r="1328" spans="1:10" ht="17.25" customHeight="1" x14ac:dyDescent="0.35">
      <c r="A1328" s="43"/>
      <c r="B1328" s="135" t="s">
        <v>724</v>
      </c>
      <c r="C1328" s="29"/>
      <c r="D1328" s="190">
        <v>1374</v>
      </c>
      <c r="E1328" s="30">
        <v>101</v>
      </c>
      <c r="F1328" s="97">
        <v>101</v>
      </c>
      <c r="G1328" s="30"/>
      <c r="H1328" s="30"/>
      <c r="I1328" s="30"/>
      <c r="J1328" s="30"/>
    </row>
    <row r="1329" spans="1:10" ht="21" customHeight="1" x14ac:dyDescent="0.35">
      <c r="A1329" s="43"/>
      <c r="B1329" s="234" t="s">
        <v>725</v>
      </c>
      <c r="C1329" s="91"/>
      <c r="D1329" s="189">
        <v>3913</v>
      </c>
      <c r="E1329" s="233">
        <f>5000+2047-167</f>
        <v>6880</v>
      </c>
      <c r="F1329" s="490">
        <f>8180-2000-300</f>
        <v>5880</v>
      </c>
      <c r="G1329" s="233"/>
      <c r="H1329" s="233"/>
      <c r="I1329" s="233"/>
      <c r="J1329" s="233"/>
    </row>
    <row r="1330" spans="1:10" ht="23.25" customHeight="1" x14ac:dyDescent="0.35">
      <c r="A1330" s="129"/>
      <c r="B1330" s="87" t="s">
        <v>761</v>
      </c>
      <c r="C1330" s="87">
        <v>70</v>
      </c>
      <c r="D1330" s="189">
        <v>33294</v>
      </c>
      <c r="E1330" s="233">
        <f>15000+167</f>
        <v>15167</v>
      </c>
      <c r="F1330" s="490">
        <f>21298-493</f>
        <v>20805</v>
      </c>
      <c r="G1330" s="233"/>
      <c r="H1330" s="233"/>
      <c r="I1330" s="233"/>
      <c r="J1330" s="233"/>
    </row>
    <row r="1331" spans="1:10" ht="1.5" customHeight="1" x14ac:dyDescent="0.35">
      <c r="A1331" s="129"/>
      <c r="B1331" s="25" t="s">
        <v>726</v>
      </c>
      <c r="C1331" s="26"/>
      <c r="D1331" s="268"/>
      <c r="E1331" s="157"/>
      <c r="F1331" s="239"/>
      <c r="G1331" s="157"/>
      <c r="H1331" s="157"/>
      <c r="I1331" s="157"/>
      <c r="J1331" s="157"/>
    </row>
    <row r="1332" spans="1:10" ht="16.5" hidden="1" customHeight="1" x14ac:dyDescent="0.35">
      <c r="A1332" s="129"/>
      <c r="B1332" s="25" t="s">
        <v>727</v>
      </c>
      <c r="C1332" s="26"/>
      <c r="D1332" s="268"/>
      <c r="E1332" s="157"/>
      <c r="F1332" s="239"/>
      <c r="G1332" s="157"/>
      <c r="H1332" s="157"/>
      <c r="I1332" s="157"/>
      <c r="J1332" s="157"/>
    </row>
    <row r="1333" spans="1:10" ht="21" hidden="1" customHeight="1" x14ac:dyDescent="0.35">
      <c r="A1333" s="129"/>
      <c r="B1333" s="25" t="s">
        <v>728</v>
      </c>
      <c r="C1333" s="26"/>
      <c r="D1333" s="268"/>
      <c r="E1333" s="157"/>
      <c r="F1333" s="239"/>
      <c r="G1333" s="157"/>
      <c r="H1333" s="157"/>
      <c r="I1333" s="157"/>
      <c r="J1333" s="157"/>
    </row>
    <row r="1334" spans="1:10" ht="21" hidden="1" customHeight="1" x14ac:dyDescent="0.35">
      <c r="A1334" s="129"/>
      <c r="B1334" s="25" t="s">
        <v>729</v>
      </c>
      <c r="C1334" s="26"/>
      <c r="D1334" s="190"/>
      <c r="E1334" s="30"/>
      <c r="F1334" s="97"/>
      <c r="G1334" s="30"/>
      <c r="H1334" s="30"/>
      <c r="I1334" s="30"/>
      <c r="J1334" s="30"/>
    </row>
    <row r="1335" spans="1:10" ht="58.5" hidden="1" customHeight="1" x14ac:dyDescent="0.35">
      <c r="A1335" s="200" t="s">
        <v>730</v>
      </c>
      <c r="B1335" s="155" t="s">
        <v>731</v>
      </c>
      <c r="C1335" s="159" t="s">
        <v>732</v>
      </c>
      <c r="D1335" s="64">
        <f t="shared" ref="D1335:E1337" si="2113">D1336</f>
        <v>0</v>
      </c>
      <c r="E1335" s="153">
        <f t="shared" si="2113"/>
        <v>0</v>
      </c>
      <c r="F1335" s="240">
        <f t="shared" ref="F1335:J1337" si="2114">F1336</f>
        <v>0</v>
      </c>
      <c r="G1335" s="153">
        <f t="shared" si="2114"/>
        <v>0</v>
      </c>
      <c r="H1335" s="153">
        <f t="shared" si="2114"/>
        <v>0</v>
      </c>
      <c r="I1335" s="153">
        <f t="shared" si="2114"/>
        <v>0</v>
      </c>
      <c r="J1335" s="153">
        <f t="shared" si="2114"/>
        <v>0</v>
      </c>
    </row>
    <row r="1336" spans="1:10" ht="18.75" hidden="1" customHeight="1" x14ac:dyDescent="0.35">
      <c r="A1336" s="200"/>
      <c r="B1336" s="116" t="s">
        <v>275</v>
      </c>
      <c r="C1336" s="26"/>
      <c r="D1336" s="190">
        <f t="shared" si="2113"/>
        <v>0</v>
      </c>
      <c r="E1336" s="30">
        <f t="shared" si="2113"/>
        <v>0</v>
      </c>
      <c r="F1336" s="97">
        <f t="shared" si="2114"/>
        <v>0</v>
      </c>
      <c r="G1336" s="30">
        <f t="shared" si="2114"/>
        <v>0</v>
      </c>
      <c r="H1336" s="30">
        <f t="shared" si="2114"/>
        <v>0</v>
      </c>
      <c r="I1336" s="30">
        <f t="shared" si="2114"/>
        <v>0</v>
      </c>
      <c r="J1336" s="30">
        <f t="shared" si="2114"/>
        <v>0</v>
      </c>
    </row>
    <row r="1337" spans="1:10" ht="21" hidden="1" customHeight="1" x14ac:dyDescent="0.35">
      <c r="A1337" s="200"/>
      <c r="B1337" s="51" t="s">
        <v>674</v>
      </c>
      <c r="C1337" s="29" t="s">
        <v>675</v>
      </c>
      <c r="D1337" s="190">
        <f t="shared" si="2113"/>
        <v>0</v>
      </c>
      <c r="E1337" s="30">
        <f t="shared" si="2113"/>
        <v>0</v>
      </c>
      <c r="F1337" s="97">
        <f t="shared" si="2114"/>
        <v>0</v>
      </c>
      <c r="G1337" s="30">
        <f t="shared" si="2114"/>
        <v>0</v>
      </c>
      <c r="H1337" s="30">
        <f t="shared" si="2114"/>
        <v>0</v>
      </c>
      <c r="I1337" s="30">
        <f t="shared" si="2114"/>
        <v>0</v>
      </c>
      <c r="J1337" s="30">
        <f t="shared" si="2114"/>
        <v>0</v>
      </c>
    </row>
    <row r="1338" spans="1:10" ht="28.5" hidden="1" customHeight="1" x14ac:dyDescent="0.35">
      <c r="A1338" s="200"/>
      <c r="B1338" s="51" t="s">
        <v>676</v>
      </c>
      <c r="C1338" s="29" t="s">
        <v>677</v>
      </c>
      <c r="D1338" s="190"/>
      <c r="E1338" s="30"/>
      <c r="F1338" s="97"/>
      <c r="G1338" s="30"/>
      <c r="H1338" s="30"/>
      <c r="I1338" s="30"/>
      <c r="J1338" s="30"/>
    </row>
    <row r="1339" spans="1:10" ht="26.25" customHeight="1" x14ac:dyDescent="0.35">
      <c r="A1339" s="200"/>
      <c r="B1339" s="234" t="s">
        <v>733</v>
      </c>
      <c r="C1339" s="29"/>
      <c r="D1339" s="190">
        <v>5452</v>
      </c>
      <c r="E1339" s="30">
        <f>3250</f>
        <v>3250</v>
      </c>
      <c r="F1339" s="97">
        <f>3250</f>
        <v>3250</v>
      </c>
      <c r="G1339" s="30"/>
      <c r="H1339" s="30"/>
      <c r="I1339" s="30"/>
      <c r="J1339" s="30"/>
    </row>
    <row r="1340" spans="1:10" ht="63.75" hidden="1" customHeight="1" x14ac:dyDescent="0.35">
      <c r="A1340" s="129" t="s">
        <v>734</v>
      </c>
      <c r="B1340" s="158" t="s">
        <v>735</v>
      </c>
      <c r="C1340" s="159">
        <f>C1341</f>
        <v>58</v>
      </c>
      <c r="D1340" s="280">
        <f t="shared" ref="D1340:E1341" si="2115">D1341</f>
        <v>0</v>
      </c>
      <c r="E1340" s="235">
        <f t="shared" si="2115"/>
        <v>0</v>
      </c>
      <c r="F1340" s="498">
        <f t="shared" ref="F1340:J1341" si="2116">F1341</f>
        <v>0</v>
      </c>
      <c r="G1340" s="235">
        <f t="shared" si="2116"/>
        <v>0</v>
      </c>
      <c r="H1340" s="235">
        <f t="shared" si="2116"/>
        <v>0</v>
      </c>
      <c r="I1340" s="235">
        <f t="shared" si="2116"/>
        <v>0</v>
      </c>
      <c r="J1340" s="235">
        <f t="shared" si="2116"/>
        <v>0</v>
      </c>
    </row>
    <row r="1341" spans="1:10" ht="15.75" hidden="1" customHeight="1" x14ac:dyDescent="0.35">
      <c r="A1341" s="129"/>
      <c r="B1341" s="28" t="s">
        <v>275</v>
      </c>
      <c r="C1341" s="26">
        <f>C1342</f>
        <v>58</v>
      </c>
      <c r="D1341" s="281">
        <f t="shared" si="2115"/>
        <v>0</v>
      </c>
      <c r="E1341" s="236">
        <f t="shared" si="2115"/>
        <v>0</v>
      </c>
      <c r="F1341" s="499">
        <f t="shared" si="2116"/>
        <v>0</v>
      </c>
      <c r="G1341" s="236">
        <f t="shared" si="2116"/>
        <v>0</v>
      </c>
      <c r="H1341" s="236">
        <f t="shared" si="2116"/>
        <v>0</v>
      </c>
      <c r="I1341" s="236">
        <f t="shared" si="2116"/>
        <v>0</v>
      </c>
      <c r="J1341" s="236">
        <f t="shared" si="2116"/>
        <v>0</v>
      </c>
    </row>
    <row r="1342" spans="1:10" ht="21" hidden="1" customHeight="1" x14ac:dyDescent="0.35">
      <c r="A1342" s="129"/>
      <c r="B1342" s="28" t="s">
        <v>284</v>
      </c>
      <c r="C1342" s="29">
        <v>58</v>
      </c>
      <c r="D1342" s="257">
        <f t="shared" ref="D1342:E1342" si="2117">D1343+D1344+D1345</f>
        <v>0</v>
      </c>
      <c r="E1342" s="47">
        <f t="shared" si="2117"/>
        <v>0</v>
      </c>
      <c r="F1342" s="474">
        <f t="shared" ref="F1342" si="2118">F1343+F1344+F1345</f>
        <v>0</v>
      </c>
      <c r="G1342" s="47">
        <f t="shared" ref="G1342:I1342" si="2119">G1343+G1344+G1345</f>
        <v>0</v>
      </c>
      <c r="H1342" s="47">
        <f t="shared" si="2119"/>
        <v>0</v>
      </c>
      <c r="I1342" s="47">
        <f t="shared" si="2119"/>
        <v>0</v>
      </c>
      <c r="J1342" s="47">
        <f t="shared" ref="J1342" si="2120">J1343+J1344+J1345</f>
        <v>0</v>
      </c>
    </row>
    <row r="1343" spans="1:10" ht="18.75" hidden="1" customHeight="1" x14ac:dyDescent="0.35">
      <c r="A1343" s="129"/>
      <c r="B1343" s="28" t="s">
        <v>340</v>
      </c>
      <c r="C1343" s="29" t="s">
        <v>316</v>
      </c>
      <c r="D1343" s="190"/>
      <c r="E1343" s="30"/>
      <c r="F1343" s="97"/>
      <c r="G1343" s="30"/>
      <c r="H1343" s="30"/>
      <c r="I1343" s="30"/>
      <c r="J1343" s="30"/>
    </row>
    <row r="1344" spans="1:10" ht="16.5" hidden="1" customHeight="1" x14ac:dyDescent="0.35">
      <c r="A1344" s="129"/>
      <c r="B1344" s="28" t="s">
        <v>342</v>
      </c>
      <c r="C1344" s="29" t="s">
        <v>318</v>
      </c>
      <c r="D1344" s="190"/>
      <c r="E1344" s="30"/>
      <c r="F1344" s="97"/>
      <c r="G1344" s="30"/>
      <c r="H1344" s="30"/>
      <c r="I1344" s="30"/>
      <c r="J1344" s="30"/>
    </row>
    <row r="1345" spans="1:10" ht="23.25" hidden="1" customHeight="1" x14ac:dyDescent="0.35">
      <c r="A1345" s="129"/>
      <c r="B1345" s="28" t="s">
        <v>344</v>
      </c>
      <c r="C1345" s="29" t="s">
        <v>320</v>
      </c>
      <c r="D1345" s="190">
        <v>0</v>
      </c>
      <c r="E1345" s="30">
        <v>0</v>
      </c>
      <c r="F1345" s="97">
        <v>0</v>
      </c>
      <c r="G1345" s="30">
        <v>0</v>
      </c>
      <c r="H1345" s="30">
        <v>0</v>
      </c>
      <c r="I1345" s="30">
        <v>0</v>
      </c>
      <c r="J1345" s="30">
        <v>0</v>
      </c>
    </row>
    <row r="1346" spans="1:10" ht="57.75" hidden="1" customHeight="1" x14ac:dyDescent="0.35">
      <c r="A1346" s="129" t="s">
        <v>736</v>
      </c>
      <c r="B1346" s="158" t="s">
        <v>737</v>
      </c>
      <c r="C1346" s="159">
        <f>C1347</f>
        <v>58</v>
      </c>
      <c r="D1346" s="267">
        <f t="shared" ref="D1346:E1346" si="2121">D1347</f>
        <v>69</v>
      </c>
      <c r="E1346" s="134">
        <f t="shared" si="2121"/>
        <v>0</v>
      </c>
      <c r="F1346" s="162">
        <f t="shared" ref="F1346:J1346" si="2122">F1347</f>
        <v>0</v>
      </c>
      <c r="G1346" s="134">
        <f t="shared" si="2122"/>
        <v>0</v>
      </c>
      <c r="H1346" s="134">
        <f t="shared" si="2122"/>
        <v>0</v>
      </c>
      <c r="I1346" s="134">
        <f t="shared" si="2122"/>
        <v>0</v>
      </c>
      <c r="J1346" s="134">
        <f t="shared" si="2122"/>
        <v>0</v>
      </c>
    </row>
    <row r="1347" spans="1:10" ht="19.5" hidden="1" customHeight="1" x14ac:dyDescent="0.35">
      <c r="A1347" s="129"/>
      <c r="B1347" s="28" t="s">
        <v>275</v>
      </c>
      <c r="C1347" s="26">
        <f>C1348</f>
        <v>58</v>
      </c>
      <c r="D1347" s="257">
        <f t="shared" ref="D1347:E1347" si="2123">D1348+D1352</f>
        <v>69</v>
      </c>
      <c r="E1347" s="47">
        <f t="shared" si="2123"/>
        <v>0</v>
      </c>
      <c r="F1347" s="474">
        <f t="shared" ref="F1347" si="2124">F1348+F1352</f>
        <v>0</v>
      </c>
      <c r="G1347" s="47">
        <f t="shared" ref="G1347:I1347" si="2125">G1348+G1352</f>
        <v>0</v>
      </c>
      <c r="H1347" s="47">
        <f t="shared" si="2125"/>
        <v>0</v>
      </c>
      <c r="I1347" s="47">
        <f t="shared" si="2125"/>
        <v>0</v>
      </c>
      <c r="J1347" s="47">
        <f t="shared" ref="J1347" si="2126">J1348+J1352</f>
        <v>0</v>
      </c>
    </row>
    <row r="1348" spans="1:10" ht="19.5" hidden="1" customHeight="1" x14ac:dyDescent="0.35">
      <c r="A1348" s="129"/>
      <c r="B1348" s="28" t="s">
        <v>284</v>
      </c>
      <c r="C1348" s="29">
        <v>58</v>
      </c>
      <c r="D1348" s="253">
        <f t="shared" ref="D1348:E1348" si="2127">D1349+D1350+D1351</f>
        <v>69</v>
      </c>
      <c r="E1348" s="38">
        <f t="shared" si="2127"/>
        <v>0</v>
      </c>
      <c r="F1348" s="469">
        <f t="shared" ref="F1348" si="2128">F1349+F1350+F1351</f>
        <v>0</v>
      </c>
      <c r="G1348" s="38">
        <f t="shared" ref="G1348:I1348" si="2129">G1349+G1350+G1351</f>
        <v>0</v>
      </c>
      <c r="H1348" s="38">
        <f t="shared" si="2129"/>
        <v>0</v>
      </c>
      <c r="I1348" s="38">
        <f t="shared" si="2129"/>
        <v>0</v>
      </c>
      <c r="J1348" s="38">
        <f t="shared" ref="J1348" si="2130">J1349+J1350+J1351</f>
        <v>0</v>
      </c>
    </row>
    <row r="1349" spans="1:10" ht="19.5" hidden="1" customHeight="1" x14ac:dyDescent="0.35">
      <c r="A1349" s="129"/>
      <c r="B1349" s="28" t="s">
        <v>340</v>
      </c>
      <c r="C1349" s="29" t="s">
        <v>316</v>
      </c>
      <c r="D1349" s="190"/>
      <c r="E1349" s="30"/>
      <c r="F1349" s="97"/>
      <c r="G1349" s="30"/>
      <c r="H1349" s="30"/>
      <c r="I1349" s="30"/>
      <c r="J1349" s="30"/>
    </row>
    <row r="1350" spans="1:10" ht="18.75" hidden="1" customHeight="1" x14ac:dyDescent="0.35">
      <c r="A1350" s="129"/>
      <c r="B1350" s="28" t="s">
        <v>342</v>
      </c>
      <c r="C1350" s="29" t="s">
        <v>318</v>
      </c>
      <c r="D1350" s="190"/>
      <c r="E1350" s="30"/>
      <c r="F1350" s="97"/>
      <c r="G1350" s="30"/>
      <c r="H1350" s="30"/>
      <c r="I1350" s="30"/>
      <c r="J1350" s="30"/>
    </row>
    <row r="1351" spans="1:10" ht="13.5" hidden="1" customHeight="1" x14ac:dyDescent="0.35">
      <c r="A1351" s="129"/>
      <c r="B1351" s="28" t="s">
        <v>344</v>
      </c>
      <c r="C1351" s="29" t="s">
        <v>320</v>
      </c>
      <c r="D1351" s="190">
        <v>69</v>
      </c>
      <c r="E1351" s="30"/>
      <c r="F1351" s="97"/>
      <c r="G1351" s="30"/>
      <c r="H1351" s="30"/>
      <c r="I1351" s="30"/>
      <c r="J1351" s="30"/>
    </row>
    <row r="1352" spans="1:10" ht="35.25" hidden="1" customHeight="1" x14ac:dyDescent="0.35">
      <c r="A1352" s="129"/>
      <c r="B1352" s="51" t="s">
        <v>738</v>
      </c>
      <c r="C1352" s="29" t="s">
        <v>739</v>
      </c>
      <c r="D1352" s="190"/>
      <c r="E1352" s="30"/>
      <c r="F1352" s="97"/>
      <c r="G1352" s="30"/>
      <c r="H1352" s="30"/>
      <c r="I1352" s="30"/>
      <c r="J1352" s="30"/>
    </row>
    <row r="1353" spans="1:10" ht="105" hidden="1" customHeight="1" x14ac:dyDescent="0.35">
      <c r="A1353" s="129"/>
      <c r="B1353" s="158" t="s">
        <v>740</v>
      </c>
      <c r="C1353" s="159">
        <f>C1354</f>
        <v>58</v>
      </c>
      <c r="D1353" s="267">
        <f t="shared" ref="D1353:E1354" si="2131">D1354</f>
        <v>249</v>
      </c>
      <c r="E1353" s="134">
        <f t="shared" si="2131"/>
        <v>0</v>
      </c>
      <c r="F1353" s="162">
        <f t="shared" ref="F1353:J1354" si="2132">F1354</f>
        <v>0</v>
      </c>
      <c r="G1353" s="134">
        <f t="shared" si="2132"/>
        <v>0</v>
      </c>
      <c r="H1353" s="134">
        <f t="shared" si="2132"/>
        <v>0</v>
      </c>
      <c r="I1353" s="134">
        <f t="shared" si="2132"/>
        <v>0</v>
      </c>
      <c r="J1353" s="134">
        <f t="shared" si="2132"/>
        <v>0</v>
      </c>
    </row>
    <row r="1354" spans="1:10" ht="13.5" hidden="1" customHeight="1" x14ac:dyDescent="0.35">
      <c r="A1354" s="129"/>
      <c r="B1354" s="28" t="s">
        <v>275</v>
      </c>
      <c r="C1354" s="26">
        <f>C1355</f>
        <v>58</v>
      </c>
      <c r="D1354" s="253">
        <f t="shared" si="2131"/>
        <v>249</v>
      </c>
      <c r="E1354" s="38">
        <f t="shared" si="2131"/>
        <v>0</v>
      </c>
      <c r="F1354" s="469">
        <f t="shared" si="2132"/>
        <v>0</v>
      </c>
      <c r="G1354" s="38">
        <f t="shared" si="2132"/>
        <v>0</v>
      </c>
      <c r="H1354" s="38">
        <f t="shared" si="2132"/>
        <v>0</v>
      </c>
      <c r="I1354" s="38">
        <f t="shared" si="2132"/>
        <v>0</v>
      </c>
      <c r="J1354" s="38">
        <f t="shared" si="2132"/>
        <v>0</v>
      </c>
    </row>
    <row r="1355" spans="1:10" ht="13.5" hidden="1" customHeight="1" x14ac:dyDescent="0.35">
      <c r="A1355" s="129"/>
      <c r="B1355" s="16" t="s">
        <v>338</v>
      </c>
      <c r="C1355" s="29">
        <v>58</v>
      </c>
      <c r="D1355" s="253">
        <f t="shared" ref="D1355:E1355" si="2133">D1356+D1357+D1358</f>
        <v>249</v>
      </c>
      <c r="E1355" s="38">
        <f t="shared" si="2133"/>
        <v>0</v>
      </c>
      <c r="F1355" s="469">
        <f t="shared" ref="F1355" si="2134">F1356+F1357+F1358</f>
        <v>0</v>
      </c>
      <c r="G1355" s="38">
        <f t="shared" ref="G1355:I1355" si="2135">G1356+G1357+G1358</f>
        <v>0</v>
      </c>
      <c r="H1355" s="38">
        <f t="shared" si="2135"/>
        <v>0</v>
      </c>
      <c r="I1355" s="38">
        <f t="shared" si="2135"/>
        <v>0</v>
      </c>
      <c r="J1355" s="38">
        <f t="shared" ref="J1355" si="2136">J1356+J1357+J1358</f>
        <v>0</v>
      </c>
    </row>
    <row r="1356" spans="1:10" ht="13.5" hidden="1" customHeight="1" x14ac:dyDescent="0.35">
      <c r="A1356" s="129"/>
      <c r="B1356" s="28" t="s">
        <v>340</v>
      </c>
      <c r="C1356" s="29" t="s">
        <v>593</v>
      </c>
      <c r="D1356" s="190"/>
      <c r="E1356" s="30"/>
      <c r="F1356" s="97"/>
      <c r="G1356" s="30"/>
      <c r="H1356" s="30"/>
      <c r="I1356" s="30"/>
      <c r="J1356" s="30"/>
    </row>
    <row r="1357" spans="1:10" ht="13.5" hidden="1" customHeight="1" x14ac:dyDescent="0.35">
      <c r="A1357" s="129"/>
      <c r="B1357" s="28" t="s">
        <v>342</v>
      </c>
      <c r="C1357" s="29" t="s">
        <v>519</v>
      </c>
      <c r="D1357" s="190"/>
      <c r="E1357" s="30"/>
      <c r="F1357" s="97"/>
      <c r="G1357" s="30"/>
      <c r="H1357" s="30"/>
      <c r="I1357" s="30"/>
      <c r="J1357" s="30"/>
    </row>
    <row r="1358" spans="1:10" ht="13.5" hidden="1" customHeight="1" x14ac:dyDescent="0.35">
      <c r="A1358" s="129"/>
      <c r="B1358" s="28" t="s">
        <v>344</v>
      </c>
      <c r="C1358" s="29" t="s">
        <v>520</v>
      </c>
      <c r="D1358" s="190">
        <v>249</v>
      </c>
      <c r="E1358" s="30"/>
      <c r="F1358" s="97"/>
      <c r="G1358" s="30"/>
      <c r="H1358" s="30"/>
      <c r="I1358" s="30"/>
      <c r="J1358" s="30"/>
    </row>
    <row r="1359" spans="1:10" ht="30.75" customHeight="1" x14ac:dyDescent="0.35">
      <c r="A1359" s="129"/>
      <c r="B1359" s="237" t="s">
        <v>741</v>
      </c>
      <c r="C1359" s="131" t="s">
        <v>716</v>
      </c>
      <c r="D1359" s="238">
        <f t="shared" ref="D1359:E1360" si="2137">D1360</f>
        <v>13176</v>
      </c>
      <c r="E1359" s="238">
        <f t="shared" si="2137"/>
        <v>83403</v>
      </c>
      <c r="F1359" s="238">
        <f t="shared" ref="F1359:J1360" si="2138">F1360</f>
        <v>95105</v>
      </c>
      <c r="G1359" s="238">
        <f t="shared" si="2138"/>
        <v>0</v>
      </c>
      <c r="H1359" s="238">
        <f t="shared" si="2138"/>
        <v>0</v>
      </c>
      <c r="I1359" s="238">
        <f t="shared" si="2138"/>
        <v>0</v>
      </c>
      <c r="J1359" s="238">
        <f t="shared" si="2138"/>
        <v>0</v>
      </c>
    </row>
    <row r="1360" spans="1:10" ht="13.5" customHeight="1" x14ac:dyDescent="0.35">
      <c r="A1360" s="129"/>
      <c r="B1360" s="28" t="s">
        <v>275</v>
      </c>
      <c r="C1360" s="136"/>
      <c r="D1360" s="239">
        <f t="shared" si="2137"/>
        <v>13176</v>
      </c>
      <c r="E1360" s="239">
        <f t="shared" si="2137"/>
        <v>83403</v>
      </c>
      <c r="F1360" s="239">
        <f t="shared" si="2138"/>
        <v>95105</v>
      </c>
      <c r="G1360" s="239">
        <f t="shared" si="2138"/>
        <v>0</v>
      </c>
      <c r="H1360" s="239">
        <f t="shared" si="2138"/>
        <v>0</v>
      </c>
      <c r="I1360" s="239">
        <f t="shared" si="2138"/>
        <v>0</v>
      </c>
      <c r="J1360" s="239">
        <f t="shared" si="2138"/>
        <v>0</v>
      </c>
    </row>
    <row r="1361" spans="1:10" ht="27.75" customHeight="1" x14ac:dyDescent="0.35">
      <c r="A1361" s="129"/>
      <c r="B1361" s="16" t="s">
        <v>338</v>
      </c>
      <c r="C1361" s="136">
        <v>56.48</v>
      </c>
      <c r="D1361" s="239">
        <f t="shared" ref="D1361:E1361" si="2139">D1362+D1363+D1364</f>
        <v>13176</v>
      </c>
      <c r="E1361" s="239">
        <f t="shared" si="2139"/>
        <v>83403</v>
      </c>
      <c r="F1361" s="239">
        <f t="shared" ref="F1361" si="2140">F1362+F1363+F1364</f>
        <v>95105</v>
      </c>
      <c r="G1361" s="239">
        <f t="shared" ref="G1361:I1361" si="2141">G1362+G1363+G1364</f>
        <v>0</v>
      </c>
      <c r="H1361" s="239">
        <f t="shared" si="2141"/>
        <v>0</v>
      </c>
      <c r="I1361" s="239">
        <f t="shared" si="2141"/>
        <v>0</v>
      </c>
      <c r="J1361" s="239">
        <f t="shared" ref="J1361" si="2142">J1362+J1363+J1364</f>
        <v>0</v>
      </c>
    </row>
    <row r="1362" spans="1:10" ht="13.5" customHeight="1" x14ac:dyDescent="0.35">
      <c r="A1362" s="129"/>
      <c r="B1362" s="28" t="s">
        <v>340</v>
      </c>
      <c r="C1362" s="136" t="s">
        <v>341</v>
      </c>
      <c r="D1362" s="268">
        <v>1672</v>
      </c>
      <c r="E1362" s="157">
        <v>11064</v>
      </c>
      <c r="F1362" s="239">
        <f>11064+1702</f>
        <v>12766</v>
      </c>
      <c r="G1362" s="157"/>
      <c r="H1362" s="157"/>
      <c r="I1362" s="157"/>
      <c r="J1362" s="157"/>
    </row>
    <row r="1363" spans="1:10" ht="13.5" customHeight="1" x14ac:dyDescent="0.35">
      <c r="A1363" s="129"/>
      <c r="B1363" s="28" t="s">
        <v>342</v>
      </c>
      <c r="C1363" s="29" t="s">
        <v>343</v>
      </c>
      <c r="D1363" s="190">
        <v>9474</v>
      </c>
      <c r="E1363" s="30">
        <v>72339</v>
      </c>
      <c r="F1363" s="97">
        <v>72339</v>
      </c>
      <c r="G1363" s="30"/>
      <c r="H1363" s="30"/>
      <c r="I1363" s="30"/>
      <c r="J1363" s="30"/>
    </row>
    <row r="1364" spans="1:10" ht="13.5" customHeight="1" x14ac:dyDescent="0.35">
      <c r="A1364" s="129"/>
      <c r="B1364" s="28" t="s">
        <v>344</v>
      </c>
      <c r="C1364" s="29" t="s">
        <v>345</v>
      </c>
      <c r="D1364" s="190">
        <v>2030</v>
      </c>
      <c r="E1364" s="30"/>
      <c r="F1364" s="97">
        <v>10000</v>
      </c>
      <c r="G1364" s="30"/>
      <c r="H1364" s="30"/>
      <c r="I1364" s="30"/>
      <c r="J1364" s="30"/>
    </row>
    <row r="1365" spans="1:10" ht="42.75" customHeight="1" x14ac:dyDescent="0.35">
      <c r="A1365" s="129"/>
      <c r="B1365" s="158" t="s">
        <v>742</v>
      </c>
      <c r="C1365" s="131" t="s">
        <v>716</v>
      </c>
      <c r="D1365" s="240">
        <f t="shared" ref="D1365:E1366" si="2143">D1366</f>
        <v>2970</v>
      </c>
      <c r="E1365" s="240">
        <f t="shared" si="2143"/>
        <v>78717</v>
      </c>
      <c r="F1365" s="240">
        <f t="shared" ref="F1365:J1366" si="2144">F1366</f>
        <v>89324</v>
      </c>
      <c r="G1365" s="240">
        <f t="shared" si="2144"/>
        <v>0</v>
      </c>
      <c r="H1365" s="240">
        <f t="shared" si="2144"/>
        <v>0</v>
      </c>
      <c r="I1365" s="240">
        <f t="shared" si="2144"/>
        <v>0</v>
      </c>
      <c r="J1365" s="240">
        <f t="shared" si="2144"/>
        <v>0</v>
      </c>
    </row>
    <row r="1366" spans="1:10" ht="13.5" customHeight="1" x14ac:dyDescent="0.35">
      <c r="A1366" s="129"/>
      <c r="B1366" s="28" t="s">
        <v>275</v>
      </c>
      <c r="C1366" s="29"/>
      <c r="D1366" s="97">
        <f t="shared" si="2143"/>
        <v>2970</v>
      </c>
      <c r="E1366" s="97">
        <f t="shared" si="2143"/>
        <v>78717</v>
      </c>
      <c r="F1366" s="97">
        <f t="shared" si="2144"/>
        <v>89324</v>
      </c>
      <c r="G1366" s="97">
        <f t="shared" si="2144"/>
        <v>0</v>
      </c>
      <c r="H1366" s="97">
        <f t="shared" si="2144"/>
        <v>0</v>
      </c>
      <c r="I1366" s="97">
        <f t="shared" si="2144"/>
        <v>0</v>
      </c>
      <c r="J1366" s="97">
        <f t="shared" si="2144"/>
        <v>0</v>
      </c>
    </row>
    <row r="1367" spans="1:10" ht="30.75" customHeight="1" x14ac:dyDescent="0.35">
      <c r="A1367" s="129"/>
      <c r="B1367" s="16" t="s">
        <v>338</v>
      </c>
      <c r="C1367" s="26" t="s">
        <v>339</v>
      </c>
      <c r="D1367" s="97">
        <f t="shared" ref="D1367:E1367" si="2145">D1368+D1369+D1370</f>
        <v>2970</v>
      </c>
      <c r="E1367" s="97">
        <f t="shared" si="2145"/>
        <v>78717</v>
      </c>
      <c r="F1367" s="97">
        <f t="shared" ref="F1367" si="2146">F1368+F1369+F1370</f>
        <v>89324</v>
      </c>
      <c r="G1367" s="97">
        <f t="shared" ref="G1367:I1367" si="2147">G1368+G1369+G1370</f>
        <v>0</v>
      </c>
      <c r="H1367" s="97">
        <f t="shared" si="2147"/>
        <v>0</v>
      </c>
      <c r="I1367" s="97">
        <f t="shared" si="2147"/>
        <v>0</v>
      </c>
      <c r="J1367" s="97">
        <f t="shared" ref="J1367" si="2148">J1368+J1369+J1370</f>
        <v>0</v>
      </c>
    </row>
    <row r="1368" spans="1:10" ht="13.5" customHeight="1" x14ac:dyDescent="0.35">
      <c r="A1368" s="129"/>
      <c r="B1368" s="28" t="s">
        <v>526</v>
      </c>
      <c r="C1368" s="29" t="s">
        <v>341</v>
      </c>
      <c r="D1368" s="190">
        <v>431</v>
      </c>
      <c r="E1368" s="30">
        <v>10442</v>
      </c>
      <c r="F1368" s="97">
        <f>10442+1607</f>
        <v>12049</v>
      </c>
      <c r="G1368" s="30"/>
      <c r="H1368" s="30"/>
      <c r="I1368" s="30"/>
      <c r="J1368" s="30"/>
    </row>
    <row r="1369" spans="1:10" ht="13.5" customHeight="1" x14ac:dyDescent="0.35">
      <c r="A1369" s="129"/>
      <c r="B1369" s="28" t="s">
        <v>518</v>
      </c>
      <c r="C1369" s="29" t="s">
        <v>343</v>
      </c>
      <c r="D1369" s="190">
        <v>2438</v>
      </c>
      <c r="E1369" s="30">
        <v>68275</v>
      </c>
      <c r="F1369" s="97">
        <v>68275</v>
      </c>
      <c r="G1369" s="30"/>
      <c r="H1369" s="30"/>
      <c r="I1369" s="30"/>
      <c r="J1369" s="30"/>
    </row>
    <row r="1370" spans="1:10" ht="13.5" customHeight="1" x14ac:dyDescent="0.35">
      <c r="A1370" s="129"/>
      <c r="B1370" s="28" t="s">
        <v>344</v>
      </c>
      <c r="C1370" s="29" t="s">
        <v>345</v>
      </c>
      <c r="D1370" s="190">
        <v>101</v>
      </c>
      <c r="E1370" s="30">
        <v>0</v>
      </c>
      <c r="F1370" s="97">
        <v>9000</v>
      </c>
      <c r="G1370" s="30">
        <v>0</v>
      </c>
      <c r="H1370" s="30">
        <v>0</v>
      </c>
      <c r="I1370" s="30">
        <v>0</v>
      </c>
      <c r="J1370" s="30">
        <v>0</v>
      </c>
    </row>
    <row r="1371" spans="1:10" ht="0.75" customHeight="1" x14ac:dyDescent="0.35">
      <c r="A1371" s="129"/>
      <c r="B1371" s="28"/>
      <c r="C1371" s="29"/>
      <c r="D1371" s="190"/>
      <c r="E1371" s="30"/>
      <c r="F1371" s="97"/>
      <c r="G1371" s="30"/>
      <c r="H1371" s="30"/>
      <c r="I1371" s="30"/>
      <c r="J1371" s="30"/>
    </row>
    <row r="1372" spans="1:10" ht="13.5" hidden="1" customHeight="1" x14ac:dyDescent="0.35">
      <c r="A1372" s="129"/>
      <c r="B1372" s="28"/>
      <c r="C1372" s="29"/>
      <c r="D1372" s="190"/>
      <c r="E1372" s="30"/>
      <c r="F1372" s="97"/>
      <c r="G1372" s="30"/>
      <c r="H1372" s="30"/>
      <c r="I1372" s="30"/>
      <c r="J1372" s="30"/>
    </row>
    <row r="1373" spans="1:10" ht="13.5" hidden="1" customHeight="1" x14ac:dyDescent="0.35">
      <c r="A1373" s="129">
        <v>3</v>
      </c>
      <c r="B1373" s="241" t="s">
        <v>743</v>
      </c>
      <c r="C1373" s="242">
        <v>87.02</v>
      </c>
      <c r="D1373" s="282">
        <f t="shared" ref="D1373:E1375" si="2149">D1374</f>
        <v>0</v>
      </c>
      <c r="E1373" s="243">
        <f t="shared" si="2149"/>
        <v>0</v>
      </c>
      <c r="F1373" s="500">
        <f t="shared" ref="F1373:J1375" si="2150">F1374</f>
        <v>0</v>
      </c>
      <c r="G1373" s="243">
        <f t="shared" si="2150"/>
        <v>0</v>
      </c>
      <c r="H1373" s="243">
        <f t="shared" si="2150"/>
        <v>0</v>
      </c>
      <c r="I1373" s="243">
        <f t="shared" si="2150"/>
        <v>0</v>
      </c>
      <c r="J1373" s="243">
        <f t="shared" si="2150"/>
        <v>0</v>
      </c>
    </row>
    <row r="1374" spans="1:10" ht="32.25" hidden="1" customHeight="1" x14ac:dyDescent="0.35">
      <c r="A1374" s="129" t="s">
        <v>744</v>
      </c>
      <c r="B1374" s="158" t="s">
        <v>745</v>
      </c>
      <c r="C1374" s="159" t="s">
        <v>746</v>
      </c>
      <c r="D1374" s="269">
        <f t="shared" si="2149"/>
        <v>0</v>
      </c>
      <c r="E1374" s="160">
        <f t="shared" si="2149"/>
        <v>0</v>
      </c>
      <c r="F1374" s="484">
        <f t="shared" si="2150"/>
        <v>0</v>
      </c>
      <c r="G1374" s="160">
        <f t="shared" si="2150"/>
        <v>0</v>
      </c>
      <c r="H1374" s="160">
        <f t="shared" si="2150"/>
        <v>0</v>
      </c>
      <c r="I1374" s="160">
        <f t="shared" si="2150"/>
        <v>0</v>
      </c>
      <c r="J1374" s="160">
        <f t="shared" si="2150"/>
        <v>0</v>
      </c>
    </row>
    <row r="1375" spans="1:10" ht="22.5" hidden="1" customHeight="1" x14ac:dyDescent="0.35">
      <c r="A1375" s="129"/>
      <c r="B1375" s="28" t="s">
        <v>275</v>
      </c>
      <c r="C1375" s="26"/>
      <c r="D1375" s="257">
        <f t="shared" si="2149"/>
        <v>0</v>
      </c>
      <c r="E1375" s="47">
        <f t="shared" si="2149"/>
        <v>0</v>
      </c>
      <c r="F1375" s="474">
        <f t="shared" si="2150"/>
        <v>0</v>
      </c>
      <c r="G1375" s="47">
        <f t="shared" si="2150"/>
        <v>0</v>
      </c>
      <c r="H1375" s="47">
        <f t="shared" si="2150"/>
        <v>0</v>
      </c>
      <c r="I1375" s="47">
        <f t="shared" si="2150"/>
        <v>0</v>
      </c>
      <c r="J1375" s="47">
        <f t="shared" si="2150"/>
        <v>0</v>
      </c>
    </row>
    <row r="1376" spans="1:10" ht="27.75" hidden="1" customHeight="1" x14ac:dyDescent="0.35">
      <c r="A1376" s="129"/>
      <c r="B1376" s="227" t="s">
        <v>693</v>
      </c>
      <c r="C1376" s="228" t="s">
        <v>694</v>
      </c>
      <c r="D1376" s="190"/>
      <c r="E1376" s="30"/>
      <c r="F1376" s="97"/>
      <c r="G1376" s="30"/>
      <c r="H1376" s="30"/>
      <c r="I1376" s="30"/>
      <c r="J1376" s="30"/>
    </row>
    <row r="1377" spans="1:10" ht="22.5" hidden="1" customHeight="1" x14ac:dyDescent="0.35">
      <c r="A1377" s="129"/>
      <c r="B1377" s="244" t="s">
        <v>747</v>
      </c>
      <c r="C1377" s="228"/>
      <c r="D1377" s="190">
        <v>0</v>
      </c>
      <c r="E1377" s="30">
        <v>0</v>
      </c>
      <c r="F1377" s="97">
        <v>0</v>
      </c>
      <c r="G1377" s="30">
        <v>0</v>
      </c>
      <c r="H1377" s="30">
        <v>0</v>
      </c>
      <c r="I1377" s="30">
        <v>0</v>
      </c>
      <c r="J1377" s="30">
        <v>0</v>
      </c>
    </row>
    <row r="1378" spans="1:10" ht="22.5" customHeight="1" x14ac:dyDescent="0.35">
      <c r="A1378" s="245"/>
      <c r="B1378" s="246" t="s">
        <v>748</v>
      </c>
      <c r="C1378" s="247"/>
      <c r="D1378" s="283">
        <f t="shared" ref="D1378:E1378" si="2151">D9-D283</f>
        <v>-133351</v>
      </c>
      <c r="E1378" s="248">
        <f t="shared" si="2151"/>
        <v>0</v>
      </c>
      <c r="F1378" s="501">
        <f>F9-F283</f>
        <v>-141216</v>
      </c>
      <c r="G1378" s="248">
        <f t="shared" ref="G1378:I1378" si="2152">G9-G283</f>
        <v>124237</v>
      </c>
      <c r="H1378" s="248">
        <f t="shared" si="2152"/>
        <v>124918</v>
      </c>
      <c r="I1378" s="248">
        <f t="shared" si="2152"/>
        <v>126343</v>
      </c>
      <c r="J1378" s="248">
        <f t="shared" ref="J1378" si="2153">J9-J283</f>
        <v>0</v>
      </c>
    </row>
    <row r="1380" spans="1:10" ht="21.75" customHeight="1" x14ac:dyDescent="0.3"/>
    <row r="1381" spans="1:10" ht="19.5" customHeight="1" x14ac:dyDescent="0.35">
      <c r="B1381" s="290" t="s">
        <v>1083</v>
      </c>
      <c r="C1381" s="291" t="s">
        <v>763</v>
      </c>
      <c r="D1381" s="292" t="s">
        <v>764</v>
      </c>
    </row>
    <row r="1382" spans="1:10" ht="15" x14ac:dyDescent="0.35">
      <c r="B1382" s="290" t="s">
        <v>765</v>
      </c>
      <c r="C1382" s="293">
        <f>C1392+C1457+C1462+C1485+C1582+C1662+C1723+C1731+C1733+C1469+C1493</f>
        <v>141216</v>
      </c>
      <c r="D1382" s="294">
        <f t="shared" ref="C1382:D1383" si="2154">D1781</f>
        <v>0</v>
      </c>
      <c r="F1382" s="502">
        <f>F1378+C1382</f>
        <v>0</v>
      </c>
    </row>
    <row r="1383" spans="1:10" ht="2.25" customHeight="1" x14ac:dyDescent="0.35">
      <c r="B1383" s="295" t="s">
        <v>286</v>
      </c>
      <c r="C1383" s="293">
        <f t="shared" si="2154"/>
        <v>0</v>
      </c>
      <c r="D1383" s="294">
        <f t="shared" si="2154"/>
        <v>0</v>
      </c>
    </row>
    <row r="1384" spans="1:10" ht="15" hidden="1" x14ac:dyDescent="0.35">
      <c r="B1384" s="295" t="s">
        <v>766</v>
      </c>
      <c r="C1384" s="294">
        <f>C1783</f>
        <v>0</v>
      </c>
      <c r="D1384" s="294">
        <f>D1783</f>
        <v>0</v>
      </c>
    </row>
    <row r="1385" spans="1:10" ht="15" hidden="1" x14ac:dyDescent="0.35">
      <c r="B1385" s="295" t="s">
        <v>767</v>
      </c>
      <c r="C1385" s="294">
        <f>C1784</f>
        <v>0</v>
      </c>
      <c r="D1385" s="294">
        <f>D1784</f>
        <v>0</v>
      </c>
    </row>
    <row r="1386" spans="1:10" ht="15" hidden="1" x14ac:dyDescent="0.35">
      <c r="B1386" s="295" t="s">
        <v>768</v>
      </c>
      <c r="C1386" s="294">
        <f t="shared" ref="C1386:D1390" si="2155">C1785</f>
        <v>0</v>
      </c>
      <c r="D1386" s="294">
        <f t="shared" si="2155"/>
        <v>0</v>
      </c>
    </row>
    <row r="1387" spans="1:10" ht="15" hidden="1" x14ac:dyDescent="0.35">
      <c r="B1387" s="295" t="s">
        <v>769</v>
      </c>
      <c r="C1387" s="294">
        <f t="shared" si="2155"/>
        <v>0</v>
      </c>
      <c r="D1387" s="294">
        <f t="shared" si="2155"/>
        <v>0</v>
      </c>
      <c r="F1387" s="503">
        <f>SUM(F1379:F1386)</f>
        <v>0</v>
      </c>
    </row>
    <row r="1388" spans="1:10" ht="15" hidden="1" x14ac:dyDescent="0.35">
      <c r="B1388" s="296" t="s">
        <v>770</v>
      </c>
      <c r="C1388" s="294">
        <f t="shared" si="2155"/>
        <v>0</v>
      </c>
      <c r="D1388" s="294">
        <f t="shared" si="2155"/>
        <v>0</v>
      </c>
    </row>
    <row r="1389" spans="1:10" ht="15" hidden="1" x14ac:dyDescent="0.35">
      <c r="B1389" s="297" t="s">
        <v>771</v>
      </c>
      <c r="C1389" s="294">
        <f>C1788</f>
        <v>0</v>
      </c>
      <c r="D1389" s="294">
        <f t="shared" si="2155"/>
        <v>0</v>
      </c>
    </row>
    <row r="1390" spans="1:10" ht="15" hidden="1" x14ac:dyDescent="0.35">
      <c r="B1390" s="295" t="s">
        <v>772</v>
      </c>
      <c r="C1390" s="294">
        <f>C1789</f>
        <v>0</v>
      </c>
      <c r="D1390" s="294">
        <f t="shared" si="2155"/>
        <v>0</v>
      </c>
    </row>
    <row r="1391" spans="1:10" ht="15" hidden="1" x14ac:dyDescent="0.35">
      <c r="B1391" s="295" t="s">
        <v>773</v>
      </c>
      <c r="C1391" s="294">
        <f t="shared" ref="C1391:D1391" si="2156">C1790</f>
        <v>0</v>
      </c>
      <c r="D1391" s="294">
        <f t="shared" si="2156"/>
        <v>0</v>
      </c>
    </row>
    <row r="1392" spans="1:10" ht="15" x14ac:dyDescent="0.35">
      <c r="B1392" s="461" t="s">
        <v>774</v>
      </c>
      <c r="C1392" s="462">
        <f>C1411+C1396+C1403+C1409</f>
        <v>25579</v>
      </c>
      <c r="D1392" s="300">
        <f>D1411+D1396+D1403+D1409</f>
        <v>25579</v>
      </c>
    </row>
    <row r="1393" spans="2:4" ht="15" x14ac:dyDescent="0.35">
      <c r="B1393" s="301" t="s">
        <v>286</v>
      </c>
      <c r="C1393" s="299">
        <f>C1411</f>
        <v>9307</v>
      </c>
      <c r="D1393" s="299">
        <f t="shared" ref="D1393" si="2157">D1411</f>
        <v>9307</v>
      </c>
    </row>
    <row r="1394" spans="2:4" ht="15" x14ac:dyDescent="0.35">
      <c r="B1394" s="301" t="s">
        <v>772</v>
      </c>
      <c r="C1394" s="299">
        <f>C1403</f>
        <v>7924</v>
      </c>
      <c r="D1394" s="299">
        <f t="shared" ref="D1394" si="2158">D1403</f>
        <v>7924</v>
      </c>
    </row>
    <row r="1395" spans="2:4" ht="15" x14ac:dyDescent="0.35">
      <c r="B1395" s="301" t="s">
        <v>770</v>
      </c>
      <c r="C1395" s="299">
        <f>C1409</f>
        <v>183</v>
      </c>
      <c r="D1395" s="299">
        <f t="shared" ref="D1395" si="2159">D1409</f>
        <v>183</v>
      </c>
    </row>
    <row r="1396" spans="2:4" ht="15" x14ac:dyDescent="0.35">
      <c r="B1396" s="301" t="s">
        <v>284</v>
      </c>
      <c r="C1396" s="299">
        <f t="shared" ref="C1396:D1396" si="2160">SUM(C1397:C1402)</f>
        <v>8165</v>
      </c>
      <c r="D1396" s="299">
        <f t="shared" si="2160"/>
        <v>8165</v>
      </c>
    </row>
    <row r="1397" spans="2:4" ht="30.9" x14ac:dyDescent="0.4">
      <c r="B1397" s="302" t="s">
        <v>775</v>
      </c>
      <c r="C1397" s="303">
        <f t="shared" ref="C1397:C1402" si="2161">D1397+E1397+F1397+G1397+H1397+I1397</f>
        <v>690</v>
      </c>
      <c r="D1397" s="303">
        <v>690</v>
      </c>
    </row>
    <row r="1398" spans="2:4" ht="30.9" x14ac:dyDescent="0.4">
      <c r="B1398" s="304" t="s">
        <v>776</v>
      </c>
      <c r="C1398" s="303">
        <f t="shared" si="2161"/>
        <v>1778</v>
      </c>
      <c r="D1398" s="303">
        <v>1778</v>
      </c>
    </row>
    <row r="1399" spans="2:4" ht="15.45" x14ac:dyDescent="0.4">
      <c r="B1399" s="304" t="s">
        <v>777</v>
      </c>
      <c r="C1399" s="303">
        <f t="shared" si="2161"/>
        <v>4129</v>
      </c>
      <c r="D1399" s="303">
        <v>4129</v>
      </c>
    </row>
    <row r="1400" spans="2:4" ht="30.9" x14ac:dyDescent="0.4">
      <c r="B1400" s="305" t="s">
        <v>778</v>
      </c>
      <c r="C1400" s="303">
        <f t="shared" si="2161"/>
        <v>1440</v>
      </c>
      <c r="D1400" s="303">
        <v>1440</v>
      </c>
    </row>
    <row r="1401" spans="2:4" ht="30.9" x14ac:dyDescent="0.4">
      <c r="B1401" s="305" t="s">
        <v>779</v>
      </c>
      <c r="C1401" s="303">
        <f t="shared" si="2161"/>
        <v>9</v>
      </c>
      <c r="D1401" s="303">
        <v>9</v>
      </c>
    </row>
    <row r="1402" spans="2:4" ht="30.9" x14ac:dyDescent="0.4">
      <c r="B1402" s="306" t="s">
        <v>780</v>
      </c>
      <c r="C1402" s="303">
        <f t="shared" si="2161"/>
        <v>119</v>
      </c>
      <c r="D1402" s="307">
        <v>119</v>
      </c>
    </row>
    <row r="1403" spans="2:4" ht="15" customHeight="1" x14ac:dyDescent="0.35">
      <c r="B1403" s="308" t="s">
        <v>772</v>
      </c>
      <c r="C1403" s="309">
        <f>SUM(C1404:C1408)</f>
        <v>7924</v>
      </c>
      <c r="D1403" s="309">
        <f t="shared" ref="D1403" si="2162">SUM(D1404:D1408)</f>
        <v>7924</v>
      </c>
    </row>
    <row r="1404" spans="2:4" ht="15.45" hidden="1" x14ac:dyDescent="0.4">
      <c r="B1404" s="306" t="s">
        <v>781</v>
      </c>
      <c r="C1404" s="303">
        <f t="shared" ref="C1404" si="2163">D1404+E1404+F1404+G1404+H1404+I1404</f>
        <v>0</v>
      </c>
      <c r="D1404" s="310"/>
    </row>
    <row r="1405" spans="2:4" ht="46.3" x14ac:dyDescent="0.4">
      <c r="B1405" s="311" t="s">
        <v>782</v>
      </c>
      <c r="C1405" s="303">
        <f>D1405+E1405+F1405+G1405+H1405+I1405</f>
        <v>2490</v>
      </c>
      <c r="D1405" s="303">
        <v>2490</v>
      </c>
    </row>
    <row r="1406" spans="2:4" ht="0.75" customHeight="1" x14ac:dyDescent="0.4">
      <c r="B1406" s="312" t="s">
        <v>783</v>
      </c>
      <c r="C1406" s="303">
        <f>D1406+E1406+F1406+G1406+H1406+I1406</f>
        <v>0</v>
      </c>
      <c r="D1406" s="303"/>
    </row>
    <row r="1407" spans="2:4" ht="15.45" x14ac:dyDescent="0.4">
      <c r="B1407" s="312" t="s">
        <v>784</v>
      </c>
      <c r="C1407" s="303">
        <f t="shared" ref="C1407:C1408" si="2164">D1407+E1407+F1407+G1407+H1407+I1407</f>
        <v>5434</v>
      </c>
      <c r="D1407" s="303">
        <v>5434</v>
      </c>
    </row>
    <row r="1408" spans="2:4" ht="30.9" x14ac:dyDescent="0.4">
      <c r="B1408" s="312" t="s">
        <v>785</v>
      </c>
      <c r="C1408" s="303">
        <f t="shared" si="2164"/>
        <v>0</v>
      </c>
      <c r="D1408" s="303"/>
    </row>
    <row r="1409" spans="2:4" ht="15" x14ac:dyDescent="0.35">
      <c r="B1409" s="308" t="s">
        <v>770</v>
      </c>
      <c r="C1409" s="313">
        <f t="shared" ref="C1409:D1409" si="2165">SUM(C1410:C1410)</f>
        <v>183</v>
      </c>
      <c r="D1409" s="313">
        <f t="shared" si="2165"/>
        <v>183</v>
      </c>
    </row>
    <row r="1410" spans="2:4" ht="77.150000000000006" x14ac:dyDescent="0.4">
      <c r="B1410" s="314" t="s">
        <v>786</v>
      </c>
      <c r="C1410" s="303">
        <f>D1410+E1410+F1410+G1410+H1410+I1410</f>
        <v>183</v>
      </c>
      <c r="D1410" s="303">
        <v>183</v>
      </c>
    </row>
    <row r="1411" spans="2:4" ht="15" x14ac:dyDescent="0.35">
      <c r="B1411" s="315" t="s">
        <v>286</v>
      </c>
      <c r="C1411" s="316">
        <f>SUM(C1412:C1456)</f>
        <v>9307</v>
      </c>
      <c r="D1411" s="316">
        <f t="shared" ref="D1411" si="2166">SUM(D1412:D1456)</f>
        <v>9307</v>
      </c>
    </row>
    <row r="1412" spans="2:4" ht="15.45" x14ac:dyDescent="0.4">
      <c r="B1412" s="302" t="s">
        <v>787</v>
      </c>
      <c r="C1412" s="303">
        <f t="shared" ref="C1412:C1435" si="2167">D1412+E1412+F1412+G1412+H1412+I1412</f>
        <v>18</v>
      </c>
      <c r="D1412" s="303">
        <f>18</f>
        <v>18</v>
      </c>
    </row>
    <row r="1413" spans="2:4" ht="15.45" x14ac:dyDescent="0.4">
      <c r="B1413" s="317" t="s">
        <v>788</v>
      </c>
      <c r="C1413" s="303">
        <f t="shared" si="2167"/>
        <v>45</v>
      </c>
      <c r="D1413" s="303">
        <v>45</v>
      </c>
    </row>
    <row r="1414" spans="2:4" ht="15.45" x14ac:dyDescent="0.4">
      <c r="B1414" s="302" t="s">
        <v>789</v>
      </c>
      <c r="C1414" s="303">
        <f t="shared" si="2167"/>
        <v>6</v>
      </c>
      <c r="D1414" s="303">
        <v>6</v>
      </c>
    </row>
    <row r="1415" spans="2:4" ht="15.45" x14ac:dyDescent="0.4">
      <c r="B1415" s="317" t="s">
        <v>790</v>
      </c>
      <c r="C1415" s="303">
        <f t="shared" si="2167"/>
        <v>10</v>
      </c>
      <c r="D1415" s="303">
        <v>10</v>
      </c>
    </row>
    <row r="1416" spans="2:4" ht="15.45" x14ac:dyDescent="0.4">
      <c r="B1416" s="302" t="s">
        <v>789</v>
      </c>
      <c r="C1416" s="303">
        <f t="shared" si="2167"/>
        <v>1</v>
      </c>
      <c r="D1416" s="303">
        <v>1</v>
      </c>
    </row>
    <row r="1417" spans="2:4" ht="15.45" x14ac:dyDescent="0.4">
      <c r="B1417" s="317" t="s">
        <v>790</v>
      </c>
      <c r="C1417" s="303">
        <f t="shared" si="2167"/>
        <v>10</v>
      </c>
      <c r="D1417" s="303">
        <v>10</v>
      </c>
    </row>
    <row r="1418" spans="2:4" ht="15.45" x14ac:dyDescent="0.4">
      <c r="B1418" s="302" t="s">
        <v>789</v>
      </c>
      <c r="C1418" s="303">
        <f t="shared" si="2167"/>
        <v>1</v>
      </c>
      <c r="D1418" s="303">
        <v>1</v>
      </c>
    </row>
    <row r="1419" spans="2:4" ht="15.45" x14ac:dyDescent="0.4">
      <c r="B1419" s="317" t="s">
        <v>790</v>
      </c>
      <c r="C1419" s="303">
        <f t="shared" si="2167"/>
        <v>12</v>
      </c>
      <c r="D1419" s="303">
        <v>12</v>
      </c>
    </row>
    <row r="1420" spans="2:4" ht="15.45" x14ac:dyDescent="0.4">
      <c r="B1420" s="317" t="s">
        <v>790</v>
      </c>
      <c r="C1420" s="303">
        <f t="shared" si="2167"/>
        <v>32</v>
      </c>
      <c r="D1420" s="303">
        <v>32</v>
      </c>
    </row>
    <row r="1421" spans="2:4" ht="15.45" x14ac:dyDescent="0.4">
      <c r="B1421" s="302" t="s">
        <v>789</v>
      </c>
      <c r="C1421" s="303">
        <f t="shared" si="2167"/>
        <v>4</v>
      </c>
      <c r="D1421" s="303">
        <v>4</v>
      </c>
    </row>
    <row r="1422" spans="2:4" ht="15.45" x14ac:dyDescent="0.4">
      <c r="B1422" s="317" t="s">
        <v>790</v>
      </c>
      <c r="C1422" s="303">
        <f t="shared" si="2167"/>
        <v>32</v>
      </c>
      <c r="D1422" s="303">
        <f>8*4</f>
        <v>32</v>
      </c>
    </row>
    <row r="1423" spans="2:4" ht="15.45" x14ac:dyDescent="0.4">
      <c r="B1423" s="302" t="s">
        <v>789</v>
      </c>
      <c r="C1423" s="303">
        <f t="shared" si="2167"/>
        <v>4</v>
      </c>
      <c r="D1423" s="303">
        <v>4</v>
      </c>
    </row>
    <row r="1424" spans="2:4" ht="15.45" x14ac:dyDescent="0.4">
      <c r="B1424" s="302" t="s">
        <v>791</v>
      </c>
      <c r="C1424" s="303">
        <f t="shared" si="2167"/>
        <v>274</v>
      </c>
      <c r="D1424" s="310">
        <v>274</v>
      </c>
    </row>
    <row r="1425" spans="2:4" ht="15.45" x14ac:dyDescent="0.4">
      <c r="B1425" s="317" t="s">
        <v>792</v>
      </c>
      <c r="C1425" s="303">
        <f t="shared" si="2167"/>
        <v>180</v>
      </c>
      <c r="D1425" s="310">
        <v>180</v>
      </c>
    </row>
    <row r="1426" spans="2:4" ht="30.9" x14ac:dyDescent="0.4">
      <c r="B1426" s="318" t="s">
        <v>793</v>
      </c>
      <c r="C1426" s="303">
        <f t="shared" si="2167"/>
        <v>476</v>
      </c>
      <c r="D1426" s="310">
        <v>476</v>
      </c>
    </row>
    <row r="1427" spans="2:4" ht="30.9" x14ac:dyDescent="0.4">
      <c r="B1427" s="319" t="s">
        <v>794</v>
      </c>
      <c r="C1427" s="303">
        <f t="shared" si="2167"/>
        <v>179</v>
      </c>
      <c r="D1427" s="310">
        <v>179</v>
      </c>
    </row>
    <row r="1428" spans="2:4" ht="15.45" x14ac:dyDescent="0.4">
      <c r="B1428" s="317" t="s">
        <v>795</v>
      </c>
      <c r="C1428" s="303">
        <f t="shared" si="2167"/>
        <v>167</v>
      </c>
      <c r="D1428" s="310">
        <v>167</v>
      </c>
    </row>
    <row r="1429" spans="2:4" ht="15.45" x14ac:dyDescent="0.4">
      <c r="B1429" s="317" t="s">
        <v>796</v>
      </c>
      <c r="C1429" s="303">
        <f t="shared" si="2167"/>
        <v>72</v>
      </c>
      <c r="D1429" s="310">
        <v>72</v>
      </c>
    </row>
    <row r="1430" spans="2:4" ht="15.45" x14ac:dyDescent="0.4">
      <c r="B1430" s="317" t="s">
        <v>797</v>
      </c>
      <c r="C1430" s="303">
        <f t="shared" si="2167"/>
        <v>24</v>
      </c>
      <c r="D1430" s="310">
        <v>24</v>
      </c>
    </row>
    <row r="1431" spans="2:4" ht="15.45" x14ac:dyDescent="0.4">
      <c r="B1431" s="302" t="s">
        <v>789</v>
      </c>
      <c r="C1431" s="303">
        <f t="shared" si="2167"/>
        <v>4</v>
      </c>
      <c r="D1431" s="310">
        <v>4</v>
      </c>
    </row>
    <row r="1432" spans="2:4" ht="15.45" x14ac:dyDescent="0.4">
      <c r="B1432" s="317" t="s">
        <v>790</v>
      </c>
      <c r="C1432" s="303">
        <f t="shared" si="2167"/>
        <v>35</v>
      </c>
      <c r="D1432" s="303">
        <v>35</v>
      </c>
    </row>
    <row r="1433" spans="2:4" ht="15.45" x14ac:dyDescent="0.4">
      <c r="B1433" s="320" t="s">
        <v>798</v>
      </c>
      <c r="C1433" s="303">
        <f t="shared" ref="C1433" si="2168">D1433+E1433+F1433+G1433</f>
        <v>720</v>
      </c>
      <c r="D1433" s="321">
        <v>720</v>
      </c>
    </row>
    <row r="1434" spans="2:4" ht="15" customHeight="1" x14ac:dyDescent="0.4">
      <c r="B1434" s="302" t="s">
        <v>799</v>
      </c>
      <c r="C1434" s="303">
        <f t="shared" ref="C1434" si="2169">SUM(D1434:I1434)</f>
        <v>47</v>
      </c>
      <c r="D1434" s="303">
        <v>47</v>
      </c>
    </row>
    <row r="1435" spans="2:4" ht="30.9" hidden="1" x14ac:dyDescent="0.4">
      <c r="B1435" s="320" t="s">
        <v>800</v>
      </c>
      <c r="C1435" s="303">
        <f t="shared" si="2167"/>
        <v>0</v>
      </c>
      <c r="D1435" s="321"/>
    </row>
    <row r="1436" spans="2:4" ht="46.3" x14ac:dyDescent="0.4">
      <c r="B1436" s="322" t="s">
        <v>801</v>
      </c>
      <c r="C1436" s="323">
        <f t="shared" ref="C1436:C1441" si="2170">D1436+E1436+F1436+G1436</f>
        <v>138</v>
      </c>
      <c r="D1436" s="324">
        <v>138</v>
      </c>
    </row>
    <row r="1437" spans="2:4" ht="46.3" x14ac:dyDescent="0.4">
      <c r="B1437" s="322" t="s">
        <v>802</v>
      </c>
      <c r="C1437" s="323">
        <f t="shared" si="2170"/>
        <v>58</v>
      </c>
      <c r="D1437" s="324">
        <v>58</v>
      </c>
    </row>
    <row r="1438" spans="2:4" ht="61.75" x14ac:dyDescent="0.4">
      <c r="B1438" s="322" t="s">
        <v>803</v>
      </c>
      <c r="C1438" s="323">
        <f t="shared" si="2170"/>
        <v>153</v>
      </c>
      <c r="D1438" s="324">
        <v>153</v>
      </c>
    </row>
    <row r="1439" spans="2:4" ht="61.75" x14ac:dyDescent="0.4">
      <c r="B1439" s="322" t="s">
        <v>804</v>
      </c>
      <c r="C1439" s="323">
        <f t="shared" si="2170"/>
        <v>58</v>
      </c>
      <c r="D1439" s="324">
        <v>58</v>
      </c>
    </row>
    <row r="1440" spans="2:4" ht="46.3" x14ac:dyDescent="0.4">
      <c r="B1440" s="322" t="s">
        <v>805</v>
      </c>
      <c r="C1440" s="323">
        <f t="shared" si="2170"/>
        <v>149</v>
      </c>
      <c r="D1440" s="324">
        <v>149</v>
      </c>
    </row>
    <row r="1441" spans="2:4" ht="61.75" x14ac:dyDescent="0.4">
      <c r="B1441" s="325" t="s">
        <v>806</v>
      </c>
      <c r="C1441" s="323">
        <f t="shared" si="2170"/>
        <v>58</v>
      </c>
      <c r="D1441" s="324">
        <v>58</v>
      </c>
    </row>
    <row r="1442" spans="2:4" ht="30.9" x14ac:dyDescent="0.4">
      <c r="B1442" s="302" t="s">
        <v>807</v>
      </c>
      <c r="C1442" s="303">
        <f t="shared" ref="C1442:C1456" si="2171">SUM(D1442:I1442)</f>
        <v>815</v>
      </c>
      <c r="D1442" s="303">
        <v>815</v>
      </c>
    </row>
    <row r="1443" spans="2:4" ht="46.3" x14ac:dyDescent="0.4">
      <c r="B1443" s="302" t="s">
        <v>808</v>
      </c>
      <c r="C1443" s="303">
        <f t="shared" si="2171"/>
        <v>150</v>
      </c>
      <c r="D1443" s="303">
        <v>150</v>
      </c>
    </row>
    <row r="1444" spans="2:4" ht="77.150000000000006" x14ac:dyDescent="0.4">
      <c r="B1444" s="302" t="s">
        <v>809</v>
      </c>
      <c r="C1444" s="303">
        <f t="shared" si="2171"/>
        <v>68</v>
      </c>
      <c r="D1444" s="303">
        <v>68</v>
      </c>
    </row>
    <row r="1445" spans="2:4" ht="108" x14ac:dyDescent="0.4">
      <c r="B1445" s="302" t="s">
        <v>810</v>
      </c>
      <c r="C1445" s="303">
        <f t="shared" si="2171"/>
        <v>409</v>
      </c>
      <c r="D1445" s="303">
        <v>409</v>
      </c>
    </row>
    <row r="1446" spans="2:4" ht="30.9" x14ac:dyDescent="0.4">
      <c r="B1446" s="302" t="s">
        <v>811</v>
      </c>
      <c r="C1446" s="303">
        <f t="shared" si="2171"/>
        <v>200</v>
      </c>
      <c r="D1446" s="303">
        <v>200</v>
      </c>
    </row>
    <row r="1447" spans="2:4" ht="15.45" x14ac:dyDescent="0.4">
      <c r="B1447" s="326" t="s">
        <v>812</v>
      </c>
      <c r="C1447" s="327">
        <f t="shared" ref="C1447" si="2172">D1447+E1447</f>
        <v>3604</v>
      </c>
      <c r="D1447" s="303">
        <v>3604</v>
      </c>
    </row>
    <row r="1448" spans="2:4" ht="30.9" x14ac:dyDescent="0.4">
      <c r="B1448" s="328" t="s">
        <v>813</v>
      </c>
      <c r="C1448" s="303">
        <f t="shared" si="2171"/>
        <v>429</v>
      </c>
      <c r="D1448" s="303">
        <v>429</v>
      </c>
    </row>
    <row r="1449" spans="2:4" ht="30.9" x14ac:dyDescent="0.4">
      <c r="B1449" s="328" t="s">
        <v>814</v>
      </c>
      <c r="C1449" s="303">
        <f t="shared" si="2171"/>
        <v>72</v>
      </c>
      <c r="D1449" s="303">
        <v>72</v>
      </c>
    </row>
    <row r="1450" spans="2:4" ht="30.9" x14ac:dyDescent="0.4">
      <c r="B1450" s="328" t="s">
        <v>815</v>
      </c>
      <c r="C1450" s="303">
        <f t="shared" si="2171"/>
        <v>100</v>
      </c>
      <c r="D1450" s="303">
        <v>100</v>
      </c>
    </row>
    <row r="1451" spans="2:4" ht="30.9" x14ac:dyDescent="0.4">
      <c r="B1451" s="329" t="s">
        <v>816</v>
      </c>
      <c r="C1451" s="303">
        <f t="shared" si="2171"/>
        <v>10</v>
      </c>
      <c r="D1451" s="330">
        <v>10</v>
      </c>
    </row>
    <row r="1452" spans="2:4" ht="15.45" x14ac:dyDescent="0.4">
      <c r="B1452" s="329" t="s">
        <v>817</v>
      </c>
      <c r="C1452" s="303">
        <f t="shared" si="2171"/>
        <v>6</v>
      </c>
      <c r="D1452" s="330">
        <v>6</v>
      </c>
    </row>
    <row r="1453" spans="2:4" ht="30.9" x14ac:dyDescent="0.4">
      <c r="B1453" s="329" t="s">
        <v>818</v>
      </c>
      <c r="C1453" s="303">
        <f t="shared" si="2171"/>
        <v>6</v>
      </c>
      <c r="D1453" s="330">
        <v>6</v>
      </c>
    </row>
    <row r="1454" spans="2:4" ht="30.9" x14ac:dyDescent="0.4">
      <c r="B1454" s="329" t="s">
        <v>819</v>
      </c>
      <c r="C1454" s="303">
        <f t="shared" si="2171"/>
        <v>46</v>
      </c>
      <c r="D1454" s="330">
        <v>46</v>
      </c>
    </row>
    <row r="1455" spans="2:4" ht="15.45" x14ac:dyDescent="0.4">
      <c r="B1455" s="329" t="s">
        <v>820</v>
      </c>
      <c r="C1455" s="303">
        <f t="shared" si="2171"/>
        <v>300</v>
      </c>
      <c r="D1455" s="330">
        <v>300</v>
      </c>
    </row>
    <row r="1456" spans="2:4" ht="30.9" x14ac:dyDescent="0.4">
      <c r="B1456" s="329" t="s">
        <v>821</v>
      </c>
      <c r="C1456" s="303">
        <f t="shared" si="2171"/>
        <v>125</v>
      </c>
      <c r="D1456" s="330">
        <v>125</v>
      </c>
    </row>
    <row r="1457" spans="2:4" ht="15" x14ac:dyDescent="0.35">
      <c r="B1457" s="461" t="s">
        <v>822</v>
      </c>
      <c r="C1457" s="462">
        <f t="shared" ref="C1457:D1458" si="2173">C1458</f>
        <v>2</v>
      </c>
      <c r="D1457" s="299">
        <f t="shared" si="2173"/>
        <v>2</v>
      </c>
    </row>
    <row r="1458" spans="2:4" ht="15" x14ac:dyDescent="0.35">
      <c r="B1458" s="298" t="s">
        <v>823</v>
      </c>
      <c r="C1458" s="299">
        <f>C1459</f>
        <v>2</v>
      </c>
      <c r="D1458" s="299">
        <f t="shared" si="2173"/>
        <v>2</v>
      </c>
    </row>
    <row r="1459" spans="2:4" ht="15" x14ac:dyDescent="0.35">
      <c r="B1459" s="298" t="s">
        <v>286</v>
      </c>
      <c r="C1459" s="299">
        <f t="shared" ref="C1459:D1459" si="2174">SUM(C1460:C1461)</f>
        <v>2</v>
      </c>
      <c r="D1459" s="299">
        <f t="shared" si="2174"/>
        <v>2</v>
      </c>
    </row>
    <row r="1460" spans="2:4" ht="15.45" x14ac:dyDescent="0.4">
      <c r="B1460" s="302" t="s">
        <v>824</v>
      </c>
      <c r="C1460" s="303">
        <f t="shared" ref="C1460:C1461" si="2175">D1460+E1460+F1460+G1460+H1460+I1460</f>
        <v>1</v>
      </c>
      <c r="D1460" s="303">
        <v>1</v>
      </c>
    </row>
    <row r="1461" spans="2:4" ht="15.45" x14ac:dyDescent="0.4">
      <c r="B1461" s="302" t="s">
        <v>825</v>
      </c>
      <c r="C1461" s="303">
        <f t="shared" si="2175"/>
        <v>1</v>
      </c>
      <c r="D1461" s="303">
        <v>1</v>
      </c>
    </row>
    <row r="1462" spans="2:4" ht="15" x14ac:dyDescent="0.35">
      <c r="B1462" s="461" t="s">
        <v>826</v>
      </c>
      <c r="C1462" s="462">
        <f t="shared" ref="C1462:D1462" si="2176">C1463+C1466</f>
        <v>53</v>
      </c>
      <c r="D1462" s="300">
        <f t="shared" si="2176"/>
        <v>53</v>
      </c>
    </row>
    <row r="1463" spans="2:4" ht="15" x14ac:dyDescent="0.35">
      <c r="B1463" s="298" t="s">
        <v>827</v>
      </c>
      <c r="C1463" s="299">
        <f>C1464</f>
        <v>50</v>
      </c>
      <c r="D1463" s="299">
        <f t="shared" ref="D1463" si="2177">D1464</f>
        <v>50</v>
      </c>
    </row>
    <row r="1464" spans="2:4" ht="15" x14ac:dyDescent="0.35">
      <c r="B1464" s="298" t="s">
        <v>286</v>
      </c>
      <c r="C1464" s="299">
        <f t="shared" ref="C1464:D1464" si="2178">SUM(C1465:C1465)</f>
        <v>50</v>
      </c>
      <c r="D1464" s="299">
        <f t="shared" si="2178"/>
        <v>50</v>
      </c>
    </row>
    <row r="1465" spans="2:4" ht="15.45" x14ac:dyDescent="0.4">
      <c r="B1465" s="302" t="s">
        <v>828</v>
      </c>
      <c r="C1465" s="303">
        <f t="shared" ref="C1465" si="2179">SUM(D1465:I1465)</f>
        <v>50</v>
      </c>
      <c r="D1465" s="321">
        <v>50</v>
      </c>
    </row>
    <row r="1466" spans="2:4" ht="15" x14ac:dyDescent="0.35">
      <c r="B1466" s="298" t="s">
        <v>829</v>
      </c>
      <c r="C1466" s="299">
        <f>C1467</f>
        <v>3</v>
      </c>
      <c r="D1466" s="299">
        <f t="shared" ref="D1466" si="2180">D1467</f>
        <v>3</v>
      </c>
    </row>
    <row r="1467" spans="2:4" ht="15" x14ac:dyDescent="0.35">
      <c r="B1467" s="298" t="s">
        <v>286</v>
      </c>
      <c r="C1467" s="299">
        <f t="shared" ref="C1467:D1467" si="2181">SUM(C1468:C1468)</f>
        <v>3</v>
      </c>
      <c r="D1467" s="299">
        <f t="shared" si="2181"/>
        <v>3</v>
      </c>
    </row>
    <row r="1468" spans="2:4" ht="15.45" x14ac:dyDescent="0.4">
      <c r="B1468" s="302" t="s">
        <v>830</v>
      </c>
      <c r="C1468" s="303">
        <f t="shared" ref="C1468" si="2182">SUM(D1468:I1468)</f>
        <v>3</v>
      </c>
      <c r="D1468" s="321">
        <v>3</v>
      </c>
    </row>
    <row r="1469" spans="2:4" ht="15" x14ac:dyDescent="0.35">
      <c r="B1469" s="461" t="s">
        <v>831</v>
      </c>
      <c r="C1469" s="462">
        <f t="shared" ref="C1469:D1469" si="2183">C1470+C1479</f>
        <v>3635</v>
      </c>
      <c r="D1469" s="299">
        <f t="shared" si="2183"/>
        <v>3635</v>
      </c>
    </row>
    <row r="1470" spans="2:4" ht="15" x14ac:dyDescent="0.35">
      <c r="B1470" s="298" t="s">
        <v>832</v>
      </c>
      <c r="C1470" s="299">
        <f>C1471</f>
        <v>1371</v>
      </c>
      <c r="D1470" s="299">
        <f t="shared" ref="D1470" si="2184">D1471</f>
        <v>1371</v>
      </c>
    </row>
    <row r="1471" spans="2:4" ht="15" x14ac:dyDescent="0.35">
      <c r="B1471" s="298" t="s">
        <v>286</v>
      </c>
      <c r="C1471" s="299">
        <f t="shared" ref="C1471:D1471" si="2185">SUM(C1472:C1478)</f>
        <v>1371</v>
      </c>
      <c r="D1471" s="299">
        <f t="shared" si="2185"/>
        <v>1371</v>
      </c>
    </row>
    <row r="1472" spans="2:4" ht="15.45" x14ac:dyDescent="0.4">
      <c r="B1472" s="331" t="s">
        <v>833</v>
      </c>
      <c r="C1472" s="303">
        <f t="shared" ref="C1472:C1478" si="2186">SUM(D1472:I1472)</f>
        <v>850</v>
      </c>
      <c r="D1472" s="332">
        <f>1700/2</f>
        <v>850</v>
      </c>
    </row>
    <row r="1473" spans="2:4" ht="15.45" x14ac:dyDescent="0.4">
      <c r="B1473" s="331" t="s">
        <v>834</v>
      </c>
      <c r="C1473" s="303">
        <f t="shared" si="2186"/>
        <v>18</v>
      </c>
      <c r="D1473" s="332">
        <v>18</v>
      </c>
    </row>
    <row r="1474" spans="2:4" ht="15.45" x14ac:dyDescent="0.4">
      <c r="B1474" s="331" t="s">
        <v>835</v>
      </c>
      <c r="C1474" s="303">
        <f t="shared" si="2186"/>
        <v>48</v>
      </c>
      <c r="D1474" s="332">
        <v>48</v>
      </c>
    </row>
    <row r="1475" spans="2:4" ht="15.45" x14ac:dyDescent="0.4">
      <c r="B1475" s="331" t="s">
        <v>836</v>
      </c>
      <c r="C1475" s="303">
        <f t="shared" si="2186"/>
        <v>90</v>
      </c>
      <c r="D1475" s="332">
        <v>90</v>
      </c>
    </row>
    <row r="1476" spans="2:4" ht="33" customHeight="1" x14ac:dyDescent="0.4">
      <c r="B1476" s="333" t="s">
        <v>837</v>
      </c>
      <c r="C1476" s="303">
        <f t="shared" si="2186"/>
        <v>300</v>
      </c>
      <c r="D1476" s="334">
        <v>300</v>
      </c>
    </row>
    <row r="1477" spans="2:4" ht="15.45" x14ac:dyDescent="0.4">
      <c r="B1477" s="331" t="s">
        <v>838</v>
      </c>
      <c r="C1477" s="303">
        <f t="shared" si="2186"/>
        <v>20</v>
      </c>
      <c r="D1477" s="332">
        <v>20</v>
      </c>
    </row>
    <row r="1478" spans="2:4" ht="15.45" x14ac:dyDescent="0.4">
      <c r="B1478" s="331" t="s">
        <v>839</v>
      </c>
      <c r="C1478" s="303">
        <f t="shared" si="2186"/>
        <v>45</v>
      </c>
      <c r="D1478" s="332">
        <v>45</v>
      </c>
    </row>
    <row r="1479" spans="2:4" ht="15" x14ac:dyDescent="0.35">
      <c r="B1479" s="335" t="s">
        <v>422</v>
      </c>
      <c r="C1479" s="309">
        <f>C1480</f>
        <v>2264</v>
      </c>
      <c r="D1479" s="309">
        <f t="shared" ref="D1479" si="2187">D1480</f>
        <v>2264</v>
      </c>
    </row>
    <row r="1480" spans="2:4" ht="15" x14ac:dyDescent="0.35">
      <c r="B1480" s="335" t="s">
        <v>286</v>
      </c>
      <c r="C1480" s="309">
        <f t="shared" ref="C1480:D1480" si="2188">SUM(C1481:C1484)</f>
        <v>2264</v>
      </c>
      <c r="D1480" s="309">
        <f t="shared" si="2188"/>
        <v>2264</v>
      </c>
    </row>
    <row r="1481" spans="2:4" ht="30.9" x14ac:dyDescent="0.4">
      <c r="B1481" s="336" t="s">
        <v>840</v>
      </c>
      <c r="C1481" s="337">
        <f t="shared" ref="C1481:C1484" si="2189">SUM(D1481:I1481)</f>
        <v>2212</v>
      </c>
      <c r="D1481" s="310">
        <v>2212</v>
      </c>
    </row>
    <row r="1482" spans="2:4" ht="30.9" x14ac:dyDescent="0.4">
      <c r="B1482" s="338" t="s">
        <v>841</v>
      </c>
      <c r="C1482" s="337">
        <f t="shared" si="2189"/>
        <v>20</v>
      </c>
      <c r="D1482" s="310">
        <v>20</v>
      </c>
    </row>
    <row r="1483" spans="2:4" ht="15.45" x14ac:dyDescent="0.4">
      <c r="B1483" s="339" t="s">
        <v>842</v>
      </c>
      <c r="C1483" s="337">
        <f t="shared" si="2189"/>
        <v>20</v>
      </c>
      <c r="D1483" s="310">
        <v>20</v>
      </c>
    </row>
    <row r="1484" spans="2:4" ht="15.45" x14ac:dyDescent="0.4">
      <c r="B1484" s="339" t="s">
        <v>843</v>
      </c>
      <c r="C1484" s="337">
        <f t="shared" si="2189"/>
        <v>12</v>
      </c>
      <c r="D1484" s="310">
        <v>12</v>
      </c>
    </row>
    <row r="1485" spans="2:4" ht="15" x14ac:dyDescent="0.35">
      <c r="B1485" s="463" t="s">
        <v>844</v>
      </c>
      <c r="C1485" s="464">
        <f>C1486</f>
        <v>130</v>
      </c>
      <c r="D1485" s="341">
        <f t="shared" ref="D1485" si="2190">D1486</f>
        <v>130</v>
      </c>
    </row>
    <row r="1486" spans="2:4" ht="15" x14ac:dyDescent="0.35">
      <c r="B1486" s="342" t="s">
        <v>286</v>
      </c>
      <c r="C1486" s="341">
        <f>C1488+C1491</f>
        <v>130</v>
      </c>
      <c r="D1486" s="341">
        <f>D1488+D1491</f>
        <v>130</v>
      </c>
    </row>
    <row r="1487" spans="2:4" ht="15" x14ac:dyDescent="0.35">
      <c r="B1487" s="340" t="s">
        <v>845</v>
      </c>
      <c r="C1487" s="341">
        <f>C1488</f>
        <v>125</v>
      </c>
      <c r="D1487" s="341">
        <f t="shared" ref="D1487" si="2191">D1488</f>
        <v>125</v>
      </c>
    </row>
    <row r="1488" spans="2:4" ht="15" x14ac:dyDescent="0.35">
      <c r="B1488" s="343" t="s">
        <v>286</v>
      </c>
      <c r="C1488" s="294">
        <f t="shared" ref="C1488:D1488" si="2192">SUM(C1489:C1489)</f>
        <v>125</v>
      </c>
      <c r="D1488" s="294">
        <f t="shared" si="2192"/>
        <v>125</v>
      </c>
    </row>
    <row r="1489" spans="2:4" ht="30.9" x14ac:dyDescent="0.4">
      <c r="B1489" s="344" t="s">
        <v>846</v>
      </c>
      <c r="C1489" s="345">
        <f>SUM(D1489:I1489)</f>
        <v>125</v>
      </c>
      <c r="D1489" s="345">
        <v>125</v>
      </c>
    </row>
    <row r="1490" spans="2:4" ht="15" x14ac:dyDescent="0.35">
      <c r="B1490" s="340" t="s">
        <v>847</v>
      </c>
      <c r="C1490" s="341">
        <f>C1491</f>
        <v>5</v>
      </c>
      <c r="D1490" s="341">
        <f t="shared" ref="D1490:D1491" si="2193">D1491</f>
        <v>5</v>
      </c>
    </row>
    <row r="1491" spans="2:4" ht="15" x14ac:dyDescent="0.35">
      <c r="B1491" s="343" t="s">
        <v>286</v>
      </c>
      <c r="C1491" s="346">
        <f>C1492</f>
        <v>5</v>
      </c>
      <c r="D1491" s="346">
        <f t="shared" si="2193"/>
        <v>5</v>
      </c>
    </row>
    <row r="1492" spans="2:4" ht="15.45" x14ac:dyDescent="0.4">
      <c r="B1492" s="347" t="s">
        <v>848</v>
      </c>
      <c r="C1492" s="348">
        <f>SUM(D1492:I1492)</f>
        <v>5</v>
      </c>
      <c r="D1492" s="349">
        <v>5</v>
      </c>
    </row>
    <row r="1493" spans="2:4" ht="15" x14ac:dyDescent="0.35">
      <c r="B1493" s="461" t="s">
        <v>849</v>
      </c>
      <c r="C1493" s="462">
        <f>C1495+C1494</f>
        <v>9196</v>
      </c>
      <c r="D1493" s="300">
        <f t="shared" ref="D1493" si="2194">D1495+D1494</f>
        <v>9196</v>
      </c>
    </row>
    <row r="1494" spans="2:4" ht="15" customHeight="1" x14ac:dyDescent="0.35">
      <c r="B1494" s="301" t="s">
        <v>286</v>
      </c>
      <c r="C1494" s="299">
        <f t="shared" ref="C1494:D1494" si="2195">C1500+C1504+C1541+C1526+C1577+C1562+C1531+C1519+C1570</f>
        <v>9196</v>
      </c>
      <c r="D1494" s="299">
        <f t="shared" si="2195"/>
        <v>9196</v>
      </c>
    </row>
    <row r="1495" spans="2:4" ht="15" hidden="1" x14ac:dyDescent="0.35">
      <c r="B1495" s="350" t="s">
        <v>772</v>
      </c>
      <c r="C1495" s="309">
        <f t="shared" ref="C1495:D1495" si="2196">C1497+C1567</f>
        <v>0</v>
      </c>
      <c r="D1495" s="309">
        <f t="shared" si="2196"/>
        <v>0</v>
      </c>
    </row>
    <row r="1496" spans="2:4" ht="15" x14ac:dyDescent="0.35">
      <c r="B1496" s="351" t="s">
        <v>502</v>
      </c>
      <c r="C1496" s="309">
        <f>C1500+C1497</f>
        <v>5000</v>
      </c>
      <c r="D1496" s="309">
        <f t="shared" ref="D1496" si="2197">D1500+D1497</f>
        <v>5000</v>
      </c>
    </row>
    <row r="1497" spans="2:4" ht="0.75" customHeight="1" x14ac:dyDescent="0.35">
      <c r="B1497" s="352" t="s">
        <v>772</v>
      </c>
      <c r="C1497" s="353">
        <f>SUM(D1497:I1497)</f>
        <v>0</v>
      </c>
      <c r="D1497" s="353">
        <f>D1498+D1499</f>
        <v>0</v>
      </c>
    </row>
    <row r="1498" spans="2:4" ht="30.9" hidden="1" x14ac:dyDescent="0.4">
      <c r="B1498" s="302" t="s">
        <v>850</v>
      </c>
      <c r="C1498" s="321">
        <f t="shared" ref="C1498:C1499" si="2198">SUM(D1498:I1498)</f>
        <v>0</v>
      </c>
      <c r="D1498" s="354"/>
    </row>
    <row r="1499" spans="2:4" ht="15.45" hidden="1" x14ac:dyDescent="0.4">
      <c r="B1499" s="355" t="s">
        <v>851</v>
      </c>
      <c r="C1499" s="321">
        <f t="shared" si="2198"/>
        <v>0</v>
      </c>
      <c r="D1499" s="356"/>
    </row>
    <row r="1500" spans="2:4" ht="15" x14ac:dyDescent="0.35">
      <c r="B1500" s="335" t="s">
        <v>286</v>
      </c>
      <c r="C1500" s="309">
        <f t="shared" ref="C1500:D1500" si="2199">SUM(C1501:C1502)</f>
        <v>5000</v>
      </c>
      <c r="D1500" s="309">
        <f t="shared" si="2199"/>
        <v>5000</v>
      </c>
    </row>
    <row r="1501" spans="2:4" ht="0.75" customHeight="1" x14ac:dyDescent="0.4">
      <c r="B1501" s="312" t="s">
        <v>852</v>
      </c>
      <c r="C1501" s="321">
        <f>SUM(D1501:I1501)</f>
        <v>0</v>
      </c>
      <c r="D1501" s="337"/>
    </row>
    <row r="1502" spans="2:4" ht="15.45" x14ac:dyDescent="0.4">
      <c r="B1502" s="357" t="s">
        <v>1084</v>
      </c>
      <c r="C1502" s="321">
        <f t="shared" ref="C1502" si="2200">SUM(D1502:I1502)</f>
        <v>5000</v>
      </c>
      <c r="D1502" s="358">
        <v>5000</v>
      </c>
    </row>
    <row r="1503" spans="2:4" ht="15" x14ac:dyDescent="0.35">
      <c r="B1503" s="340" t="s">
        <v>505</v>
      </c>
      <c r="C1503" s="341">
        <f>C1504</f>
        <v>612</v>
      </c>
      <c r="D1503" s="341">
        <f t="shared" ref="D1503" si="2201">D1504</f>
        <v>612</v>
      </c>
    </row>
    <row r="1504" spans="2:4" ht="15" customHeight="1" x14ac:dyDescent="0.35">
      <c r="B1504" s="290" t="s">
        <v>286</v>
      </c>
      <c r="C1504" s="293">
        <f t="shared" ref="C1504:D1504" si="2202">SUM(C1505:C1517)</f>
        <v>612</v>
      </c>
      <c r="D1504" s="293">
        <f t="shared" si="2202"/>
        <v>612</v>
      </c>
    </row>
    <row r="1505" spans="2:4" ht="0.75" hidden="1" customHeight="1" x14ac:dyDescent="0.4">
      <c r="B1505" s="359" t="s">
        <v>853</v>
      </c>
      <c r="C1505" s="360">
        <f t="shared" ref="C1505:C1517" si="2203">D1505+E1505+F1505+I1505</f>
        <v>0</v>
      </c>
      <c r="D1505" s="361"/>
    </row>
    <row r="1506" spans="2:4" ht="15.45" hidden="1" x14ac:dyDescent="0.4">
      <c r="B1506" s="359" t="s">
        <v>854</v>
      </c>
      <c r="C1506" s="360">
        <f t="shared" si="2203"/>
        <v>0</v>
      </c>
      <c r="D1506" s="361"/>
    </row>
    <row r="1507" spans="2:4" ht="15.45" hidden="1" x14ac:dyDescent="0.4">
      <c r="B1507" s="359" t="s">
        <v>855</v>
      </c>
      <c r="C1507" s="360">
        <f t="shared" si="2203"/>
        <v>0</v>
      </c>
      <c r="D1507" s="361"/>
    </row>
    <row r="1508" spans="2:4" ht="15.45" hidden="1" x14ac:dyDescent="0.4">
      <c r="B1508" s="359" t="s">
        <v>856</v>
      </c>
      <c r="C1508" s="360">
        <f t="shared" si="2203"/>
        <v>0</v>
      </c>
      <c r="D1508" s="361"/>
    </row>
    <row r="1509" spans="2:4" ht="15.45" hidden="1" x14ac:dyDescent="0.4">
      <c r="B1509" s="359" t="s">
        <v>857</v>
      </c>
      <c r="C1509" s="360">
        <f t="shared" si="2203"/>
        <v>0</v>
      </c>
      <c r="D1509" s="361"/>
    </row>
    <row r="1510" spans="2:4" ht="15.45" x14ac:dyDescent="0.4">
      <c r="B1510" s="362" t="s">
        <v>858</v>
      </c>
      <c r="C1510" s="360">
        <f t="shared" si="2203"/>
        <v>226</v>
      </c>
      <c r="D1510" s="363">
        <v>226</v>
      </c>
    </row>
    <row r="1511" spans="2:4" ht="15.45" x14ac:dyDescent="0.4">
      <c r="B1511" s="362" t="s">
        <v>859</v>
      </c>
      <c r="C1511" s="360">
        <f t="shared" si="2203"/>
        <v>83</v>
      </c>
      <c r="D1511" s="363">
        <v>83</v>
      </c>
    </row>
    <row r="1512" spans="2:4" ht="15.45" x14ac:dyDescent="0.4">
      <c r="B1512" s="362" t="s">
        <v>860</v>
      </c>
      <c r="C1512" s="360">
        <f t="shared" si="2203"/>
        <v>95</v>
      </c>
      <c r="D1512" s="363">
        <v>95</v>
      </c>
    </row>
    <row r="1513" spans="2:4" ht="15.45" x14ac:dyDescent="0.4">
      <c r="B1513" s="362" t="s">
        <v>861</v>
      </c>
      <c r="C1513" s="360">
        <f t="shared" si="2203"/>
        <v>95</v>
      </c>
      <c r="D1513" s="363">
        <v>95</v>
      </c>
    </row>
    <row r="1514" spans="2:4" ht="15.45" x14ac:dyDescent="0.4">
      <c r="B1514" s="362" t="s">
        <v>862</v>
      </c>
      <c r="C1514" s="360">
        <f t="shared" si="2203"/>
        <v>113</v>
      </c>
      <c r="D1514" s="363">
        <v>113</v>
      </c>
    </row>
    <row r="1515" spans="2:4" ht="0.75" customHeight="1" x14ac:dyDescent="0.4">
      <c r="B1515" s="364" t="s">
        <v>863</v>
      </c>
      <c r="C1515" s="360">
        <f t="shared" si="2203"/>
        <v>0</v>
      </c>
      <c r="D1515" s="360"/>
    </row>
    <row r="1516" spans="2:4" ht="15.45" hidden="1" x14ac:dyDescent="0.4">
      <c r="B1516" s="362" t="s">
        <v>864</v>
      </c>
      <c r="C1516" s="360">
        <f t="shared" si="2203"/>
        <v>0</v>
      </c>
      <c r="D1516" s="361"/>
    </row>
    <row r="1517" spans="2:4" ht="15.45" hidden="1" x14ac:dyDescent="0.4">
      <c r="B1517" s="365" t="s">
        <v>865</v>
      </c>
      <c r="C1517" s="360">
        <f t="shared" si="2203"/>
        <v>0</v>
      </c>
      <c r="D1517" s="361"/>
    </row>
    <row r="1518" spans="2:4" ht="15" x14ac:dyDescent="0.35">
      <c r="B1518" s="366" t="s">
        <v>866</v>
      </c>
      <c r="C1518" s="341">
        <f>C1519</f>
        <v>610</v>
      </c>
      <c r="D1518" s="341">
        <f t="shared" ref="D1518" si="2204">D1519</f>
        <v>610</v>
      </c>
    </row>
    <row r="1519" spans="2:4" ht="15" x14ac:dyDescent="0.35">
      <c r="B1519" s="290" t="s">
        <v>286</v>
      </c>
      <c r="C1519" s="367">
        <f t="shared" ref="C1519:D1519" si="2205">SUM(C1520:C1524)</f>
        <v>610</v>
      </c>
      <c r="D1519" s="367">
        <f t="shared" si="2205"/>
        <v>610</v>
      </c>
    </row>
    <row r="1520" spans="2:4" ht="15.45" hidden="1" x14ac:dyDescent="0.4">
      <c r="B1520" s="368" t="s">
        <v>867</v>
      </c>
      <c r="C1520" s="369">
        <f t="shared" ref="C1520:C1524" si="2206">SUM(D1520:I1520)</f>
        <v>0</v>
      </c>
      <c r="D1520" s="369"/>
    </row>
    <row r="1521" spans="2:4" ht="46.3" hidden="1" x14ac:dyDescent="0.4">
      <c r="B1521" s="370" t="s">
        <v>868</v>
      </c>
      <c r="C1521" s="369">
        <f t="shared" si="2206"/>
        <v>0</v>
      </c>
      <c r="D1521" s="369"/>
    </row>
    <row r="1522" spans="2:4" ht="15.45" x14ac:dyDescent="0.4">
      <c r="B1522" s="368" t="s">
        <v>869</v>
      </c>
      <c r="C1522" s="369">
        <f t="shared" si="2206"/>
        <v>350</v>
      </c>
      <c r="D1522" s="369">
        <v>350</v>
      </c>
    </row>
    <row r="1523" spans="2:4" ht="15.45" x14ac:dyDescent="0.4">
      <c r="B1523" s="368" t="s">
        <v>870</v>
      </c>
      <c r="C1523" s="369">
        <f t="shared" si="2206"/>
        <v>160</v>
      </c>
      <c r="D1523" s="369">
        <v>160</v>
      </c>
    </row>
    <row r="1524" spans="2:4" ht="15.45" x14ac:dyDescent="0.4">
      <c r="B1524" s="368" t="s">
        <v>871</v>
      </c>
      <c r="C1524" s="369">
        <f t="shared" si="2206"/>
        <v>100</v>
      </c>
      <c r="D1524" s="369">
        <v>100</v>
      </c>
    </row>
    <row r="1525" spans="2:4" ht="15" x14ac:dyDescent="0.35">
      <c r="B1525" s="366" t="s">
        <v>872</v>
      </c>
      <c r="C1525" s="341">
        <f>C1526</f>
        <v>1292</v>
      </c>
      <c r="D1525" s="341">
        <f t="shared" ref="D1525" si="2207">D1526</f>
        <v>1292</v>
      </c>
    </row>
    <row r="1526" spans="2:4" ht="15" x14ac:dyDescent="0.35">
      <c r="B1526" s="371" t="s">
        <v>286</v>
      </c>
      <c r="C1526" s="372">
        <f>SUM(C1527:C1529)</f>
        <v>1292</v>
      </c>
      <c r="D1526" s="372">
        <f t="shared" ref="D1526" si="2208">SUM(D1527:D1529)</f>
        <v>1292</v>
      </c>
    </row>
    <row r="1527" spans="2:4" ht="15.45" x14ac:dyDescent="0.4">
      <c r="B1527" s="359" t="s">
        <v>873</v>
      </c>
      <c r="C1527" s="373">
        <f t="shared" ref="C1527:C1529" si="2209">D1527+E1527+F1527+I1527+G1527</f>
        <v>1249</v>
      </c>
      <c r="D1527" s="373">
        <v>1249</v>
      </c>
    </row>
    <row r="1528" spans="2:4" ht="15.45" x14ac:dyDescent="0.4">
      <c r="B1528" s="359" t="s">
        <v>874</v>
      </c>
      <c r="C1528" s="373">
        <f t="shared" si="2209"/>
        <v>23</v>
      </c>
      <c r="D1528" s="373">
        <v>23</v>
      </c>
    </row>
    <row r="1529" spans="2:4" ht="15.45" x14ac:dyDescent="0.4">
      <c r="B1529" s="359" t="s">
        <v>875</v>
      </c>
      <c r="C1529" s="373">
        <f t="shared" si="2209"/>
        <v>20</v>
      </c>
      <c r="D1529" s="373">
        <v>20</v>
      </c>
    </row>
    <row r="1530" spans="2:4" ht="15" hidden="1" x14ac:dyDescent="0.35">
      <c r="B1530" s="341" t="s">
        <v>876</v>
      </c>
      <c r="C1530" s="341">
        <f>C1531</f>
        <v>0</v>
      </c>
      <c r="D1530" s="341">
        <f t="shared" ref="D1530" si="2210">D1531</f>
        <v>0</v>
      </c>
    </row>
    <row r="1531" spans="2:4" ht="15" hidden="1" x14ac:dyDescent="0.35">
      <c r="B1531" s="374" t="s">
        <v>286</v>
      </c>
      <c r="C1531" s="374">
        <f>SUM(C1532:C1539)</f>
        <v>0</v>
      </c>
      <c r="D1531" s="374">
        <f t="shared" ref="D1531" si="2211">SUM(D1532:D1539)</f>
        <v>0</v>
      </c>
    </row>
    <row r="1532" spans="2:4" ht="15.45" hidden="1" x14ac:dyDescent="0.4">
      <c r="B1532" s="375" t="s">
        <v>877</v>
      </c>
      <c r="C1532" s="376">
        <f t="shared" ref="C1532:C1539" si="2212">D1532+E1532+F1532+I1532+G1532</f>
        <v>0</v>
      </c>
      <c r="D1532" s="361"/>
    </row>
    <row r="1533" spans="2:4" ht="15.45" hidden="1" x14ac:dyDescent="0.4">
      <c r="B1533" s="375" t="s">
        <v>878</v>
      </c>
      <c r="C1533" s="376">
        <f t="shared" si="2212"/>
        <v>0</v>
      </c>
      <c r="D1533" s="361"/>
    </row>
    <row r="1534" spans="2:4" ht="15.45" hidden="1" x14ac:dyDescent="0.4">
      <c r="B1534" s="375" t="s">
        <v>879</v>
      </c>
      <c r="C1534" s="376">
        <f t="shared" si="2212"/>
        <v>0</v>
      </c>
      <c r="D1534" s="361"/>
    </row>
    <row r="1535" spans="2:4" ht="15.45" hidden="1" x14ac:dyDescent="0.4">
      <c r="B1535" s="375" t="s">
        <v>880</v>
      </c>
      <c r="C1535" s="376">
        <f t="shared" si="2212"/>
        <v>0</v>
      </c>
      <c r="D1535" s="361"/>
    </row>
    <row r="1536" spans="2:4" ht="15.45" hidden="1" x14ac:dyDescent="0.4">
      <c r="B1536" s="375" t="s">
        <v>881</v>
      </c>
      <c r="C1536" s="376">
        <f t="shared" si="2212"/>
        <v>0</v>
      </c>
      <c r="D1536" s="361"/>
    </row>
    <row r="1537" spans="2:4" ht="15.45" hidden="1" x14ac:dyDescent="0.4">
      <c r="B1537" s="375" t="s">
        <v>882</v>
      </c>
      <c r="C1537" s="376">
        <f t="shared" si="2212"/>
        <v>0</v>
      </c>
      <c r="D1537" s="361"/>
    </row>
    <row r="1538" spans="2:4" ht="28.75" hidden="1" x14ac:dyDescent="0.4">
      <c r="B1538" s="375" t="s">
        <v>883</v>
      </c>
      <c r="C1538" s="376">
        <f t="shared" si="2212"/>
        <v>0</v>
      </c>
      <c r="D1538" s="361"/>
    </row>
    <row r="1539" spans="2:4" ht="28.75" hidden="1" x14ac:dyDescent="0.4">
      <c r="B1539" s="375" t="s">
        <v>884</v>
      </c>
      <c r="C1539" s="376">
        <f t="shared" si="2212"/>
        <v>0</v>
      </c>
      <c r="D1539" s="361"/>
    </row>
    <row r="1540" spans="2:4" ht="15" x14ac:dyDescent="0.35">
      <c r="B1540" s="340" t="s">
        <v>885</v>
      </c>
      <c r="C1540" s="341">
        <f>D1540+E1540+F1540+I1540</f>
        <v>271</v>
      </c>
      <c r="D1540" s="341">
        <f>D1541</f>
        <v>271</v>
      </c>
    </row>
    <row r="1541" spans="2:4" ht="15" x14ac:dyDescent="0.35">
      <c r="B1541" s="290" t="s">
        <v>286</v>
      </c>
      <c r="C1541" s="294">
        <f t="shared" ref="C1541:D1541" si="2213">SUM(C1542:C1560)</f>
        <v>271</v>
      </c>
      <c r="D1541" s="377">
        <f t="shared" si="2213"/>
        <v>271</v>
      </c>
    </row>
    <row r="1542" spans="2:4" ht="92.6" x14ac:dyDescent="0.4">
      <c r="B1542" s="359" t="s">
        <v>886</v>
      </c>
      <c r="C1542" s="360">
        <f t="shared" ref="C1542:C1559" si="2214">D1542+E1542+F1542+G1542+I1542</f>
        <v>178</v>
      </c>
      <c r="D1542" s="361">
        <v>178</v>
      </c>
    </row>
    <row r="1543" spans="2:4" ht="15.45" x14ac:dyDescent="0.4">
      <c r="B1543" s="378" t="s">
        <v>887</v>
      </c>
      <c r="C1543" s="379">
        <f t="shared" si="2214"/>
        <v>93</v>
      </c>
      <c r="D1543" s="361">
        <v>93</v>
      </c>
    </row>
    <row r="1544" spans="2:4" ht="2.25" customHeight="1" x14ac:dyDescent="0.4">
      <c r="B1544" s="380" t="s">
        <v>888</v>
      </c>
      <c r="C1544" s="379">
        <f t="shared" si="2214"/>
        <v>0</v>
      </c>
      <c r="D1544" s="361"/>
    </row>
    <row r="1545" spans="2:4" ht="15.45" hidden="1" x14ac:dyDescent="0.4">
      <c r="B1545" s="362" t="s">
        <v>889</v>
      </c>
      <c r="C1545" s="379">
        <f t="shared" si="2214"/>
        <v>0</v>
      </c>
      <c r="D1545" s="361"/>
    </row>
    <row r="1546" spans="2:4" ht="15.45" hidden="1" x14ac:dyDescent="0.4">
      <c r="B1546" s="362" t="s">
        <v>890</v>
      </c>
      <c r="C1546" s="379">
        <f t="shared" si="2214"/>
        <v>0</v>
      </c>
      <c r="D1546" s="361"/>
    </row>
    <row r="1547" spans="2:4" ht="15.45" hidden="1" x14ac:dyDescent="0.4">
      <c r="B1547" s="362" t="s">
        <v>891</v>
      </c>
      <c r="C1547" s="379">
        <f t="shared" si="2214"/>
        <v>0</v>
      </c>
      <c r="D1547" s="361"/>
    </row>
    <row r="1548" spans="2:4" ht="15.45" hidden="1" x14ac:dyDescent="0.4">
      <c r="B1548" s="362" t="s">
        <v>892</v>
      </c>
      <c r="C1548" s="379">
        <f t="shared" si="2214"/>
        <v>0</v>
      </c>
      <c r="D1548" s="361"/>
    </row>
    <row r="1549" spans="2:4" ht="15.45" hidden="1" x14ac:dyDescent="0.4">
      <c r="B1549" s="362" t="s">
        <v>893</v>
      </c>
      <c r="C1549" s="379">
        <f t="shared" si="2214"/>
        <v>0</v>
      </c>
      <c r="D1549" s="361"/>
    </row>
    <row r="1550" spans="2:4" ht="15.45" hidden="1" x14ac:dyDescent="0.4">
      <c r="B1550" s="362" t="s">
        <v>894</v>
      </c>
      <c r="C1550" s="379">
        <f t="shared" si="2214"/>
        <v>0</v>
      </c>
      <c r="D1550" s="361"/>
    </row>
    <row r="1551" spans="2:4" ht="15.45" hidden="1" x14ac:dyDescent="0.4">
      <c r="B1551" s="362" t="s">
        <v>895</v>
      </c>
      <c r="C1551" s="379">
        <f t="shared" si="2214"/>
        <v>0</v>
      </c>
      <c r="D1551" s="361"/>
    </row>
    <row r="1552" spans="2:4" ht="15.45" hidden="1" x14ac:dyDescent="0.4">
      <c r="B1552" s="362" t="s">
        <v>896</v>
      </c>
      <c r="C1552" s="379">
        <f t="shared" si="2214"/>
        <v>0</v>
      </c>
      <c r="D1552" s="361"/>
    </row>
    <row r="1553" spans="2:4" ht="15.45" hidden="1" x14ac:dyDescent="0.4">
      <c r="B1553" s="381" t="s">
        <v>897</v>
      </c>
      <c r="C1553" s="379">
        <f t="shared" si="2214"/>
        <v>0</v>
      </c>
      <c r="D1553" s="361"/>
    </row>
    <row r="1554" spans="2:4" ht="15.45" hidden="1" x14ac:dyDescent="0.4">
      <c r="B1554" s="362" t="s">
        <v>898</v>
      </c>
      <c r="C1554" s="379">
        <f>D1554+E1554+F1554+G1554+I1554</f>
        <v>0</v>
      </c>
      <c r="D1554" s="361"/>
    </row>
    <row r="1555" spans="2:4" ht="15.45" hidden="1" x14ac:dyDescent="0.4">
      <c r="B1555" s="380" t="s">
        <v>899</v>
      </c>
      <c r="C1555" s="379">
        <f>D1555+E1555+F1555+G1555+I1555</f>
        <v>0</v>
      </c>
      <c r="D1555" s="361"/>
    </row>
    <row r="1556" spans="2:4" ht="30.9" hidden="1" x14ac:dyDescent="0.4">
      <c r="B1556" s="380" t="s">
        <v>900</v>
      </c>
      <c r="C1556" s="379">
        <f>D1556+E1556+F1556+G1556+I1556</f>
        <v>0</v>
      </c>
      <c r="D1556" s="361"/>
    </row>
    <row r="1557" spans="2:4" ht="15.45" hidden="1" x14ac:dyDescent="0.4">
      <c r="B1557" s="380" t="s">
        <v>901</v>
      </c>
      <c r="C1557" s="379">
        <f>D1557+E1557+F1557+G1557+I1557</f>
        <v>0</v>
      </c>
      <c r="D1557" s="361"/>
    </row>
    <row r="1558" spans="2:4" ht="15.45" hidden="1" x14ac:dyDescent="0.4">
      <c r="B1558" s="381" t="s">
        <v>902</v>
      </c>
      <c r="C1558" s="379">
        <f>D1558+E1558+F1558+G1558+I1558</f>
        <v>0</v>
      </c>
      <c r="D1558" s="361"/>
    </row>
    <row r="1559" spans="2:4" ht="15.45" hidden="1" x14ac:dyDescent="0.4">
      <c r="B1559" s="362" t="s">
        <v>903</v>
      </c>
      <c r="C1559" s="379">
        <f t="shared" si="2214"/>
        <v>0</v>
      </c>
      <c r="D1559" s="361"/>
    </row>
    <row r="1560" spans="2:4" ht="15.45" x14ac:dyDescent="0.4">
      <c r="B1560" s="380" t="s">
        <v>904</v>
      </c>
      <c r="C1560" s="379">
        <f>D1560+E1560+F1560+G1560+I1560</f>
        <v>0</v>
      </c>
      <c r="D1560" s="361"/>
    </row>
    <row r="1561" spans="2:4" ht="15" x14ac:dyDescent="0.35">
      <c r="B1561" s="340" t="s">
        <v>905</v>
      </c>
      <c r="C1561" s="341">
        <f>C1562</f>
        <v>269</v>
      </c>
      <c r="D1561" s="341">
        <f t="shared" ref="D1561" si="2215">D1562</f>
        <v>269</v>
      </c>
    </row>
    <row r="1562" spans="2:4" ht="15" x14ac:dyDescent="0.35">
      <c r="B1562" s="290" t="s">
        <v>286</v>
      </c>
      <c r="C1562" s="367">
        <f>SUM(C1563:C1565)</f>
        <v>269</v>
      </c>
      <c r="D1562" s="367">
        <f t="shared" ref="D1562" si="2216">SUM(D1563:D1565)</f>
        <v>269</v>
      </c>
    </row>
    <row r="1563" spans="2:4" ht="15.45" x14ac:dyDescent="0.4">
      <c r="B1563" s="382" t="s">
        <v>906</v>
      </c>
      <c r="C1563" s="360">
        <f t="shared" ref="C1563:C1565" si="2217">SUM(D1563:I1563)</f>
        <v>66</v>
      </c>
      <c r="D1563" s="361">
        <v>66</v>
      </c>
    </row>
    <row r="1564" spans="2:4" ht="15.45" x14ac:dyDescent="0.4">
      <c r="B1564" s="383" t="s">
        <v>907</v>
      </c>
      <c r="C1564" s="360">
        <f t="shared" si="2217"/>
        <v>3</v>
      </c>
      <c r="D1564" s="361">
        <v>3</v>
      </c>
    </row>
    <row r="1565" spans="2:4" ht="77.150000000000006" x14ac:dyDescent="0.4">
      <c r="B1565" s="383" t="s">
        <v>908</v>
      </c>
      <c r="C1565" s="360">
        <f t="shared" si="2217"/>
        <v>200</v>
      </c>
      <c r="D1565" s="361">
        <v>200</v>
      </c>
    </row>
    <row r="1566" spans="2:4" ht="15" x14ac:dyDescent="0.35">
      <c r="B1566" s="384" t="s">
        <v>909</v>
      </c>
      <c r="C1566" s="385">
        <f>C1570+C1567</f>
        <v>943</v>
      </c>
      <c r="D1566" s="385">
        <f t="shared" ref="D1566" si="2218">D1570+D1567</f>
        <v>943</v>
      </c>
    </row>
    <row r="1567" spans="2:4" ht="0.75" customHeight="1" x14ac:dyDescent="0.35">
      <c r="B1567" s="386" t="s">
        <v>772</v>
      </c>
      <c r="C1567" s="387">
        <f>C1568+C1569</f>
        <v>0</v>
      </c>
      <c r="D1567" s="387">
        <f t="shared" ref="D1567" si="2219">D1568+D1569</f>
        <v>0</v>
      </c>
    </row>
    <row r="1568" spans="2:4" ht="30.9" hidden="1" x14ac:dyDescent="0.4">
      <c r="B1568" s="388" t="s">
        <v>910</v>
      </c>
      <c r="C1568" s="360">
        <f t="shared" ref="C1568:C1569" si="2220">SUM(D1568:I1568)</f>
        <v>0</v>
      </c>
      <c r="D1568" s="389"/>
    </row>
    <row r="1569" spans="2:4" ht="30.9" hidden="1" x14ac:dyDescent="0.4">
      <c r="B1569" s="388" t="s">
        <v>911</v>
      </c>
      <c r="C1569" s="360">
        <f t="shared" si="2220"/>
        <v>0</v>
      </c>
      <c r="D1569" s="390"/>
    </row>
    <row r="1570" spans="2:4" ht="15" x14ac:dyDescent="0.35">
      <c r="B1570" s="290" t="s">
        <v>286</v>
      </c>
      <c r="C1570" s="377">
        <f>SUM(C1571:C1575)</f>
        <v>943</v>
      </c>
      <c r="D1570" s="377">
        <f t="shared" ref="D1570" si="2221">SUM(D1571:D1575)</f>
        <v>943</v>
      </c>
    </row>
    <row r="1571" spans="2:4" ht="15.45" x14ac:dyDescent="0.4">
      <c r="B1571" s="391" t="s">
        <v>912</v>
      </c>
      <c r="C1571" s="360">
        <f t="shared" ref="C1571:C1575" si="2222">SUM(D1571:I1571)</f>
        <v>762</v>
      </c>
      <c r="D1571" s="361">
        <v>762</v>
      </c>
    </row>
    <row r="1572" spans="2:4" ht="15.45" x14ac:dyDescent="0.4">
      <c r="B1572" s="392" t="s">
        <v>913</v>
      </c>
      <c r="C1572" s="360">
        <f t="shared" si="2222"/>
        <v>21</v>
      </c>
      <c r="D1572" s="361">
        <v>21</v>
      </c>
    </row>
    <row r="1573" spans="2:4" ht="0.75" customHeight="1" x14ac:dyDescent="0.4">
      <c r="B1573" s="393" t="s">
        <v>914</v>
      </c>
      <c r="C1573" s="360">
        <f t="shared" si="2222"/>
        <v>0</v>
      </c>
      <c r="D1573" s="361">
        <v>0</v>
      </c>
    </row>
    <row r="1574" spans="2:4" ht="61.75" x14ac:dyDescent="0.4">
      <c r="B1574" s="393" t="s">
        <v>915</v>
      </c>
      <c r="C1574" s="360">
        <f t="shared" si="2222"/>
        <v>40</v>
      </c>
      <c r="D1574" s="361">
        <v>40</v>
      </c>
    </row>
    <row r="1575" spans="2:4" ht="15.45" x14ac:dyDescent="0.4">
      <c r="B1575" s="393" t="s">
        <v>916</v>
      </c>
      <c r="C1575" s="360">
        <f t="shared" si="2222"/>
        <v>120</v>
      </c>
      <c r="D1575" s="361">
        <v>120</v>
      </c>
    </row>
    <row r="1576" spans="2:4" ht="15" x14ac:dyDescent="0.35">
      <c r="B1576" s="341" t="s">
        <v>508</v>
      </c>
      <c r="C1576" s="341">
        <f>C1577</f>
        <v>199</v>
      </c>
      <c r="D1576" s="341">
        <f t="shared" ref="D1576" si="2223">D1577</f>
        <v>199</v>
      </c>
    </row>
    <row r="1577" spans="2:4" ht="15" x14ac:dyDescent="0.35">
      <c r="B1577" s="394" t="s">
        <v>286</v>
      </c>
      <c r="C1577" s="294">
        <f t="shared" ref="C1577:D1577" si="2224">SUM(C1578:C1581)</f>
        <v>199</v>
      </c>
      <c r="D1577" s="294">
        <f t="shared" si="2224"/>
        <v>199</v>
      </c>
    </row>
    <row r="1578" spans="2:4" ht="30.9" x14ac:dyDescent="0.4">
      <c r="B1578" s="395" t="s">
        <v>917</v>
      </c>
      <c r="C1578" s="360">
        <f t="shared" ref="C1578:C1581" si="2225">SUM(D1578:I1578)</f>
        <v>140</v>
      </c>
      <c r="D1578" s="396">
        <v>140</v>
      </c>
    </row>
    <row r="1579" spans="2:4" ht="15.45" x14ac:dyDescent="0.4">
      <c r="B1579" s="395" t="s">
        <v>918</v>
      </c>
      <c r="C1579" s="360">
        <f t="shared" si="2225"/>
        <v>9</v>
      </c>
      <c r="D1579" s="397">
        <v>9</v>
      </c>
    </row>
    <row r="1580" spans="2:4" ht="15.45" x14ac:dyDescent="0.4">
      <c r="B1580" s="395" t="s">
        <v>919</v>
      </c>
      <c r="C1580" s="360">
        <f t="shared" si="2225"/>
        <v>30</v>
      </c>
      <c r="D1580" s="397">
        <v>30</v>
      </c>
    </row>
    <row r="1581" spans="2:4" ht="15.45" x14ac:dyDescent="0.4">
      <c r="B1581" s="395" t="s">
        <v>920</v>
      </c>
      <c r="C1581" s="360">
        <f t="shared" si="2225"/>
        <v>20</v>
      </c>
      <c r="D1581" s="397">
        <v>20</v>
      </c>
    </row>
    <row r="1582" spans="2:4" ht="15" x14ac:dyDescent="0.35">
      <c r="B1582" s="463" t="s">
        <v>921</v>
      </c>
      <c r="C1582" s="464">
        <f>C1583+C1584</f>
        <v>44408.999999999993</v>
      </c>
      <c r="D1582" s="398">
        <f t="shared" ref="D1582" si="2226">D1583+D1584</f>
        <v>44408.999999999993</v>
      </c>
    </row>
    <row r="1583" spans="2:4" ht="15" x14ac:dyDescent="0.35">
      <c r="B1583" s="340" t="s">
        <v>286</v>
      </c>
      <c r="C1583" s="341">
        <f t="shared" ref="C1583:D1583" si="2227">C1595+C1589+C1645+C1654+C1615</f>
        <v>44328.999999999993</v>
      </c>
      <c r="D1583" s="341">
        <f t="shared" si="2227"/>
        <v>44328.999999999993</v>
      </c>
    </row>
    <row r="1584" spans="2:4" ht="15" x14ac:dyDescent="0.35">
      <c r="B1584" s="399" t="s">
        <v>284</v>
      </c>
      <c r="C1584" s="341">
        <f>C1586</f>
        <v>80</v>
      </c>
      <c r="D1584" s="341">
        <f t="shared" ref="D1584" si="2228">D1586</f>
        <v>80</v>
      </c>
    </row>
    <row r="1585" spans="2:4" ht="15" x14ac:dyDescent="0.35">
      <c r="B1585" s="400" t="s">
        <v>922</v>
      </c>
      <c r="C1585" s="341">
        <f t="shared" ref="C1585:D1585" si="2229">C1586+C1589</f>
        <v>518</v>
      </c>
      <c r="D1585" s="341">
        <f t="shared" si="2229"/>
        <v>518</v>
      </c>
    </row>
    <row r="1586" spans="2:4" ht="15" x14ac:dyDescent="0.35">
      <c r="B1586" s="290" t="s">
        <v>284</v>
      </c>
      <c r="C1586" s="293">
        <f>C1587</f>
        <v>80</v>
      </c>
      <c r="D1586" s="293">
        <f>D1587</f>
        <v>80</v>
      </c>
    </row>
    <row r="1587" spans="2:4" ht="15.45" x14ac:dyDescent="0.4">
      <c r="B1587" s="401" t="s">
        <v>923</v>
      </c>
      <c r="C1587" s="345">
        <f>D1587+E1587+G1587+I1587+F1587</f>
        <v>80</v>
      </c>
      <c r="D1587" s="345">
        <v>80</v>
      </c>
    </row>
    <row r="1588" spans="2:4" ht="15.45" x14ac:dyDescent="0.4">
      <c r="B1588" s="402"/>
      <c r="C1588" s="345"/>
      <c r="D1588" s="403">
        <v>8</v>
      </c>
    </row>
    <row r="1589" spans="2:4" ht="15" x14ac:dyDescent="0.35">
      <c r="B1589" s="343" t="s">
        <v>286</v>
      </c>
      <c r="C1589" s="293">
        <f t="shared" ref="C1589:D1589" si="2230">SUM(C1590:C1593)</f>
        <v>438</v>
      </c>
      <c r="D1589" s="293">
        <f t="shared" si="2230"/>
        <v>438</v>
      </c>
    </row>
    <row r="1590" spans="2:4" ht="46.3" x14ac:dyDescent="0.4">
      <c r="B1590" s="368" t="s">
        <v>924</v>
      </c>
      <c r="C1590" s="345">
        <f t="shared" ref="C1590:C1593" si="2231">D1590+E1590+G1590+I1590+F1590</f>
        <v>157</v>
      </c>
      <c r="D1590" s="345">
        <v>157</v>
      </c>
    </row>
    <row r="1591" spans="2:4" ht="30.9" x14ac:dyDescent="0.4">
      <c r="B1591" s="368" t="s">
        <v>925</v>
      </c>
      <c r="C1591" s="345">
        <f t="shared" si="2231"/>
        <v>150</v>
      </c>
      <c r="D1591" s="345">
        <v>150</v>
      </c>
    </row>
    <row r="1592" spans="2:4" ht="15.45" x14ac:dyDescent="0.4">
      <c r="B1592" s="404" t="s">
        <v>926</v>
      </c>
      <c r="C1592" s="345">
        <f t="shared" si="2231"/>
        <v>30</v>
      </c>
      <c r="D1592" s="345">
        <v>30</v>
      </c>
    </row>
    <row r="1593" spans="2:4" ht="15.45" x14ac:dyDescent="0.4">
      <c r="B1593" s="404" t="s">
        <v>927</v>
      </c>
      <c r="C1593" s="345">
        <f t="shared" si="2231"/>
        <v>101</v>
      </c>
      <c r="D1593" s="345">
        <v>101</v>
      </c>
    </row>
    <row r="1594" spans="2:4" ht="15" x14ac:dyDescent="0.35">
      <c r="B1594" s="384" t="s">
        <v>522</v>
      </c>
      <c r="C1594" s="405">
        <f>C1595</f>
        <v>1673</v>
      </c>
      <c r="D1594" s="405">
        <f t="shared" ref="D1594" si="2232">D1595</f>
        <v>1673</v>
      </c>
    </row>
    <row r="1595" spans="2:4" ht="15" x14ac:dyDescent="0.35">
      <c r="B1595" s="406" t="s">
        <v>286</v>
      </c>
      <c r="C1595" s="407">
        <f t="shared" ref="C1595:D1595" si="2233">SUM(C1596:C1614)</f>
        <v>1673</v>
      </c>
      <c r="D1595" s="407">
        <f t="shared" si="2233"/>
        <v>1673</v>
      </c>
    </row>
    <row r="1596" spans="2:4" ht="15.45" hidden="1" x14ac:dyDescent="0.4">
      <c r="B1596" s="408" t="s">
        <v>928</v>
      </c>
      <c r="C1596" s="345">
        <f t="shared" ref="C1596:C1644" si="2234">D1596+E1596+G1596+I1596+F1596</f>
        <v>0</v>
      </c>
      <c r="D1596" s="409"/>
    </row>
    <row r="1597" spans="2:4" ht="15.9" hidden="1" x14ac:dyDescent="0.45">
      <c r="B1597" s="410" t="s">
        <v>929</v>
      </c>
      <c r="C1597" s="345">
        <f t="shared" si="2234"/>
        <v>0</v>
      </c>
      <c r="D1597" s="409"/>
    </row>
    <row r="1598" spans="2:4" ht="1.5" hidden="1" customHeight="1" x14ac:dyDescent="0.4">
      <c r="B1598" s="408" t="s">
        <v>930</v>
      </c>
      <c r="C1598" s="345">
        <f t="shared" si="2234"/>
        <v>0</v>
      </c>
      <c r="D1598" s="409"/>
    </row>
    <row r="1599" spans="2:4" ht="15.45" hidden="1" x14ac:dyDescent="0.4">
      <c r="B1599" s="408" t="s">
        <v>931</v>
      </c>
      <c r="C1599" s="345">
        <f t="shared" si="2234"/>
        <v>0</v>
      </c>
      <c r="D1599" s="409"/>
    </row>
    <row r="1600" spans="2:4" ht="15.45" hidden="1" x14ac:dyDescent="0.4">
      <c r="B1600" s="408" t="s">
        <v>932</v>
      </c>
      <c r="C1600" s="345">
        <f t="shared" si="2234"/>
        <v>0</v>
      </c>
      <c r="D1600" s="409"/>
    </row>
    <row r="1601" spans="2:4" ht="15.45" hidden="1" x14ac:dyDescent="0.4">
      <c r="B1601" s="408" t="s">
        <v>933</v>
      </c>
      <c r="C1601" s="345">
        <f t="shared" si="2234"/>
        <v>0</v>
      </c>
      <c r="D1601" s="409"/>
    </row>
    <row r="1602" spans="2:4" ht="15.45" hidden="1" x14ac:dyDescent="0.4">
      <c r="B1602" s="411" t="s">
        <v>934</v>
      </c>
      <c r="C1602" s="345">
        <f t="shared" si="2234"/>
        <v>0</v>
      </c>
      <c r="D1602" s="412"/>
    </row>
    <row r="1603" spans="2:4" ht="15.45" hidden="1" x14ac:dyDescent="0.4">
      <c r="B1603" s="411" t="s">
        <v>935</v>
      </c>
      <c r="C1603" s="345">
        <f t="shared" si="2234"/>
        <v>0</v>
      </c>
      <c r="D1603" s="412"/>
    </row>
    <row r="1604" spans="2:4" ht="15.45" hidden="1" x14ac:dyDescent="0.4">
      <c r="B1604" s="411" t="s">
        <v>936</v>
      </c>
      <c r="C1604" s="345">
        <f t="shared" si="2234"/>
        <v>0</v>
      </c>
      <c r="D1604" s="412"/>
    </row>
    <row r="1605" spans="2:4" ht="15.45" hidden="1" x14ac:dyDescent="0.4">
      <c r="B1605" s="411" t="s">
        <v>937</v>
      </c>
      <c r="C1605" s="345">
        <f t="shared" si="2234"/>
        <v>0</v>
      </c>
      <c r="D1605" s="412"/>
    </row>
    <row r="1606" spans="2:4" ht="15.45" hidden="1" x14ac:dyDescent="0.4">
      <c r="B1606" s="411" t="s">
        <v>938</v>
      </c>
      <c r="C1606" s="345">
        <f t="shared" si="2234"/>
        <v>0</v>
      </c>
      <c r="D1606" s="412"/>
    </row>
    <row r="1607" spans="2:4" ht="15.45" hidden="1" x14ac:dyDescent="0.4">
      <c r="B1607" s="411" t="s">
        <v>939</v>
      </c>
      <c r="C1607" s="345">
        <f t="shared" si="2234"/>
        <v>0</v>
      </c>
      <c r="D1607" s="412"/>
    </row>
    <row r="1608" spans="2:4" ht="15.45" hidden="1" x14ac:dyDescent="0.4">
      <c r="B1608" s="411" t="s">
        <v>940</v>
      </c>
      <c r="C1608" s="345">
        <f t="shared" si="2234"/>
        <v>0</v>
      </c>
      <c r="D1608" s="412"/>
    </row>
    <row r="1609" spans="2:4" ht="15.45" hidden="1" x14ac:dyDescent="0.4">
      <c r="B1609" s="411" t="s">
        <v>941</v>
      </c>
      <c r="C1609" s="345">
        <f t="shared" si="2234"/>
        <v>0</v>
      </c>
      <c r="D1609" s="412"/>
    </row>
    <row r="1610" spans="2:4" ht="46.3" x14ac:dyDescent="0.4">
      <c r="B1610" s="411" t="s">
        <v>942</v>
      </c>
      <c r="C1610" s="345">
        <f t="shared" si="2234"/>
        <v>135</v>
      </c>
      <c r="D1610" s="412">
        <v>135</v>
      </c>
    </row>
    <row r="1611" spans="2:4" ht="30.9" hidden="1" x14ac:dyDescent="0.4">
      <c r="B1611" s="411" t="s">
        <v>943</v>
      </c>
      <c r="C1611" s="345">
        <f t="shared" si="2234"/>
        <v>0</v>
      </c>
      <c r="D1611" s="411"/>
    </row>
    <row r="1612" spans="2:4" ht="15.45" hidden="1" x14ac:dyDescent="0.4">
      <c r="B1612" s="411" t="s">
        <v>944</v>
      </c>
      <c r="C1612" s="345">
        <f t="shared" si="2234"/>
        <v>0</v>
      </c>
      <c r="D1612" s="412"/>
    </row>
    <row r="1613" spans="2:4" ht="15.45" x14ac:dyDescent="0.4">
      <c r="B1613" s="408" t="s">
        <v>945</v>
      </c>
      <c r="C1613" s="345">
        <f t="shared" si="2234"/>
        <v>38</v>
      </c>
      <c r="D1613" s="412">
        <v>38</v>
      </c>
    </row>
    <row r="1614" spans="2:4" ht="30.9" x14ac:dyDescent="0.4">
      <c r="B1614" s="411" t="s">
        <v>946</v>
      </c>
      <c r="C1614" s="345">
        <f>D1614</f>
        <v>1500</v>
      </c>
      <c r="D1614" s="413">
        <v>1500</v>
      </c>
    </row>
    <row r="1615" spans="2:4" ht="15" x14ac:dyDescent="0.35">
      <c r="B1615" s="414" t="s">
        <v>535</v>
      </c>
      <c r="C1615" s="341">
        <f t="shared" ref="C1615:D1615" si="2235">SUM(C1616:C1644)</f>
        <v>41701.999999999993</v>
      </c>
      <c r="D1615" s="341">
        <f t="shared" si="2235"/>
        <v>41701.999999999993</v>
      </c>
    </row>
    <row r="1616" spans="2:4" ht="46.3" hidden="1" x14ac:dyDescent="0.4">
      <c r="B1616" s="411" t="s">
        <v>947</v>
      </c>
      <c r="C1616" s="345">
        <f t="shared" si="2234"/>
        <v>0</v>
      </c>
      <c r="D1616" s="415"/>
    </row>
    <row r="1617" spans="2:4" ht="15.45" x14ac:dyDescent="0.4">
      <c r="B1617" s="411" t="s">
        <v>948</v>
      </c>
      <c r="C1617" s="345">
        <f t="shared" si="2234"/>
        <v>33527.230000000003</v>
      </c>
      <c r="D1617" s="413">
        <v>33527.230000000003</v>
      </c>
    </row>
    <row r="1618" spans="2:4" ht="15.45" x14ac:dyDescent="0.4">
      <c r="B1618" s="411" t="s">
        <v>949</v>
      </c>
      <c r="C1618" s="345">
        <f t="shared" si="2234"/>
        <v>0</v>
      </c>
      <c r="D1618" s="416"/>
    </row>
    <row r="1619" spans="2:4" ht="15.45" x14ac:dyDescent="0.4">
      <c r="B1619" s="411" t="s">
        <v>950</v>
      </c>
      <c r="C1619" s="345">
        <f t="shared" si="2234"/>
        <v>1370</v>
      </c>
      <c r="D1619" s="417">
        <v>1370</v>
      </c>
    </row>
    <row r="1620" spans="2:4" ht="15.45" x14ac:dyDescent="0.4">
      <c r="B1620" s="411" t="s">
        <v>951</v>
      </c>
      <c r="C1620" s="345">
        <f t="shared" si="2234"/>
        <v>1087</v>
      </c>
      <c r="D1620" s="417">
        <v>1087</v>
      </c>
    </row>
    <row r="1621" spans="2:4" ht="15.45" x14ac:dyDescent="0.4">
      <c r="B1621" s="411" t="s">
        <v>952</v>
      </c>
      <c r="C1621" s="345">
        <f t="shared" si="2234"/>
        <v>1401</v>
      </c>
      <c r="D1621" s="417">
        <v>1401</v>
      </c>
    </row>
    <row r="1622" spans="2:4" ht="15.45" x14ac:dyDescent="0.4">
      <c r="B1622" s="411" t="s">
        <v>953</v>
      </c>
      <c r="C1622" s="345">
        <f t="shared" si="2234"/>
        <v>77</v>
      </c>
      <c r="D1622" s="417">
        <v>77</v>
      </c>
    </row>
    <row r="1623" spans="2:4" ht="15.45" x14ac:dyDescent="0.4">
      <c r="B1623" s="411" t="s">
        <v>954</v>
      </c>
      <c r="C1623" s="345">
        <f t="shared" si="2234"/>
        <v>1838</v>
      </c>
      <c r="D1623" s="417">
        <v>1838</v>
      </c>
    </row>
    <row r="1624" spans="2:4" ht="15.45" x14ac:dyDescent="0.4">
      <c r="B1624" s="411" t="s">
        <v>955</v>
      </c>
      <c r="C1624" s="345">
        <f t="shared" si="2234"/>
        <v>1498</v>
      </c>
      <c r="D1624" s="417">
        <v>1498</v>
      </c>
    </row>
    <row r="1625" spans="2:4" ht="15.45" x14ac:dyDescent="0.4">
      <c r="B1625" s="411" t="s">
        <v>956</v>
      </c>
      <c r="C1625" s="345">
        <f t="shared" si="2234"/>
        <v>316</v>
      </c>
      <c r="D1625" s="417">
        <v>316</v>
      </c>
    </row>
    <row r="1626" spans="2:4" ht="15.45" x14ac:dyDescent="0.4">
      <c r="B1626" s="411" t="s">
        <v>957</v>
      </c>
      <c r="C1626" s="345">
        <f t="shared" si="2234"/>
        <v>4</v>
      </c>
      <c r="D1626" s="417">
        <v>4</v>
      </c>
    </row>
    <row r="1627" spans="2:4" ht="15.45" x14ac:dyDescent="0.4">
      <c r="B1627" s="411" t="s">
        <v>958</v>
      </c>
      <c r="C1627" s="345">
        <f t="shared" si="2234"/>
        <v>195</v>
      </c>
      <c r="D1627" s="417">
        <v>195</v>
      </c>
    </row>
    <row r="1628" spans="2:4" ht="15.45" x14ac:dyDescent="0.4">
      <c r="B1628" s="411" t="s">
        <v>959</v>
      </c>
      <c r="C1628" s="345">
        <f t="shared" si="2234"/>
        <v>16</v>
      </c>
      <c r="D1628" s="417">
        <v>16</v>
      </c>
    </row>
    <row r="1629" spans="2:4" ht="15.45" x14ac:dyDescent="0.4">
      <c r="B1629" s="411" t="s">
        <v>960</v>
      </c>
      <c r="C1629" s="345">
        <f t="shared" si="2234"/>
        <v>6</v>
      </c>
      <c r="D1629" s="417">
        <v>6</v>
      </c>
    </row>
    <row r="1630" spans="2:4" ht="15.45" x14ac:dyDescent="0.4">
      <c r="B1630" s="411" t="s">
        <v>961</v>
      </c>
      <c r="C1630" s="345">
        <f t="shared" si="2234"/>
        <v>11.27</v>
      </c>
      <c r="D1630" s="417">
        <v>11.27</v>
      </c>
    </row>
    <row r="1631" spans="2:4" ht="15.45" x14ac:dyDescent="0.4">
      <c r="B1631" s="411" t="s">
        <v>962</v>
      </c>
      <c r="C1631" s="345">
        <f t="shared" si="2234"/>
        <v>13</v>
      </c>
      <c r="D1631" s="417">
        <v>13</v>
      </c>
    </row>
    <row r="1632" spans="2:4" ht="15.45" x14ac:dyDescent="0.4">
      <c r="B1632" s="411" t="s">
        <v>963</v>
      </c>
      <c r="C1632" s="345">
        <f t="shared" si="2234"/>
        <v>4.5</v>
      </c>
      <c r="D1632" s="417">
        <v>4.5</v>
      </c>
    </row>
    <row r="1633" spans="2:4" ht="15.45" x14ac:dyDescent="0.4">
      <c r="B1633" s="411" t="s">
        <v>964</v>
      </c>
      <c r="C1633" s="345">
        <f t="shared" si="2234"/>
        <v>8.6999999999999993</v>
      </c>
      <c r="D1633" s="417">
        <v>8.6999999999999993</v>
      </c>
    </row>
    <row r="1634" spans="2:4" ht="15.45" x14ac:dyDescent="0.4">
      <c r="B1634" s="411" t="s">
        <v>965</v>
      </c>
      <c r="C1634" s="345">
        <f t="shared" si="2234"/>
        <v>60</v>
      </c>
      <c r="D1634" s="417">
        <v>60</v>
      </c>
    </row>
    <row r="1635" spans="2:4" ht="15.45" x14ac:dyDescent="0.4">
      <c r="B1635" s="411" t="s">
        <v>966</v>
      </c>
      <c r="C1635" s="345">
        <f t="shared" si="2234"/>
        <v>15</v>
      </c>
      <c r="D1635" s="417">
        <v>15</v>
      </c>
    </row>
    <row r="1636" spans="2:4" ht="15.45" x14ac:dyDescent="0.4">
      <c r="B1636" s="411" t="s">
        <v>967</v>
      </c>
      <c r="C1636" s="345">
        <f t="shared" si="2234"/>
        <v>8.5</v>
      </c>
      <c r="D1636" s="417">
        <v>8.5</v>
      </c>
    </row>
    <row r="1637" spans="2:4" ht="15.45" x14ac:dyDescent="0.4">
      <c r="B1637" s="411" t="s">
        <v>968</v>
      </c>
      <c r="C1637" s="345">
        <f t="shared" si="2234"/>
        <v>6</v>
      </c>
      <c r="D1637" s="417">
        <v>6</v>
      </c>
    </row>
    <row r="1638" spans="2:4" ht="15.45" x14ac:dyDescent="0.4">
      <c r="B1638" s="411" t="s">
        <v>969</v>
      </c>
      <c r="C1638" s="345">
        <f t="shared" si="2234"/>
        <v>18.8</v>
      </c>
      <c r="D1638" s="417">
        <v>18.8</v>
      </c>
    </row>
    <row r="1639" spans="2:4" ht="15.45" x14ac:dyDescent="0.4">
      <c r="B1639" s="411" t="s">
        <v>970</v>
      </c>
      <c r="C1639" s="345">
        <f t="shared" si="2234"/>
        <v>33.6</v>
      </c>
      <c r="D1639" s="417">
        <v>33.6</v>
      </c>
    </row>
    <row r="1640" spans="2:4" ht="15.45" x14ac:dyDescent="0.4">
      <c r="B1640" s="411" t="s">
        <v>971</v>
      </c>
      <c r="C1640" s="345">
        <f t="shared" si="2234"/>
        <v>65</v>
      </c>
      <c r="D1640" s="417">
        <v>65</v>
      </c>
    </row>
    <row r="1641" spans="2:4" ht="15.45" x14ac:dyDescent="0.4">
      <c r="B1641" s="411" t="s">
        <v>972</v>
      </c>
      <c r="C1641" s="345">
        <f t="shared" si="2234"/>
        <v>61.2</v>
      </c>
      <c r="D1641" s="417">
        <v>61.2</v>
      </c>
    </row>
    <row r="1642" spans="2:4" ht="15" customHeight="1" x14ac:dyDescent="0.4">
      <c r="B1642" s="411" t="s">
        <v>973</v>
      </c>
      <c r="C1642" s="345">
        <f t="shared" si="2234"/>
        <v>61.2</v>
      </c>
      <c r="D1642" s="417">
        <v>61.2</v>
      </c>
    </row>
    <row r="1643" spans="2:4" ht="15.45" hidden="1" x14ac:dyDescent="0.4">
      <c r="B1643" s="411" t="s">
        <v>974</v>
      </c>
      <c r="C1643" s="345">
        <f t="shared" si="2234"/>
        <v>0</v>
      </c>
      <c r="D1643" s="416"/>
    </row>
    <row r="1644" spans="2:4" ht="61.75" hidden="1" x14ac:dyDescent="0.4">
      <c r="B1644" s="411" t="s">
        <v>975</v>
      </c>
      <c r="C1644" s="345">
        <f t="shared" si="2234"/>
        <v>0</v>
      </c>
      <c r="D1644" s="417"/>
    </row>
    <row r="1645" spans="2:4" ht="15" x14ac:dyDescent="0.35">
      <c r="B1645" s="341" t="s">
        <v>546</v>
      </c>
      <c r="C1645" s="341">
        <f>C1646</f>
        <v>294</v>
      </c>
      <c r="D1645" s="341">
        <f t="shared" ref="D1645" si="2236">D1646</f>
        <v>294</v>
      </c>
    </row>
    <row r="1646" spans="2:4" ht="15" x14ac:dyDescent="0.35">
      <c r="B1646" s="290" t="s">
        <v>286</v>
      </c>
      <c r="C1646" s="377">
        <f t="shared" ref="C1646:D1646" si="2237">SUM(C1647:C1653)</f>
        <v>294</v>
      </c>
      <c r="D1646" s="377">
        <f t="shared" si="2237"/>
        <v>294</v>
      </c>
    </row>
    <row r="1647" spans="2:4" ht="15.45" x14ac:dyDescent="0.4">
      <c r="B1647" s="418" t="s">
        <v>976</v>
      </c>
      <c r="C1647" s="361">
        <f t="shared" ref="C1647:C1653" si="2238">D1647+E1647+F1647+I1647</f>
        <v>156</v>
      </c>
      <c r="D1647" s="361">
        <v>156</v>
      </c>
    </row>
    <row r="1648" spans="2:4" ht="15.45" hidden="1" x14ac:dyDescent="0.4">
      <c r="B1648" s="418" t="s">
        <v>977</v>
      </c>
      <c r="C1648" s="361">
        <f t="shared" si="2238"/>
        <v>0</v>
      </c>
      <c r="D1648" s="361"/>
    </row>
    <row r="1649" spans="2:4" ht="15.45" hidden="1" x14ac:dyDescent="0.4">
      <c r="B1649" s="418" t="s">
        <v>978</v>
      </c>
      <c r="C1649" s="361">
        <f t="shared" si="2238"/>
        <v>0</v>
      </c>
      <c r="D1649" s="361"/>
    </row>
    <row r="1650" spans="2:4" ht="15.45" x14ac:dyDescent="0.4">
      <c r="B1650" s="418" t="s">
        <v>979</v>
      </c>
      <c r="C1650" s="361">
        <f t="shared" si="2238"/>
        <v>99</v>
      </c>
      <c r="D1650" s="361">
        <v>99</v>
      </c>
    </row>
    <row r="1651" spans="2:4" ht="14.25" customHeight="1" x14ac:dyDescent="0.4">
      <c r="B1651" s="418" t="s">
        <v>980</v>
      </c>
      <c r="C1651" s="361">
        <f t="shared" si="2238"/>
        <v>35</v>
      </c>
      <c r="D1651" s="361">
        <v>35</v>
      </c>
    </row>
    <row r="1652" spans="2:4" ht="15.45" hidden="1" x14ac:dyDescent="0.4">
      <c r="B1652" s="418" t="s">
        <v>981</v>
      </c>
      <c r="C1652" s="361">
        <f t="shared" si="2238"/>
        <v>0</v>
      </c>
      <c r="D1652" s="361"/>
    </row>
    <row r="1653" spans="2:4" ht="15.45" x14ac:dyDescent="0.4">
      <c r="B1653" s="418" t="s">
        <v>982</v>
      </c>
      <c r="C1653" s="361">
        <f t="shared" si="2238"/>
        <v>4</v>
      </c>
      <c r="D1653" s="361">
        <v>4</v>
      </c>
    </row>
    <row r="1654" spans="2:4" ht="15" x14ac:dyDescent="0.35">
      <c r="B1654" s="341" t="s">
        <v>532</v>
      </c>
      <c r="C1654" s="341">
        <f>C1655</f>
        <v>222</v>
      </c>
      <c r="D1654" s="341">
        <f t="shared" ref="D1654" si="2239">D1655</f>
        <v>222</v>
      </c>
    </row>
    <row r="1655" spans="2:4" ht="15" x14ac:dyDescent="0.35">
      <c r="B1655" s="290" t="s">
        <v>286</v>
      </c>
      <c r="C1655" s="377">
        <f>SUM(C1656:C1661)</f>
        <v>222</v>
      </c>
      <c r="D1655" s="377">
        <f>SUM(D1656:D1661)</f>
        <v>222</v>
      </c>
    </row>
    <row r="1656" spans="2:4" ht="15.45" x14ac:dyDescent="0.4">
      <c r="B1656" s="418" t="s">
        <v>983</v>
      </c>
      <c r="C1656" s="361">
        <f t="shared" ref="C1656:C1661" si="2240">D1656+E1656+F1656+I1656</f>
        <v>152</v>
      </c>
      <c r="D1656" s="361">
        <v>152</v>
      </c>
    </row>
    <row r="1657" spans="2:4" ht="0.75" customHeight="1" x14ac:dyDescent="0.4">
      <c r="B1657" s="418" t="s">
        <v>984</v>
      </c>
      <c r="C1657" s="361">
        <f t="shared" si="2240"/>
        <v>0</v>
      </c>
      <c r="D1657" s="361"/>
    </row>
    <row r="1658" spans="2:4" ht="15.45" hidden="1" x14ac:dyDescent="0.4">
      <c r="B1658" s="418" t="s">
        <v>985</v>
      </c>
      <c r="C1658" s="361">
        <f t="shared" si="2240"/>
        <v>0</v>
      </c>
      <c r="D1658" s="361"/>
    </row>
    <row r="1659" spans="2:4" ht="15.45" hidden="1" x14ac:dyDescent="0.4">
      <c r="B1659" s="418" t="s">
        <v>986</v>
      </c>
      <c r="C1659" s="361">
        <f t="shared" si="2240"/>
        <v>0</v>
      </c>
      <c r="D1659" s="361"/>
    </row>
    <row r="1660" spans="2:4" ht="15.45" hidden="1" x14ac:dyDescent="0.4">
      <c r="B1660" s="418" t="s">
        <v>987</v>
      </c>
      <c r="C1660" s="361">
        <f t="shared" si="2240"/>
        <v>0</v>
      </c>
      <c r="D1660" s="361"/>
    </row>
    <row r="1661" spans="2:4" ht="15.45" x14ac:dyDescent="0.4">
      <c r="B1661" s="419" t="s">
        <v>988</v>
      </c>
      <c r="C1661" s="420">
        <f t="shared" si="2240"/>
        <v>70</v>
      </c>
      <c r="D1661" s="420">
        <v>70</v>
      </c>
    </row>
    <row r="1662" spans="2:4" ht="15" x14ac:dyDescent="0.35">
      <c r="B1662" s="463" t="s">
        <v>989</v>
      </c>
      <c r="C1662" s="464">
        <f>C1664+C1663+C1665+C1666</f>
        <v>6383</v>
      </c>
      <c r="D1662" s="398">
        <f t="shared" ref="D1662" si="2241">D1664+D1663+D1665+D1666</f>
        <v>6383</v>
      </c>
    </row>
    <row r="1663" spans="2:4" ht="15" x14ac:dyDescent="0.35">
      <c r="B1663" s="366" t="s">
        <v>286</v>
      </c>
      <c r="C1663" s="341">
        <f>C1708+C1679+C1697+C1715+C1719</f>
        <v>5628</v>
      </c>
      <c r="D1663" s="341">
        <f>D1708+D1679+D1697+D1715+D1719</f>
        <v>5628</v>
      </c>
    </row>
    <row r="1664" spans="2:4" ht="15" x14ac:dyDescent="0.35">
      <c r="B1664" s="366" t="s">
        <v>284</v>
      </c>
      <c r="C1664" s="341">
        <f t="shared" ref="C1664:D1664" si="2242">C1670</f>
        <v>668</v>
      </c>
      <c r="D1664" s="341">
        <f t="shared" si="2242"/>
        <v>668</v>
      </c>
    </row>
    <row r="1665" spans="2:4" ht="15" x14ac:dyDescent="0.35">
      <c r="B1665" s="366" t="s">
        <v>771</v>
      </c>
      <c r="C1665" s="341">
        <f>C1673</f>
        <v>87</v>
      </c>
      <c r="D1665" s="341">
        <f t="shared" ref="D1665" si="2243">D1673</f>
        <v>87</v>
      </c>
    </row>
    <row r="1666" spans="2:4" ht="15" x14ac:dyDescent="0.35">
      <c r="B1666" s="342" t="s">
        <v>772</v>
      </c>
      <c r="C1666" s="341">
        <f>C1705</f>
        <v>0</v>
      </c>
      <c r="D1666" s="341">
        <f t="shared" ref="D1666" si="2244">D1705</f>
        <v>0</v>
      </c>
    </row>
    <row r="1667" spans="2:4" ht="15" x14ac:dyDescent="0.35">
      <c r="B1667" s="465" t="s">
        <v>990</v>
      </c>
      <c r="C1667" s="454">
        <f>C1708+C1715+C1719</f>
        <v>3808</v>
      </c>
      <c r="D1667" s="421">
        <f>D1708+D1715+D1719</f>
        <v>3808</v>
      </c>
    </row>
    <row r="1668" spans="2:4" ht="15" x14ac:dyDescent="0.35">
      <c r="B1668" s="465" t="s">
        <v>991</v>
      </c>
      <c r="C1668" s="454">
        <f>C1697</f>
        <v>338</v>
      </c>
      <c r="D1668" s="421">
        <f>D1697</f>
        <v>338</v>
      </c>
    </row>
    <row r="1669" spans="2:4" ht="30" x14ac:dyDescent="0.35">
      <c r="B1669" s="422" t="s">
        <v>992</v>
      </c>
      <c r="C1669" s="341">
        <f t="shared" ref="C1669:D1669" si="2245">C1670+C1679+C1673</f>
        <v>2237</v>
      </c>
      <c r="D1669" s="341">
        <f t="shared" si="2245"/>
        <v>2237</v>
      </c>
    </row>
    <row r="1670" spans="2:4" ht="15" x14ac:dyDescent="0.35">
      <c r="B1670" s="406" t="s">
        <v>993</v>
      </c>
      <c r="C1670" s="423">
        <f>SUM(C1671:C1672)</f>
        <v>668</v>
      </c>
      <c r="D1670" s="423">
        <f>SUM(D1671:D1672)</f>
        <v>668</v>
      </c>
    </row>
    <row r="1671" spans="2:4" ht="31.3" x14ac:dyDescent="0.45">
      <c r="B1671" s="361" t="s">
        <v>994</v>
      </c>
      <c r="C1671" s="373">
        <f t="shared" ref="C1671:C1672" si="2246">D1671+E1671+F1671</f>
        <v>579</v>
      </c>
      <c r="D1671" s="424">
        <v>579</v>
      </c>
    </row>
    <row r="1672" spans="2:4" ht="31.3" x14ac:dyDescent="0.45">
      <c r="B1672" s="361" t="s">
        <v>995</v>
      </c>
      <c r="C1672" s="373">
        <f t="shared" si="2246"/>
        <v>89</v>
      </c>
      <c r="D1672" s="424">
        <v>89</v>
      </c>
    </row>
    <row r="1673" spans="2:4" ht="15" x14ac:dyDescent="0.35">
      <c r="B1673" s="367" t="s">
        <v>771</v>
      </c>
      <c r="C1673" s="367">
        <f>C1674</f>
        <v>87</v>
      </c>
      <c r="D1673" s="367">
        <f t="shared" ref="D1673" si="2247">D1674</f>
        <v>87</v>
      </c>
    </row>
    <row r="1674" spans="2:4" ht="15.45" x14ac:dyDescent="0.4">
      <c r="B1674" s="360" t="s">
        <v>996</v>
      </c>
      <c r="C1674" s="360">
        <f t="shared" ref="C1674" si="2248">D1674+E1674+F1674</f>
        <v>87</v>
      </c>
      <c r="D1674" s="360">
        <f>SUM(D1675:D1678)</f>
        <v>87</v>
      </c>
    </row>
    <row r="1675" spans="2:4" ht="15.45" hidden="1" x14ac:dyDescent="0.4">
      <c r="B1675" s="360"/>
      <c r="C1675" s="360"/>
      <c r="D1675" s="360">
        <v>58</v>
      </c>
    </row>
    <row r="1676" spans="2:4" ht="15.45" hidden="1" x14ac:dyDescent="0.4">
      <c r="B1676" s="360"/>
      <c r="C1676" s="360"/>
      <c r="D1676" s="360">
        <v>4</v>
      </c>
    </row>
    <row r="1677" spans="2:4" ht="15.45" hidden="1" x14ac:dyDescent="0.4">
      <c r="B1677" s="360"/>
      <c r="C1677" s="360"/>
      <c r="D1677" s="360">
        <v>0</v>
      </c>
    </row>
    <row r="1678" spans="2:4" ht="15.45" hidden="1" x14ac:dyDescent="0.4">
      <c r="B1678" s="360"/>
      <c r="C1678" s="360"/>
      <c r="D1678" s="360">
        <v>25</v>
      </c>
    </row>
    <row r="1679" spans="2:4" ht="15" x14ac:dyDescent="0.35">
      <c r="B1679" s="290" t="s">
        <v>286</v>
      </c>
      <c r="C1679" s="367">
        <f t="shared" ref="C1679:D1679" si="2249">SUM(C1680:C1696)</f>
        <v>1482</v>
      </c>
      <c r="D1679" s="367">
        <f t="shared" si="2249"/>
        <v>1482</v>
      </c>
    </row>
    <row r="1680" spans="2:4" ht="30.9" x14ac:dyDescent="0.4">
      <c r="B1680" s="361" t="s">
        <v>997</v>
      </c>
      <c r="C1680" s="396">
        <f t="shared" ref="C1680:C1696" si="2250">SUM(D1680:I1680)</f>
        <v>973</v>
      </c>
      <c r="D1680" s="360">
        <v>973</v>
      </c>
    </row>
    <row r="1681" spans="2:4" ht="46.3" x14ac:dyDescent="0.4">
      <c r="B1681" s="361" t="s">
        <v>998</v>
      </c>
      <c r="C1681" s="396">
        <f t="shared" si="2250"/>
        <v>10</v>
      </c>
      <c r="D1681" s="360">
        <v>10</v>
      </c>
    </row>
    <row r="1682" spans="2:4" ht="46.3" x14ac:dyDescent="0.4">
      <c r="B1682" s="361" t="s">
        <v>999</v>
      </c>
      <c r="C1682" s="396">
        <f t="shared" si="2250"/>
        <v>10</v>
      </c>
      <c r="D1682" s="360">
        <v>10</v>
      </c>
    </row>
    <row r="1683" spans="2:4" ht="46.3" x14ac:dyDescent="0.4">
      <c r="B1683" s="361" t="s">
        <v>1000</v>
      </c>
      <c r="C1683" s="396">
        <f t="shared" si="2250"/>
        <v>59</v>
      </c>
      <c r="D1683" s="360">
        <v>59</v>
      </c>
    </row>
    <row r="1684" spans="2:4" ht="46.3" x14ac:dyDescent="0.4">
      <c r="B1684" s="361" t="s">
        <v>1001</v>
      </c>
      <c r="C1684" s="396">
        <f t="shared" si="2250"/>
        <v>3</v>
      </c>
      <c r="D1684" s="360">
        <v>3</v>
      </c>
    </row>
    <row r="1685" spans="2:4" ht="46.3" x14ac:dyDescent="0.4">
      <c r="B1685" s="361" t="s">
        <v>1002</v>
      </c>
      <c r="C1685" s="396">
        <f t="shared" si="2250"/>
        <v>27</v>
      </c>
      <c r="D1685" s="360">
        <v>27</v>
      </c>
    </row>
    <row r="1686" spans="2:4" ht="46.3" x14ac:dyDescent="0.4">
      <c r="B1686" s="361" t="s">
        <v>1003</v>
      </c>
      <c r="C1686" s="396">
        <f t="shared" si="2250"/>
        <v>21</v>
      </c>
      <c r="D1686" s="360">
        <v>21</v>
      </c>
    </row>
    <row r="1687" spans="2:4" ht="30.9" x14ac:dyDescent="0.4">
      <c r="B1687" s="361" t="s">
        <v>1004</v>
      </c>
      <c r="C1687" s="396">
        <f t="shared" si="2250"/>
        <v>9</v>
      </c>
      <c r="D1687" s="360">
        <v>9</v>
      </c>
    </row>
    <row r="1688" spans="2:4" ht="30.9" x14ac:dyDescent="0.4">
      <c r="B1688" s="361" t="s">
        <v>1005</v>
      </c>
      <c r="C1688" s="396">
        <f t="shared" si="2250"/>
        <v>29</v>
      </c>
      <c r="D1688" s="360">
        <v>29</v>
      </c>
    </row>
    <row r="1689" spans="2:4" ht="46.3" x14ac:dyDescent="0.4">
      <c r="B1689" s="361" t="s">
        <v>1006</v>
      </c>
      <c r="C1689" s="396">
        <f t="shared" si="2250"/>
        <v>65</v>
      </c>
      <c r="D1689" s="360">
        <v>65</v>
      </c>
    </row>
    <row r="1690" spans="2:4" ht="30.9" x14ac:dyDescent="0.4">
      <c r="B1690" s="361" t="s">
        <v>1007</v>
      </c>
      <c r="C1690" s="396">
        <f t="shared" si="2250"/>
        <v>86</v>
      </c>
      <c r="D1690" s="360">
        <v>86</v>
      </c>
    </row>
    <row r="1691" spans="2:4" ht="15.45" x14ac:dyDescent="0.4">
      <c r="B1691" s="360" t="s">
        <v>1008</v>
      </c>
      <c r="C1691" s="396">
        <f t="shared" si="2250"/>
        <v>2</v>
      </c>
      <c r="D1691" s="360">
        <v>2</v>
      </c>
    </row>
    <row r="1692" spans="2:4" ht="15.45" x14ac:dyDescent="0.4">
      <c r="B1692" s="360" t="s">
        <v>1009</v>
      </c>
      <c r="C1692" s="396">
        <f t="shared" si="2250"/>
        <v>6</v>
      </c>
      <c r="D1692" s="360">
        <v>6</v>
      </c>
    </row>
    <row r="1693" spans="2:4" ht="30.9" x14ac:dyDescent="0.4">
      <c r="B1693" s="361" t="s">
        <v>1010</v>
      </c>
      <c r="C1693" s="425">
        <f t="shared" si="2250"/>
        <v>10</v>
      </c>
      <c r="D1693" s="373">
        <v>10</v>
      </c>
    </row>
    <row r="1694" spans="2:4" ht="30.9" x14ac:dyDescent="0.4">
      <c r="B1694" s="361" t="s">
        <v>1011</v>
      </c>
      <c r="C1694" s="396">
        <f t="shared" si="2250"/>
        <v>130</v>
      </c>
      <c r="D1694" s="360">
        <v>130</v>
      </c>
    </row>
    <row r="1695" spans="2:4" ht="15.45" x14ac:dyDescent="0.4">
      <c r="B1695" s="361" t="s">
        <v>1012</v>
      </c>
      <c r="C1695" s="396">
        <f t="shared" si="2250"/>
        <v>39</v>
      </c>
      <c r="D1695" s="396">
        <v>39</v>
      </c>
    </row>
    <row r="1696" spans="2:4" ht="15.45" x14ac:dyDescent="0.4">
      <c r="B1696" s="361" t="s">
        <v>1013</v>
      </c>
      <c r="C1696" s="396">
        <f t="shared" si="2250"/>
        <v>3</v>
      </c>
      <c r="D1696" s="396">
        <v>3</v>
      </c>
    </row>
    <row r="1697" spans="2:4" ht="30" x14ac:dyDescent="0.35">
      <c r="B1697" s="422" t="s">
        <v>1014</v>
      </c>
      <c r="C1697" s="426">
        <f>C1698</f>
        <v>338</v>
      </c>
      <c r="D1697" s="426">
        <f t="shared" ref="D1697" si="2251">D1698</f>
        <v>338</v>
      </c>
    </row>
    <row r="1698" spans="2:4" ht="15" x14ac:dyDescent="0.35">
      <c r="B1698" s="290" t="s">
        <v>286</v>
      </c>
      <c r="C1698" s="427">
        <f t="shared" ref="C1698:D1698" si="2252">SUM(C1699:C1704)</f>
        <v>338</v>
      </c>
      <c r="D1698" s="427">
        <f t="shared" si="2252"/>
        <v>338</v>
      </c>
    </row>
    <row r="1699" spans="2:4" ht="77.150000000000006" x14ac:dyDescent="0.4">
      <c r="B1699" s="428" t="s">
        <v>1015</v>
      </c>
      <c r="C1699" s="396">
        <f t="shared" ref="C1699:C1704" si="2253">SUM(D1699:I1699)</f>
        <v>125</v>
      </c>
      <c r="D1699" s="396">
        <v>125</v>
      </c>
    </row>
    <row r="1700" spans="2:4" ht="15.45" x14ac:dyDescent="0.4">
      <c r="B1700" s="429" t="s">
        <v>1016</v>
      </c>
      <c r="C1700" s="396">
        <f t="shared" si="2253"/>
        <v>12</v>
      </c>
      <c r="D1700" s="396">
        <v>12</v>
      </c>
    </row>
    <row r="1701" spans="2:4" ht="15.45" x14ac:dyDescent="0.4">
      <c r="B1701" s="429" t="s">
        <v>1017</v>
      </c>
      <c r="C1701" s="396">
        <f t="shared" si="2253"/>
        <v>69</v>
      </c>
      <c r="D1701" s="396">
        <v>69</v>
      </c>
    </row>
    <row r="1702" spans="2:4" ht="15.45" x14ac:dyDescent="0.4">
      <c r="B1702" s="430" t="s">
        <v>1018</v>
      </c>
      <c r="C1702" s="396">
        <f t="shared" si="2253"/>
        <v>22</v>
      </c>
      <c r="D1702" s="396">
        <v>22</v>
      </c>
    </row>
    <row r="1703" spans="2:4" ht="15.45" x14ac:dyDescent="0.4">
      <c r="B1703" s="362" t="s">
        <v>1019</v>
      </c>
      <c r="C1703" s="396">
        <f t="shared" si="2253"/>
        <v>20</v>
      </c>
      <c r="D1703" s="396">
        <v>20</v>
      </c>
    </row>
    <row r="1704" spans="2:4" ht="15.45" x14ac:dyDescent="0.4">
      <c r="B1704" s="364" t="s">
        <v>1020</v>
      </c>
      <c r="C1704" s="396">
        <f t="shared" si="2253"/>
        <v>90</v>
      </c>
      <c r="D1704" s="396">
        <v>90</v>
      </c>
    </row>
    <row r="1705" spans="2:4" ht="0.75" customHeight="1" x14ac:dyDescent="0.35">
      <c r="B1705" s="431" t="s">
        <v>1021</v>
      </c>
      <c r="C1705" s="427">
        <f>C1706</f>
        <v>0</v>
      </c>
      <c r="D1705" s="427">
        <f t="shared" ref="D1705" si="2254">D1706</f>
        <v>0</v>
      </c>
    </row>
    <row r="1706" spans="2:4" ht="15" hidden="1" x14ac:dyDescent="0.35">
      <c r="B1706" s="290" t="s">
        <v>772</v>
      </c>
      <c r="C1706" s="427">
        <f>C1707</f>
        <v>0</v>
      </c>
      <c r="D1706" s="427">
        <f>D1707</f>
        <v>0</v>
      </c>
    </row>
    <row r="1707" spans="2:4" ht="30.9" hidden="1" x14ac:dyDescent="0.4">
      <c r="B1707" s="368" t="s">
        <v>1022</v>
      </c>
      <c r="C1707" s="396">
        <f t="shared" ref="C1707" si="2255">SUM(D1707:I1707)</f>
        <v>0</v>
      </c>
      <c r="D1707" s="432"/>
    </row>
    <row r="1708" spans="2:4" ht="15" x14ac:dyDescent="0.35">
      <c r="B1708" s="433" t="s">
        <v>1023</v>
      </c>
      <c r="C1708" s="434">
        <f>C1709</f>
        <v>20</v>
      </c>
      <c r="D1708" s="434">
        <f t="shared" ref="D1708" si="2256">D1709</f>
        <v>20</v>
      </c>
    </row>
    <row r="1709" spans="2:4" ht="15" x14ac:dyDescent="0.35">
      <c r="B1709" s="308" t="s">
        <v>286</v>
      </c>
      <c r="C1709" s="435">
        <f t="shared" ref="C1709:D1709" si="2257">SUM(C1710:C1714)</f>
        <v>20</v>
      </c>
      <c r="D1709" s="435">
        <f t="shared" si="2257"/>
        <v>20</v>
      </c>
    </row>
    <row r="1710" spans="2:4" ht="0.75" customHeight="1" x14ac:dyDescent="0.4">
      <c r="B1710" s="436" t="s">
        <v>1024</v>
      </c>
      <c r="C1710" s="358">
        <f>D1710+E1710+F1710+I1710</f>
        <v>0</v>
      </c>
      <c r="D1710" s="358"/>
    </row>
    <row r="1711" spans="2:4" ht="15.45" hidden="1" x14ac:dyDescent="0.4">
      <c r="B1711" s="437" t="s">
        <v>1025</v>
      </c>
      <c r="C1711" s="358">
        <f t="shared" ref="C1711:C1714" si="2258">D1711+E1711+F1711+I1711</f>
        <v>0</v>
      </c>
      <c r="D1711" s="358"/>
    </row>
    <row r="1712" spans="2:4" ht="15.45" hidden="1" x14ac:dyDescent="0.4">
      <c r="B1712" s="302" t="s">
        <v>1026</v>
      </c>
      <c r="C1712" s="358">
        <f t="shared" si="2258"/>
        <v>0</v>
      </c>
      <c r="D1712" s="358"/>
    </row>
    <row r="1713" spans="2:4" ht="15.45" x14ac:dyDescent="0.4">
      <c r="B1713" s="302" t="s">
        <v>790</v>
      </c>
      <c r="C1713" s="358">
        <f t="shared" si="2258"/>
        <v>18</v>
      </c>
      <c r="D1713" s="358">
        <v>18</v>
      </c>
    </row>
    <row r="1714" spans="2:4" ht="15.45" x14ac:dyDescent="0.4">
      <c r="B1714" s="302" t="s">
        <v>1027</v>
      </c>
      <c r="C1714" s="358">
        <f t="shared" si="2258"/>
        <v>2</v>
      </c>
      <c r="D1714" s="358">
        <v>2</v>
      </c>
    </row>
    <row r="1715" spans="2:4" ht="15" x14ac:dyDescent="0.35">
      <c r="B1715" s="433" t="s">
        <v>1028</v>
      </c>
      <c r="C1715" s="434">
        <f>C1716</f>
        <v>3678</v>
      </c>
      <c r="D1715" s="434">
        <f t="shared" ref="D1715" si="2259">D1716</f>
        <v>3678</v>
      </c>
    </row>
    <row r="1716" spans="2:4" ht="15" x14ac:dyDescent="0.35">
      <c r="B1716" s="308" t="s">
        <v>286</v>
      </c>
      <c r="C1716" s="438">
        <f>SUM(C1717:C1718)</f>
        <v>3678</v>
      </c>
      <c r="D1716" s="438">
        <f t="shared" ref="D1716" si="2260">SUM(D1717:D1718)</f>
        <v>3678</v>
      </c>
    </row>
    <row r="1717" spans="2:4" ht="15.45" x14ac:dyDescent="0.4">
      <c r="B1717" s="311" t="s">
        <v>1029</v>
      </c>
      <c r="C1717" s="439">
        <f>D1717+E1717+F1717+I1717</f>
        <v>3660</v>
      </c>
      <c r="D1717" s="439">
        <v>3660</v>
      </c>
    </row>
    <row r="1718" spans="2:4" ht="15.45" x14ac:dyDescent="0.4">
      <c r="B1718" s="311" t="s">
        <v>1030</v>
      </c>
      <c r="C1718" s="439">
        <f>D1718+E1718+F1718+I1718</f>
        <v>18</v>
      </c>
      <c r="D1718" s="439">
        <v>18</v>
      </c>
    </row>
    <row r="1719" spans="2:4" ht="15" x14ac:dyDescent="0.35">
      <c r="B1719" s="433" t="s">
        <v>1031</v>
      </c>
      <c r="C1719" s="434">
        <f>C1720</f>
        <v>110</v>
      </c>
      <c r="D1719" s="434">
        <f t="shared" ref="D1719" si="2261">D1720</f>
        <v>110</v>
      </c>
    </row>
    <row r="1720" spans="2:4" ht="15" x14ac:dyDescent="0.35">
      <c r="B1720" s="308" t="s">
        <v>286</v>
      </c>
      <c r="C1720" s="438">
        <f>SUM(C1721:C1722)</f>
        <v>110</v>
      </c>
      <c r="D1720" s="438">
        <f t="shared" ref="D1720" si="2262">SUM(D1721:D1722)</f>
        <v>110</v>
      </c>
    </row>
    <row r="1721" spans="2:4" ht="30.9" x14ac:dyDescent="0.4">
      <c r="B1721" s="311" t="s">
        <v>1032</v>
      </c>
      <c r="C1721" s="439">
        <f>D1721+E1721+F1721+I1721</f>
        <v>110</v>
      </c>
      <c r="D1721" s="439">
        <v>110</v>
      </c>
    </row>
    <row r="1722" spans="2:4" ht="15.45" hidden="1" x14ac:dyDescent="0.4">
      <c r="B1722" s="440" t="s">
        <v>1033</v>
      </c>
      <c r="C1722" s="439">
        <f>D1722+E1722+F1722+I1722</f>
        <v>0</v>
      </c>
      <c r="D1722" s="439"/>
    </row>
    <row r="1723" spans="2:4" ht="15" x14ac:dyDescent="0.35">
      <c r="B1723" s="461" t="s">
        <v>1034</v>
      </c>
      <c r="C1723" s="462">
        <f>C1724+C1727</f>
        <v>987</v>
      </c>
      <c r="D1723" s="442">
        <f t="shared" ref="D1723" si="2263">D1724+D1727</f>
        <v>987</v>
      </c>
    </row>
    <row r="1724" spans="2:4" ht="15" x14ac:dyDescent="0.35">
      <c r="B1724" s="443" t="s">
        <v>1035</v>
      </c>
      <c r="C1724" s="309">
        <f>C1729</f>
        <v>487</v>
      </c>
      <c r="D1724" s="309">
        <f t="shared" ref="D1724" si="2264">D1729</f>
        <v>487</v>
      </c>
    </row>
    <row r="1725" spans="2:4" ht="15" x14ac:dyDescent="0.35">
      <c r="B1725" s="335" t="s">
        <v>286</v>
      </c>
      <c r="C1725" s="309">
        <f>C1727</f>
        <v>500</v>
      </c>
      <c r="D1725" s="309">
        <f t="shared" ref="D1725" si="2265">D1727</f>
        <v>500</v>
      </c>
    </row>
    <row r="1726" spans="2:4" ht="15" x14ac:dyDescent="0.35">
      <c r="B1726" s="443" t="s">
        <v>1036</v>
      </c>
      <c r="C1726" s="309">
        <f>C1727</f>
        <v>500</v>
      </c>
      <c r="D1726" s="309">
        <f t="shared" ref="D1726" si="2266">D1727</f>
        <v>500</v>
      </c>
    </row>
    <row r="1727" spans="2:4" ht="15" x14ac:dyDescent="0.35">
      <c r="B1727" s="308" t="s">
        <v>286</v>
      </c>
      <c r="C1727" s="309">
        <f>C1728</f>
        <v>500</v>
      </c>
      <c r="D1727" s="309">
        <f>D1728</f>
        <v>500</v>
      </c>
    </row>
    <row r="1728" spans="2:4" ht="30.9" x14ac:dyDescent="0.4">
      <c r="B1728" s="318" t="s">
        <v>1037</v>
      </c>
      <c r="C1728" s="310">
        <f>D1728</f>
        <v>500</v>
      </c>
      <c r="D1728" s="310">
        <v>500</v>
      </c>
    </row>
    <row r="1729" spans="2:4" ht="15" x14ac:dyDescent="0.35">
      <c r="B1729" s="443" t="s">
        <v>1035</v>
      </c>
      <c r="C1729" s="443">
        <f t="shared" ref="C1729:D1729" si="2267">C1730</f>
        <v>487</v>
      </c>
      <c r="D1729" s="443">
        <f t="shared" si="2267"/>
        <v>487</v>
      </c>
    </row>
    <row r="1730" spans="2:4" ht="30.9" x14ac:dyDescent="0.4">
      <c r="B1730" s="318" t="s">
        <v>1038</v>
      </c>
      <c r="C1730" s="310">
        <f>SUM(D1730:I1730)</f>
        <v>487</v>
      </c>
      <c r="D1730" s="310">
        <v>487</v>
      </c>
    </row>
    <row r="1731" spans="2:4" ht="15" x14ac:dyDescent="0.35">
      <c r="B1731" s="461" t="s">
        <v>1039</v>
      </c>
      <c r="C1731" s="462">
        <f>C1732</f>
        <v>917</v>
      </c>
      <c r="D1731" s="299">
        <f>D1732</f>
        <v>917</v>
      </c>
    </row>
    <row r="1732" spans="2:4" ht="15.45" x14ac:dyDescent="0.4">
      <c r="B1732" s="444" t="s">
        <v>773</v>
      </c>
      <c r="C1732" s="321">
        <f>D1732</f>
        <v>917</v>
      </c>
      <c r="D1732" s="321">
        <v>917</v>
      </c>
    </row>
    <row r="1733" spans="2:4" ht="15" x14ac:dyDescent="0.35">
      <c r="B1733" s="461" t="s">
        <v>1040</v>
      </c>
      <c r="C1733" s="462">
        <f>C1734+C1735+C1737+C1736</f>
        <v>49925</v>
      </c>
      <c r="D1733" s="299">
        <f t="shared" ref="D1733" si="2268">D1734+D1735+D1737+D1736</f>
        <v>49925</v>
      </c>
    </row>
    <row r="1734" spans="2:4" ht="15" x14ac:dyDescent="0.35">
      <c r="B1734" s="301" t="s">
        <v>1041</v>
      </c>
      <c r="C1734" s="445">
        <f>C1752</f>
        <v>24665</v>
      </c>
      <c r="D1734" s="446">
        <f t="shared" ref="D1734" si="2269">D1752</f>
        <v>24665</v>
      </c>
    </row>
    <row r="1735" spans="2:4" ht="15" x14ac:dyDescent="0.35">
      <c r="B1735" s="301" t="s">
        <v>1042</v>
      </c>
      <c r="C1735" s="445">
        <f>C1740</f>
        <v>101</v>
      </c>
      <c r="D1735" s="446">
        <f t="shared" ref="D1735" si="2270">D1740</f>
        <v>101</v>
      </c>
    </row>
    <row r="1736" spans="2:4" ht="15" x14ac:dyDescent="0.35">
      <c r="B1736" s="301" t="s">
        <v>770</v>
      </c>
      <c r="C1736" s="445">
        <f>C1742</f>
        <v>2850</v>
      </c>
      <c r="D1736" s="447">
        <f t="shared" ref="D1736" si="2271">D1742</f>
        <v>2850</v>
      </c>
    </row>
    <row r="1737" spans="2:4" ht="15" x14ac:dyDescent="0.35">
      <c r="B1737" s="448" t="s">
        <v>1043</v>
      </c>
      <c r="C1737" s="466">
        <f>SUM(C1738:C1739)</f>
        <v>22309</v>
      </c>
      <c r="D1737" s="449">
        <f t="shared" ref="D1737" si="2272">SUM(D1738:D1739)</f>
        <v>22309</v>
      </c>
    </row>
    <row r="1738" spans="2:4" ht="46.3" x14ac:dyDescent="0.4">
      <c r="B1738" s="450" t="s">
        <v>1044</v>
      </c>
      <c r="C1738" s="303">
        <f>SUM(D1738:I1738)</f>
        <v>11702</v>
      </c>
      <c r="D1738" s="425">
        <f>10000+1702</f>
        <v>11702</v>
      </c>
    </row>
    <row r="1739" spans="2:4" ht="46.3" x14ac:dyDescent="0.4">
      <c r="B1739" s="451" t="s">
        <v>1045</v>
      </c>
      <c r="C1739" s="303">
        <f>SUM(D1739:I1739)</f>
        <v>10607</v>
      </c>
      <c r="D1739" s="425">
        <f>9000+1607</f>
        <v>10607</v>
      </c>
    </row>
    <row r="1740" spans="2:4" ht="15" x14ac:dyDescent="0.35">
      <c r="B1740" s="441" t="s">
        <v>769</v>
      </c>
      <c r="C1740" s="442">
        <f t="shared" ref="C1740:D1740" si="2273">SUM(C1741:C1741)</f>
        <v>101</v>
      </c>
      <c r="D1740" s="442">
        <f t="shared" si="2273"/>
        <v>101</v>
      </c>
    </row>
    <row r="1741" spans="2:4" ht="30.9" x14ac:dyDescent="0.4">
      <c r="B1741" s="452" t="s">
        <v>1046</v>
      </c>
      <c r="C1741" s="303">
        <f t="shared" ref="C1741:C1743" si="2274">D1741+E1741+F1741+I1741</f>
        <v>101</v>
      </c>
      <c r="D1741" s="303">
        <v>101</v>
      </c>
    </row>
    <row r="1742" spans="2:4" ht="15" x14ac:dyDescent="0.35">
      <c r="B1742" s="453" t="s">
        <v>770</v>
      </c>
      <c r="C1742" s="454">
        <f t="shared" ref="C1742:D1742" si="2275">SUM(C1743:C1751)</f>
        <v>2850</v>
      </c>
      <c r="D1742" s="454">
        <f t="shared" si="2275"/>
        <v>2850</v>
      </c>
    </row>
    <row r="1743" spans="2:4" ht="15.45" x14ac:dyDescent="0.4">
      <c r="B1743" s="380" t="s">
        <v>1047</v>
      </c>
      <c r="C1743" s="455">
        <f t="shared" si="2274"/>
        <v>200</v>
      </c>
      <c r="D1743" s="455">
        <v>200</v>
      </c>
    </row>
    <row r="1744" spans="2:4" ht="30.9" x14ac:dyDescent="0.4">
      <c r="B1744" s="380" t="s">
        <v>1048</v>
      </c>
      <c r="C1744" s="455">
        <f>D1744+E1744+F1744+I1744</f>
        <v>500</v>
      </c>
      <c r="D1744" s="455">
        <v>500</v>
      </c>
    </row>
    <row r="1745" spans="2:4" ht="30.9" x14ac:dyDescent="0.4">
      <c r="B1745" s="380" t="s">
        <v>1049</v>
      </c>
      <c r="C1745" s="455">
        <f t="shared" ref="C1745:C1751" si="2276">SUM(D1745:I1745)</f>
        <v>200</v>
      </c>
      <c r="D1745" s="455">
        <v>200</v>
      </c>
    </row>
    <row r="1746" spans="2:4" ht="30.9" x14ac:dyDescent="0.4">
      <c r="B1746" s="380" t="s">
        <v>1050</v>
      </c>
      <c r="C1746" s="455">
        <f t="shared" si="2276"/>
        <v>300</v>
      </c>
      <c r="D1746" s="455">
        <v>300</v>
      </c>
    </row>
    <row r="1747" spans="2:4" ht="30.9" x14ac:dyDescent="0.4">
      <c r="B1747" s="380" t="s">
        <v>1051</v>
      </c>
      <c r="C1747" s="455">
        <f t="shared" si="2276"/>
        <v>550</v>
      </c>
      <c r="D1747" s="455">
        <v>550</v>
      </c>
    </row>
    <row r="1748" spans="2:4" ht="30.9" x14ac:dyDescent="0.4">
      <c r="B1748" s="380" t="s">
        <v>1052</v>
      </c>
      <c r="C1748" s="455">
        <f t="shared" si="2276"/>
        <v>300</v>
      </c>
      <c r="D1748" s="455">
        <v>300</v>
      </c>
    </row>
    <row r="1749" spans="2:4" ht="30.9" x14ac:dyDescent="0.4">
      <c r="B1749" s="380" t="s">
        <v>1053</v>
      </c>
      <c r="C1749" s="455">
        <f t="shared" si="2276"/>
        <v>300</v>
      </c>
      <c r="D1749" s="455">
        <v>300</v>
      </c>
    </row>
    <row r="1750" spans="2:4" ht="30.9" x14ac:dyDescent="0.4">
      <c r="B1750" s="380" t="s">
        <v>1054</v>
      </c>
      <c r="C1750" s="455">
        <f t="shared" si="2276"/>
        <v>300</v>
      </c>
      <c r="D1750" s="455">
        <v>300</v>
      </c>
    </row>
    <row r="1751" spans="2:4" ht="46.3" x14ac:dyDescent="0.4">
      <c r="B1751" s="380" t="s">
        <v>1055</v>
      </c>
      <c r="C1751" s="455">
        <f t="shared" si="2276"/>
        <v>200</v>
      </c>
      <c r="D1751" s="455">
        <v>200</v>
      </c>
    </row>
    <row r="1752" spans="2:4" ht="15" x14ac:dyDescent="0.35">
      <c r="B1752" s="441" t="s">
        <v>1056</v>
      </c>
      <c r="C1752" s="442">
        <f>C1753</f>
        <v>24665</v>
      </c>
      <c r="D1752" s="442">
        <f t="shared" ref="D1752" si="2277">D1753</f>
        <v>24665</v>
      </c>
    </row>
    <row r="1753" spans="2:4" ht="15" x14ac:dyDescent="0.35">
      <c r="B1753" s="456" t="s">
        <v>1057</v>
      </c>
      <c r="C1753" s="457">
        <f t="shared" ref="C1753:D1753" si="2278">C1754+C1767+C1773</f>
        <v>24665</v>
      </c>
      <c r="D1753" s="457">
        <f t="shared" si="2278"/>
        <v>24665</v>
      </c>
    </row>
    <row r="1754" spans="2:4" ht="15" x14ac:dyDescent="0.35">
      <c r="B1754" s="458" t="s">
        <v>1058</v>
      </c>
      <c r="C1754" s="299">
        <f>SUM(C1755:C1766)</f>
        <v>6793</v>
      </c>
      <c r="D1754" s="299">
        <f t="shared" ref="D1754" si="2279">SUM(D1755:D1766)</f>
        <v>6793</v>
      </c>
    </row>
    <row r="1755" spans="2:4" ht="61.75" x14ac:dyDescent="0.4">
      <c r="B1755" s="452" t="s">
        <v>1059</v>
      </c>
      <c r="C1755" s="303">
        <f>SUM(D1755:I1755)</f>
        <v>2000</v>
      </c>
      <c r="D1755" s="310">
        <v>2000</v>
      </c>
    </row>
    <row r="1756" spans="2:4" ht="30.9" x14ac:dyDescent="0.4">
      <c r="B1756" s="452" t="s">
        <v>1060</v>
      </c>
      <c r="C1756" s="303">
        <f t="shared" ref="C1756:C1766" si="2280">SUM(D1756:I1756)</f>
        <v>150</v>
      </c>
      <c r="D1756" s="310">
        <v>150</v>
      </c>
    </row>
    <row r="1757" spans="2:4" ht="30.9" x14ac:dyDescent="0.4">
      <c r="B1757" s="452" t="s">
        <v>1061</v>
      </c>
      <c r="C1757" s="303">
        <f t="shared" si="2280"/>
        <v>150</v>
      </c>
      <c r="D1757" s="310">
        <v>150</v>
      </c>
    </row>
    <row r="1758" spans="2:4" ht="30.9" x14ac:dyDescent="0.4">
      <c r="B1758" s="452" t="s">
        <v>1062</v>
      </c>
      <c r="C1758" s="303">
        <f t="shared" si="2280"/>
        <v>100</v>
      </c>
      <c r="D1758" s="310">
        <v>100</v>
      </c>
    </row>
    <row r="1759" spans="2:4" ht="30.9" x14ac:dyDescent="0.4">
      <c r="B1759" s="452" t="s">
        <v>1063</v>
      </c>
      <c r="C1759" s="303">
        <f t="shared" si="2280"/>
        <v>0</v>
      </c>
      <c r="D1759" s="310"/>
    </row>
    <row r="1760" spans="2:4" ht="30.9" x14ac:dyDescent="0.4">
      <c r="B1760" s="452" t="s">
        <v>1064</v>
      </c>
      <c r="C1760" s="303">
        <f t="shared" si="2280"/>
        <v>100</v>
      </c>
      <c r="D1760" s="310">
        <v>100</v>
      </c>
    </row>
    <row r="1761" spans="2:4" ht="30.9" x14ac:dyDescent="0.4">
      <c r="B1761" s="452" t="s">
        <v>1065</v>
      </c>
      <c r="C1761" s="303">
        <f t="shared" si="2280"/>
        <v>500</v>
      </c>
      <c r="D1761" s="310">
        <v>500</v>
      </c>
    </row>
    <row r="1762" spans="2:4" ht="30.9" x14ac:dyDescent="0.4">
      <c r="B1762" s="452" t="s">
        <v>1066</v>
      </c>
      <c r="C1762" s="303">
        <f t="shared" si="2280"/>
        <v>500</v>
      </c>
      <c r="D1762" s="310">
        <v>500</v>
      </c>
    </row>
    <row r="1763" spans="2:4" ht="30.9" x14ac:dyDescent="0.4">
      <c r="B1763" s="452" t="s">
        <v>1067</v>
      </c>
      <c r="C1763" s="303">
        <f t="shared" si="2280"/>
        <v>1000</v>
      </c>
      <c r="D1763" s="310">
        <v>1000</v>
      </c>
    </row>
    <row r="1764" spans="2:4" ht="30.9" x14ac:dyDescent="0.4">
      <c r="B1764" s="452" t="s">
        <v>1068</v>
      </c>
      <c r="C1764" s="303">
        <f t="shared" si="2280"/>
        <v>493</v>
      </c>
      <c r="D1764" s="310">
        <v>493</v>
      </c>
    </row>
    <row r="1765" spans="2:4" ht="123.45" x14ac:dyDescent="0.4">
      <c r="B1765" s="452" t="s">
        <v>1069</v>
      </c>
      <c r="C1765" s="303">
        <f t="shared" si="2280"/>
        <v>1000</v>
      </c>
      <c r="D1765" s="310">
        <v>1000</v>
      </c>
    </row>
    <row r="1766" spans="2:4" ht="46.3" x14ac:dyDescent="0.4">
      <c r="B1766" s="452" t="s">
        <v>1070</v>
      </c>
      <c r="C1766" s="303">
        <f t="shared" si="2280"/>
        <v>800</v>
      </c>
      <c r="D1766" s="310">
        <v>800</v>
      </c>
    </row>
    <row r="1767" spans="2:4" ht="15" x14ac:dyDescent="0.35">
      <c r="B1767" s="458" t="s">
        <v>1071</v>
      </c>
      <c r="C1767" s="299">
        <f t="shared" ref="C1767:D1767" si="2281">SUM(C1768:C1772)</f>
        <v>13968</v>
      </c>
      <c r="D1767" s="299">
        <f t="shared" si="2281"/>
        <v>13968</v>
      </c>
    </row>
    <row r="1768" spans="2:4" ht="30.9" x14ac:dyDescent="0.4">
      <c r="B1768" s="459" t="s">
        <v>1072</v>
      </c>
      <c r="C1768" s="460">
        <f t="shared" ref="C1768:C1778" si="2282">SUM(D1768:I1768)</f>
        <v>2000</v>
      </c>
      <c r="D1768" s="310">
        <v>2000</v>
      </c>
    </row>
    <row r="1769" spans="2:4" ht="30.9" x14ac:dyDescent="0.4">
      <c r="B1769" s="459" t="s">
        <v>1073</v>
      </c>
      <c r="C1769" s="460">
        <f t="shared" si="2282"/>
        <v>6000</v>
      </c>
      <c r="D1769" s="310">
        <v>6000</v>
      </c>
    </row>
    <row r="1770" spans="2:4" ht="30.9" x14ac:dyDescent="0.4">
      <c r="B1770" s="459" t="s">
        <v>1074</v>
      </c>
      <c r="C1770" s="460">
        <f t="shared" si="2282"/>
        <v>4730</v>
      </c>
      <c r="D1770" s="310">
        <f>10000-5270</f>
        <v>4730</v>
      </c>
    </row>
    <row r="1771" spans="2:4" ht="30.9" x14ac:dyDescent="0.4">
      <c r="B1771" s="459" t="s">
        <v>1075</v>
      </c>
      <c r="C1771" s="303">
        <f t="shared" si="2282"/>
        <v>238</v>
      </c>
      <c r="D1771" s="310">
        <v>238</v>
      </c>
    </row>
    <row r="1772" spans="2:4" ht="30.9" x14ac:dyDescent="0.4">
      <c r="B1772" s="459" t="s">
        <v>1076</v>
      </c>
      <c r="C1772" s="303">
        <f t="shared" si="2282"/>
        <v>1000</v>
      </c>
      <c r="D1772" s="310">
        <v>1000</v>
      </c>
    </row>
    <row r="1773" spans="2:4" ht="60" x14ac:dyDescent="0.35">
      <c r="B1773" s="458" t="s">
        <v>1077</v>
      </c>
      <c r="C1773" s="299">
        <f t="shared" ref="C1773:D1773" si="2283">SUM(C1774:C1778)</f>
        <v>3904</v>
      </c>
      <c r="D1773" s="299">
        <f t="shared" si="2283"/>
        <v>3904</v>
      </c>
    </row>
    <row r="1774" spans="2:4" ht="15.45" x14ac:dyDescent="0.4">
      <c r="B1774" s="329" t="s">
        <v>1078</v>
      </c>
      <c r="C1774" s="303">
        <f t="shared" si="2282"/>
        <v>405</v>
      </c>
      <c r="D1774" s="310">
        <v>405</v>
      </c>
    </row>
    <row r="1775" spans="2:4" ht="30.9" x14ac:dyDescent="0.4">
      <c r="B1775" s="318" t="s">
        <v>1079</v>
      </c>
      <c r="C1775" s="303">
        <f t="shared" si="2282"/>
        <v>3250</v>
      </c>
      <c r="D1775" s="324">
        <f>48+3202</f>
        <v>3250</v>
      </c>
    </row>
    <row r="1776" spans="2:4" ht="46.3" x14ac:dyDescent="0.4">
      <c r="B1776" s="459" t="s">
        <v>1080</v>
      </c>
      <c r="C1776" s="303">
        <f t="shared" si="2282"/>
        <v>12</v>
      </c>
      <c r="D1776" s="324">
        <v>12</v>
      </c>
    </row>
    <row r="1777" spans="2:4" ht="46.3" x14ac:dyDescent="0.4">
      <c r="B1777" s="459" t="s">
        <v>1081</v>
      </c>
      <c r="C1777" s="303">
        <f t="shared" si="2282"/>
        <v>12</v>
      </c>
      <c r="D1777" s="324">
        <v>12</v>
      </c>
    </row>
    <row r="1778" spans="2:4" ht="78" customHeight="1" x14ac:dyDescent="0.4">
      <c r="B1778" s="459" t="s">
        <v>1082</v>
      </c>
      <c r="C1778" s="303">
        <f t="shared" si="2282"/>
        <v>225</v>
      </c>
      <c r="D1778" s="324">
        <v>225</v>
      </c>
    </row>
    <row r="1779" spans="2:4" ht="15" hidden="1" x14ac:dyDescent="0.35">
      <c r="B1779" s="308" t="s">
        <v>765</v>
      </c>
      <c r="C1779" s="309">
        <f>SUM(D1779:I1779)</f>
        <v>141216</v>
      </c>
      <c r="D1779" s="316">
        <f t="shared" ref="D1779" si="2284">D1392+D1469+D1493+D1582+D1662+D1723+D1731+D1733+D1462+D1485+D1457</f>
        <v>141216</v>
      </c>
    </row>
  </sheetData>
  <mergeCells count="2">
    <mergeCell ref="B4:C4"/>
    <mergeCell ref="B5:C5"/>
  </mergeCells>
  <pageMargins left="0.86614173228346458" right="0.15748031496062992" top="0.27559055118110237" bottom="0.43307086614173229" header="0.15748031496062992" footer="0.27559055118110237"/>
  <pageSetup paperSize="9" scale="85" orientation="portrait" r:id="rId1"/>
  <headerFooter alignWithMargins="0">
    <oddFooter>Page &amp;P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 echilibrat </vt:lpstr>
      <vt:lpstr>'pr echilibrat '!Print_Titles</vt:lpstr>
    </vt:vector>
  </TitlesOfParts>
  <Company>Consiliul Judetean Arges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larisa</dc:creator>
  <cp:lastModifiedBy>Georgiana ALBU</cp:lastModifiedBy>
  <cp:lastPrinted>2025-02-25T10:04:14Z</cp:lastPrinted>
  <dcterms:created xsi:type="dcterms:W3CDTF">2025-02-12T08:09:18Z</dcterms:created>
  <dcterms:modified xsi:type="dcterms:W3CDTF">2025-02-25T10:15:31Z</dcterms:modified>
</cp:coreProperties>
</file>