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8755" windowHeight="12345"/>
  </bookViews>
  <sheets>
    <sheet name="ANEXA 1" sheetId="1" r:id="rId1"/>
  </sheets>
  <definedNames>
    <definedName name="_xlnm.Print_Titles" localSheetId="0">'ANEXA 1'!$7:$7</definedName>
  </definedNames>
  <calcPr calcId="125725"/>
</workbook>
</file>

<file path=xl/calcChain.xml><?xml version="1.0" encoding="utf-8"?>
<calcChain xmlns="http://schemas.openxmlformats.org/spreadsheetml/2006/main">
  <c r="E35" i="1"/>
  <c r="E36"/>
  <c r="E42"/>
  <c r="D43"/>
  <c r="E20" l="1"/>
  <c r="D20" s="1"/>
  <c r="E41"/>
  <c r="D41" s="1"/>
  <c r="D42"/>
  <c r="D40"/>
  <c r="D44"/>
  <c r="E19" l="1"/>
  <c r="E17"/>
  <c r="E34"/>
  <c r="D34" s="1"/>
  <c r="D19" l="1"/>
  <c r="E18"/>
  <c r="E33"/>
  <c r="D18" l="1"/>
  <c r="E10"/>
  <c r="D33"/>
  <c r="E32"/>
  <c r="E31" s="1"/>
  <c r="D32" l="1"/>
  <c r="D31"/>
  <c r="E11" l="1"/>
  <c r="D11" s="1"/>
  <c r="D14"/>
  <c r="D12"/>
  <c r="D13"/>
  <c r="D16"/>
  <c r="D30"/>
  <c r="D38"/>
  <c r="D39"/>
  <c r="D48"/>
  <c r="D49"/>
  <c r="D52"/>
  <c r="D53"/>
  <c r="D57"/>
  <c r="D59"/>
  <c r="D60"/>
  <c r="D62"/>
  <c r="D63"/>
  <c r="E26"/>
  <c r="D26" s="1"/>
  <c r="D17"/>
  <c r="E56"/>
  <c r="D56" s="1"/>
  <c r="E58"/>
  <c r="D58" s="1"/>
  <c r="E55" l="1"/>
  <c r="E15"/>
  <c r="D15" s="1"/>
  <c r="E22"/>
  <c r="E25"/>
  <c r="D55" l="1"/>
  <c r="E54"/>
  <c r="D54" s="1"/>
  <c r="E21"/>
  <c r="D21" s="1"/>
  <c r="D22"/>
  <c r="E24"/>
  <c r="D25"/>
  <c r="D10"/>
  <c r="D24" l="1"/>
  <c r="E29"/>
  <c r="D29" s="1"/>
  <c r="E47"/>
  <c r="D47" s="1"/>
  <c r="E28" l="1"/>
  <c r="E51"/>
  <c r="D51" s="1"/>
  <c r="E27" l="1"/>
  <c r="D28"/>
  <c r="E50"/>
  <c r="D50" s="1"/>
  <c r="F22"/>
  <c r="F21" s="1"/>
  <c r="G22"/>
  <c r="G21" s="1"/>
  <c r="D27" l="1"/>
  <c r="F10"/>
  <c r="G10"/>
  <c r="E37" l="1"/>
  <c r="D37" s="1"/>
  <c r="D36" l="1"/>
  <c r="E9"/>
  <c r="D9" l="1"/>
  <c r="E46"/>
  <c r="D46" s="1"/>
  <c r="F51"/>
  <c r="F50" s="1"/>
  <c r="F49" s="1"/>
  <c r="F46"/>
  <c r="F45"/>
  <c r="F40" l="1"/>
  <c r="F39" s="1"/>
  <c r="G9"/>
  <c r="F9"/>
  <c r="G51"/>
  <c r="G50" s="1"/>
  <c r="G49" s="1"/>
  <c r="G45"/>
  <c r="G46"/>
  <c r="F53" l="1"/>
  <c r="G40"/>
  <c r="G39" s="1"/>
  <c r="G53" l="1"/>
  <c r="E45"/>
  <c r="D45" s="1"/>
  <c r="F48"/>
  <c r="F38" s="1"/>
  <c r="E23" l="1"/>
  <c r="G48"/>
  <c r="G38" s="1"/>
  <c r="E64" l="1"/>
  <c r="D64" s="1"/>
  <c r="D35"/>
  <c r="D23"/>
  <c r="F26"/>
  <c r="G26" l="1"/>
  <c r="E61" l="1"/>
  <c r="D61" s="1"/>
  <c r="G64" l="1"/>
  <c r="F64"/>
</calcChain>
</file>

<file path=xl/sharedStrings.xml><?xml version="1.0" encoding="utf-8"?>
<sst xmlns="http://schemas.openxmlformats.org/spreadsheetml/2006/main" count="99" uniqueCount="82">
  <si>
    <t>JUDETUL ARGES</t>
  </si>
  <si>
    <t xml:space="preserve">DIRECTIA ECONOMICA </t>
  </si>
  <si>
    <t xml:space="preserve">SERVICIUL BUGET IMPOZITE TAXE SI VENITURI </t>
  </si>
  <si>
    <t>DENUMIRE INDICATORI</t>
  </si>
  <si>
    <t>COD</t>
  </si>
  <si>
    <t>PROPUNERE 2024</t>
  </si>
  <si>
    <t>VENITURI - TOTAL</t>
  </si>
  <si>
    <t xml:space="preserve">TOTAL CHELTUIELI </t>
  </si>
  <si>
    <t>SECTIUNEA DE FUNCTIONARE</t>
  </si>
  <si>
    <t xml:space="preserve">ASIGURARI SI ASIST. SOCIALA </t>
  </si>
  <si>
    <t>.4.1.1</t>
  </si>
  <si>
    <t xml:space="preserve"> DIRECTIA GENERALA DE ASISTENTA SOCIALA SI PROTECTIA COPILULUI ARGES</t>
  </si>
  <si>
    <t>68.02.06</t>
  </si>
  <si>
    <t>4.2.</t>
  </si>
  <si>
    <t>CENTRE DE ASISTENTA</t>
  </si>
  <si>
    <t>68.02.</t>
  </si>
  <si>
    <t>4.2.a</t>
  </si>
  <si>
    <t>68.02.04.01</t>
  </si>
  <si>
    <t>68.02.05.02.01</t>
  </si>
  <si>
    <t>4.2.c.1</t>
  </si>
  <si>
    <t xml:space="preserve"> DEFICIT</t>
  </si>
  <si>
    <t xml:space="preserve">DIRECTIA GENERALA DE ASISTENTA SOCIALA SI PROTECTIE SOCIALA - ASISTENTA SOCIALA IN CAZ DE BOLI SI INVALIDITATE </t>
  </si>
  <si>
    <t xml:space="preserve">INFLUENTE </t>
  </si>
  <si>
    <t>Cheltuieli de personal</t>
  </si>
  <si>
    <t>Cheltuieli cu bunuri si servicii</t>
  </si>
  <si>
    <t>Ajutoare sociale in numerar</t>
  </si>
  <si>
    <t>TRIM IV</t>
  </si>
  <si>
    <t xml:space="preserve"> Cheltuieli cu bunuri si servicii </t>
  </si>
  <si>
    <t xml:space="preserve">SUME DEFALCATE DIN TVA </t>
  </si>
  <si>
    <t>11.02.</t>
  </si>
  <si>
    <t>Sume def din TVA  pt echilibrarea bugete locale</t>
  </si>
  <si>
    <t>11.02.06</t>
  </si>
  <si>
    <t>57.02,01</t>
  </si>
  <si>
    <t xml:space="preserve">DIRECTIA GENERALA DE ASISTENTA SOCIALA SI PROTECTIA COPILULUI ARGES - ASISTENTA ACORDATA PERSOANELOR IN VARSTA </t>
  </si>
  <si>
    <t xml:space="preserve">mii lei </t>
  </si>
  <si>
    <t>ANEXA  nr. 1</t>
  </si>
  <si>
    <t>La Hot. CJ.</t>
  </si>
  <si>
    <t xml:space="preserve">SANATATE </t>
  </si>
  <si>
    <t>66.02</t>
  </si>
  <si>
    <t>66.02.06</t>
  </si>
  <si>
    <t xml:space="preserve">           cheltuieli de personal</t>
  </si>
  <si>
    <t>Varsaminte din sectiunea  de functionare pentru finantarea sectiunii de dezvoltare a bugetului local (cu semnul minus)</t>
  </si>
  <si>
    <t>37.02.03</t>
  </si>
  <si>
    <t>SECTIUNEA DE DEZVOLTARE</t>
  </si>
  <si>
    <t>Varsaminte din sectiunea de functionare</t>
  </si>
  <si>
    <t>37.02.04</t>
  </si>
  <si>
    <t>.04.02.04</t>
  </si>
  <si>
    <t>AUTORITATI PUBLICE SI ACTIUNI EXTERNE</t>
  </si>
  <si>
    <t>51.02.01.03</t>
  </si>
  <si>
    <t xml:space="preserve">DEFICIT </t>
  </si>
  <si>
    <r>
      <t xml:space="preserve">Cote defalcate din impozitul pe venit  </t>
    </r>
    <r>
      <rPr>
        <b/>
        <sz val="11"/>
        <rFont val="Times New Roman"/>
        <family val="1"/>
        <charset val="238"/>
      </rPr>
      <t xml:space="preserve"> (15% )</t>
    </r>
  </si>
  <si>
    <t>.04.02.01</t>
  </si>
  <si>
    <t>TRANSPORTURI</t>
  </si>
  <si>
    <t>84.02</t>
  </si>
  <si>
    <t xml:space="preserve">DRUMURI SI PODURI JUDETENE </t>
  </si>
  <si>
    <t>84.02.03.01</t>
  </si>
  <si>
    <t xml:space="preserve">Cheltuieli de capital </t>
  </si>
  <si>
    <t xml:space="preserve">SPITALUL DE BOLI CRONICE SI GERIATRIE “CONSTANTIN BALACEANU STOLNICI” STEFANESTI </t>
  </si>
  <si>
    <r>
      <t>Sume din impozit pe venit  pentru echil.</t>
    </r>
    <r>
      <rPr>
        <b/>
        <sz val="11"/>
        <rFont val="Times New Roman"/>
        <family val="1"/>
        <charset val="238"/>
      </rPr>
      <t xml:space="preserve"> (15% din 14%)</t>
    </r>
  </si>
  <si>
    <t>Transferuri de capital - pt fin investitiilor la spitale</t>
  </si>
  <si>
    <t>51.02.12</t>
  </si>
  <si>
    <t>.04.02.06</t>
  </si>
  <si>
    <t>Sume repartizate pentru finanțarea instituțiilor de spectacole și concerte</t>
  </si>
  <si>
    <t xml:space="preserve">CULTURA </t>
  </si>
  <si>
    <t>67.02</t>
  </si>
  <si>
    <t>TEATRUL "AL. DAVILA" PITESTI</t>
  </si>
  <si>
    <t>67.02.03.04</t>
  </si>
  <si>
    <t>Alte transferuri  de capital catre institutii publice</t>
  </si>
  <si>
    <t>51.02.29</t>
  </si>
  <si>
    <t>COTE SI SUME DEFALCATE DIN IMPOZITUL PE VENIT</t>
  </si>
  <si>
    <t xml:space="preserve"> LA BUGET LOCAL  PE ANUL 2024</t>
  </si>
  <si>
    <t>SUBVENTII</t>
  </si>
  <si>
    <t>.00.17</t>
  </si>
  <si>
    <t>Subventii de la bugetul de stat</t>
  </si>
  <si>
    <t>Alte drepturi pentru dizabilitate si adoptie</t>
  </si>
  <si>
    <t>42.02.21</t>
  </si>
  <si>
    <t>Drepturi persoane cu handicap</t>
  </si>
  <si>
    <t>57.02</t>
  </si>
  <si>
    <t>57.02.01</t>
  </si>
  <si>
    <t xml:space="preserve">Ajutoare sociale in natura </t>
  </si>
  <si>
    <t>57.02.02</t>
  </si>
  <si>
    <t>Ajutoare sociale</t>
  </si>
</sst>
</file>

<file path=xl/styles.xml><?xml version="1.0" encoding="utf-8"?>
<styleSheet xmlns="http://schemas.openxmlformats.org/spreadsheetml/2006/main">
  <fonts count="2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4" fillId="0" borderId="0"/>
    <xf numFmtId="0" fontId="2" fillId="0" borderId="0"/>
    <xf numFmtId="0" fontId="1" fillId="0" borderId="0"/>
    <xf numFmtId="0" fontId="16" fillId="0" borderId="0"/>
    <xf numFmtId="0" fontId="17" fillId="14" borderId="0" applyNumberFormat="0" applyBorder="0" applyAlignment="0" applyProtection="0"/>
  </cellStyleXfs>
  <cellXfs count="104">
    <xf numFmtId="0" fontId="0" fillId="0" borderId="0" xfId="0"/>
    <xf numFmtId="4" fontId="3" fillId="2" borderId="0" xfId="0" applyNumberFormat="1" applyFont="1" applyFill="1" applyBorder="1" applyAlignment="1">
      <alignment horizontal="left"/>
    </xf>
    <xf numFmtId="4" fontId="3" fillId="2" borderId="0" xfId="0" applyNumberFormat="1" applyFont="1" applyFill="1" applyBorder="1" applyAlignment="1"/>
    <xf numFmtId="0" fontId="3" fillId="0" borderId="0" xfId="0" applyFont="1" applyFill="1" applyAlignment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10" fillId="3" borderId="2" xfId="0" applyFont="1" applyFill="1" applyBorder="1"/>
    <xf numFmtId="4" fontId="7" fillId="4" borderId="1" xfId="0" applyNumberFormat="1" applyFont="1" applyFill="1" applyBorder="1"/>
    <xf numFmtId="4" fontId="7" fillId="2" borderId="1" xfId="0" applyNumberFormat="1" applyFont="1" applyFill="1" applyBorder="1"/>
    <xf numFmtId="0" fontId="10" fillId="0" borderId="3" xfId="0" applyFont="1" applyFill="1" applyBorder="1"/>
    <xf numFmtId="0" fontId="10" fillId="0" borderId="0" xfId="0" applyFont="1" applyFill="1" applyBorder="1"/>
    <xf numFmtId="0" fontId="10" fillId="3" borderId="3" xfId="0" applyFont="1" applyFill="1" applyBorder="1"/>
    <xf numFmtId="4" fontId="7" fillId="5" borderId="1" xfId="0" applyNumberFormat="1" applyFont="1" applyFill="1" applyBorder="1"/>
    <xf numFmtId="4" fontId="7" fillId="8" borderId="1" xfId="0" applyNumberFormat="1" applyFont="1" applyFill="1" applyBorder="1"/>
    <xf numFmtId="4" fontId="7" fillId="10" borderId="1" xfId="0" applyNumberFormat="1" applyFont="1" applyFill="1" applyBorder="1"/>
    <xf numFmtId="14" fontId="12" fillId="0" borderId="3" xfId="0" applyNumberFormat="1" applyFont="1" applyFill="1" applyBorder="1"/>
    <xf numFmtId="0" fontId="10" fillId="5" borderId="3" xfId="0" applyFont="1" applyFill="1" applyBorder="1"/>
    <xf numFmtId="4" fontId="7" fillId="9" borderId="1" xfId="0" applyNumberFormat="1" applyFont="1" applyFill="1" applyBorder="1"/>
    <xf numFmtId="0" fontId="10" fillId="11" borderId="3" xfId="0" applyFont="1" applyFill="1" applyBorder="1"/>
    <xf numFmtId="4" fontId="11" fillId="11" borderId="1" xfId="0" applyNumberFormat="1" applyFont="1" applyFill="1" applyBorder="1"/>
    <xf numFmtId="4" fontId="4" fillId="7" borderId="1" xfId="0" applyNumberFormat="1" applyFont="1" applyFill="1" applyBorder="1"/>
    <xf numFmtId="4" fontId="7" fillId="6" borderId="1" xfId="0" applyNumberFormat="1" applyFont="1" applyFill="1" applyBorder="1"/>
    <xf numFmtId="4" fontId="7" fillId="12" borderId="1" xfId="0" applyNumberFormat="1" applyFont="1" applyFill="1" applyBorder="1"/>
    <xf numFmtId="0" fontId="8" fillId="0" borderId="3" xfId="0" applyFont="1" applyFill="1" applyBorder="1" applyAlignment="1">
      <alignment wrapText="1"/>
    </xf>
    <xf numFmtId="4" fontId="7" fillId="13" borderId="1" xfId="0" applyNumberFormat="1" applyFont="1" applyFill="1" applyBorder="1"/>
    <xf numFmtId="0" fontId="0" fillId="0" borderId="0" xfId="0" applyFill="1"/>
    <xf numFmtId="0" fontId="15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2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center"/>
    </xf>
    <xf numFmtId="0" fontId="10" fillId="13" borderId="4" xfId="0" applyFont="1" applyFill="1" applyBorder="1"/>
    <xf numFmtId="0" fontId="15" fillId="13" borderId="3" xfId="0" applyFont="1" applyFill="1" applyBorder="1" applyAlignment="1">
      <alignment horizontal="center"/>
    </xf>
    <xf numFmtId="2" fontId="15" fillId="2" borderId="1" xfId="0" applyNumberFormat="1" applyFont="1" applyFill="1" applyBorder="1" applyAlignment="1"/>
    <xf numFmtId="4" fontId="15" fillId="2" borderId="1" xfId="0" applyNumberFormat="1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wrapText="1"/>
    </xf>
    <xf numFmtId="0" fontId="10" fillId="1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5" fillId="2" borderId="1" xfId="1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vertical="center"/>
    </xf>
    <xf numFmtId="0" fontId="18" fillId="0" borderId="0" xfId="0" applyFont="1" applyAlignment="1">
      <alignment wrapText="1"/>
    </xf>
    <xf numFmtId="0" fontId="10" fillId="12" borderId="1" xfId="0" applyFont="1" applyFill="1" applyBorder="1"/>
    <xf numFmtId="0" fontId="10" fillId="12" borderId="1" xfId="0" applyFont="1" applyFill="1" applyBorder="1" applyAlignment="1">
      <alignment horizontal="center"/>
    </xf>
    <xf numFmtId="4" fontId="10" fillId="12" borderId="1" xfId="0" applyNumberFormat="1" applyFont="1" applyFill="1" applyBorder="1"/>
    <xf numFmtId="0" fontId="10" fillId="13" borderId="1" xfId="0" applyFont="1" applyFill="1" applyBorder="1"/>
    <xf numFmtId="0" fontId="10" fillId="13" borderId="1" xfId="0" applyFont="1" applyFill="1" applyBorder="1" applyAlignment="1">
      <alignment horizontal="center"/>
    </xf>
    <xf numFmtId="4" fontId="10" fillId="13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/>
    </xf>
    <xf numFmtId="4" fontId="10" fillId="2" borderId="1" xfId="0" applyNumberFormat="1" applyFont="1" applyFill="1" applyBorder="1"/>
    <xf numFmtId="4" fontId="15" fillId="2" borderId="1" xfId="0" applyNumberFormat="1" applyFont="1" applyFill="1" applyBorder="1"/>
    <xf numFmtId="4" fontId="10" fillId="7" borderId="1" xfId="0" applyNumberFormat="1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4" fontId="10" fillId="9" borderId="1" xfId="0" applyNumberFormat="1" applyFont="1" applyFill="1" applyBorder="1"/>
    <xf numFmtId="0" fontId="10" fillId="10" borderId="1" xfId="0" applyFont="1" applyFill="1" applyBorder="1" applyAlignment="1">
      <alignment wrapText="1"/>
    </xf>
    <xf numFmtId="4" fontId="10" fillId="10" borderId="1" xfId="0" applyNumberFormat="1" applyFont="1" applyFill="1" applyBorder="1"/>
    <xf numFmtId="0" fontId="15" fillId="0" borderId="1" xfId="0" applyFont="1" applyFill="1" applyBorder="1"/>
    <xf numFmtId="4" fontId="15" fillId="0" borderId="1" xfId="0" applyNumberFormat="1" applyFont="1" applyFill="1" applyBorder="1"/>
    <xf numFmtId="0" fontId="10" fillId="9" borderId="1" xfId="0" applyFont="1" applyFill="1" applyBorder="1" applyAlignment="1">
      <alignment wrapText="1"/>
    </xf>
    <xf numFmtId="0" fontId="15" fillId="9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9" fillId="11" borderId="1" xfId="0" applyFont="1" applyFill="1" applyBorder="1"/>
    <xf numFmtId="0" fontId="19" fillId="11" borderId="1" xfId="0" applyFont="1" applyFill="1" applyBorder="1" applyAlignment="1">
      <alignment horizontal="center"/>
    </xf>
    <xf numFmtId="4" fontId="19" fillId="11" borderId="1" xfId="0" applyNumberFormat="1" applyFont="1" applyFill="1" applyBorder="1"/>
    <xf numFmtId="0" fontId="19" fillId="0" borderId="0" xfId="0" applyFont="1" applyFill="1" applyBorder="1"/>
    <xf numFmtId="0" fontId="19" fillId="0" borderId="0" xfId="0" applyFont="1" applyFill="1" applyBorder="1" applyAlignment="1">
      <alignment horizontal="center"/>
    </xf>
    <xf numFmtId="4" fontId="10" fillId="15" borderId="1" xfId="0" applyNumberFormat="1" applyFont="1" applyFill="1" applyBorder="1"/>
    <xf numFmtId="0" fontId="15" fillId="0" borderId="0" xfId="0" applyFont="1" applyFill="1"/>
    <xf numFmtId="0" fontId="10" fillId="10" borderId="1" xfId="0" applyFont="1" applyFill="1" applyBorder="1"/>
    <xf numFmtId="0" fontId="7" fillId="10" borderId="1" xfId="0" applyFont="1" applyFill="1" applyBorder="1" applyAlignment="1">
      <alignment horizontal="center"/>
    </xf>
    <xf numFmtId="0" fontId="10" fillId="10" borderId="3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3" fontId="15" fillId="2" borderId="5" xfId="0" applyNumberFormat="1" applyFont="1" applyFill="1" applyBorder="1" applyAlignment="1">
      <alignment wrapText="1"/>
    </xf>
    <xf numFmtId="0" fontId="15" fillId="2" borderId="6" xfId="10" applyFont="1" applyFill="1" applyBorder="1" applyAlignment="1">
      <alignment horizontal="center"/>
    </xf>
    <xf numFmtId="4" fontId="10" fillId="12" borderId="6" xfId="0" applyNumberFormat="1" applyFont="1" applyFill="1" applyBorder="1"/>
    <xf numFmtId="4" fontId="15" fillId="2" borderId="6" xfId="0" applyNumberFormat="1" applyFont="1" applyFill="1" applyBorder="1"/>
    <xf numFmtId="0" fontId="10" fillId="6" borderId="1" xfId="0" applyFont="1" applyFill="1" applyBorder="1"/>
    <xf numFmtId="0" fontId="15" fillId="6" borderId="1" xfId="0" applyFont="1" applyFill="1" applyBorder="1" applyAlignment="1">
      <alignment horizontal="center"/>
    </xf>
    <xf numFmtId="0" fontId="15" fillId="16" borderId="1" xfId="0" applyFont="1" applyFill="1" applyBorder="1"/>
    <xf numFmtId="0" fontId="15" fillId="16" borderId="1" xfId="0" applyFont="1" applyFill="1" applyBorder="1" applyAlignment="1">
      <alignment horizontal="center"/>
    </xf>
    <xf numFmtId="4" fontId="10" fillId="6" borderId="6" xfId="0" applyNumberFormat="1" applyFont="1" applyFill="1" applyBorder="1"/>
    <xf numFmtId="4" fontId="10" fillId="6" borderId="1" xfId="0" applyNumberFormat="1" applyFont="1" applyFill="1" applyBorder="1"/>
    <xf numFmtId="0" fontId="20" fillId="7" borderId="1" xfId="0" applyFont="1" applyFill="1" applyBorder="1"/>
    <xf numFmtId="0" fontId="20" fillId="7" borderId="3" xfId="0" applyFont="1" applyFill="1" applyBorder="1" applyAlignment="1">
      <alignment horizontal="center"/>
    </xf>
  </cellXfs>
  <cellStyles count="12">
    <cellStyle name="Good" xfId="11" builtinId="26"/>
    <cellStyle name="Normal" xfId="0" builtinId="0"/>
    <cellStyle name="Normal 2" xfId="6"/>
    <cellStyle name="Normal 3" xfId="7"/>
    <cellStyle name="Normal 3 2 2" xfId="8"/>
    <cellStyle name="Normal 3 2 2 2" xfId="1"/>
    <cellStyle name="Normal 4" xfId="4"/>
    <cellStyle name="Normal 5" xfId="9"/>
    <cellStyle name="Normal 5 4" xfId="2"/>
    <cellStyle name="Normal 5 4 4 2 2" xfId="5"/>
    <cellStyle name="Normal 7 2 2" xfId="3"/>
    <cellStyle name="Normal_Machete buget 99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zoomScale="98" zoomScaleNormal="98" workbookViewId="0">
      <pane xSplit="3" ySplit="9" topLeftCell="D10" activePane="bottomRight" state="frozen"/>
      <selection activeCell="AB578" sqref="AB578"/>
      <selection pane="topRight" activeCell="AB578" sqref="AB578"/>
      <selection pane="bottomLeft" activeCell="AB578" sqref="AB578"/>
      <selection pane="bottomRight" activeCell="E24" activeCellId="4" sqref="E54 E35 E31 E27 E24"/>
    </sheetView>
  </sheetViews>
  <sheetFormatPr defaultRowHeight="12.75"/>
  <cols>
    <col min="1" max="1" width="4.7109375" style="7" hidden="1" customWidth="1"/>
    <col min="2" max="2" width="58.5703125" style="7" customWidth="1"/>
    <col min="3" max="3" width="12.140625" style="6" customWidth="1"/>
    <col min="4" max="4" width="16.140625" style="7" customWidth="1"/>
    <col min="5" max="5" width="15.28515625" style="7" customWidth="1"/>
    <col min="6" max="6" width="0.28515625" style="7" hidden="1" customWidth="1"/>
    <col min="7" max="7" width="4.85546875" style="7" hidden="1" customWidth="1"/>
    <col min="8" max="16384" width="9.140625" style="7"/>
  </cols>
  <sheetData>
    <row r="1" spans="1:7" s="4" customFormat="1" ht="15.75">
      <c r="A1" s="1" t="s">
        <v>0</v>
      </c>
      <c r="B1" s="2" t="s">
        <v>0</v>
      </c>
      <c r="C1" s="3"/>
      <c r="D1" s="4" t="s">
        <v>35</v>
      </c>
    </row>
    <row r="2" spans="1:7" ht="15.75">
      <c r="A2" s="5" t="s">
        <v>1</v>
      </c>
      <c r="B2" s="3" t="s">
        <v>1</v>
      </c>
      <c r="D2" s="34" t="s">
        <v>36</v>
      </c>
    </row>
    <row r="3" spans="1:7" ht="18" customHeight="1">
      <c r="A3" s="8"/>
      <c r="B3" s="2" t="s">
        <v>2</v>
      </c>
      <c r="C3" s="9"/>
    </row>
    <row r="4" spans="1:7" ht="18" customHeight="1">
      <c r="A4" s="8"/>
      <c r="B4" s="2"/>
      <c r="C4" s="9"/>
    </row>
    <row r="5" spans="1:7" ht="18" customHeight="1">
      <c r="A5" s="8"/>
      <c r="B5" s="90" t="s">
        <v>22</v>
      </c>
      <c r="C5" s="91"/>
      <c r="D5" s="91"/>
      <c r="E5" s="91"/>
      <c r="F5" s="91"/>
      <c r="G5" s="91"/>
    </row>
    <row r="6" spans="1:7" ht="18" customHeight="1">
      <c r="A6" s="8"/>
      <c r="B6" s="90" t="s">
        <v>70</v>
      </c>
      <c r="C6" s="91"/>
      <c r="D6" s="91"/>
      <c r="E6" s="91"/>
      <c r="F6" s="91"/>
      <c r="G6" s="91"/>
    </row>
    <row r="7" spans="1:7" ht="11.25" customHeight="1">
      <c r="A7" s="10"/>
      <c r="B7" s="11"/>
      <c r="C7" s="12"/>
      <c r="E7" s="33" t="s">
        <v>34</v>
      </c>
    </row>
    <row r="8" spans="1:7" ht="42.75" customHeight="1">
      <c r="A8" s="31"/>
      <c r="B8" s="35" t="s">
        <v>3</v>
      </c>
      <c r="C8" s="89" t="s">
        <v>4</v>
      </c>
      <c r="D8" s="89" t="s">
        <v>5</v>
      </c>
      <c r="E8" s="89" t="s">
        <v>26</v>
      </c>
      <c r="F8" s="13"/>
      <c r="G8" s="13"/>
    </row>
    <row r="9" spans="1:7" ht="22.5" customHeight="1">
      <c r="A9" s="14"/>
      <c r="B9" s="53" t="s">
        <v>6</v>
      </c>
      <c r="C9" s="54"/>
      <c r="D9" s="55">
        <f>E9</f>
        <v>22970.65</v>
      </c>
      <c r="E9" s="55">
        <f>E10+E21</f>
        <v>22970.65</v>
      </c>
      <c r="F9" s="30" t="e">
        <f>F10+#REF!</f>
        <v>#REF!</v>
      </c>
      <c r="G9" s="30" t="e">
        <f>G10+#REF!</f>
        <v>#REF!</v>
      </c>
    </row>
    <row r="10" spans="1:7" ht="22.5" customHeight="1">
      <c r="A10" s="14"/>
      <c r="B10" s="56" t="s">
        <v>8</v>
      </c>
      <c r="C10" s="57"/>
      <c r="D10" s="83">
        <f t="shared" ref="D10:D64" si="0">E10</f>
        <v>18655.840000000004</v>
      </c>
      <c r="E10" s="58">
        <f>E11+E15+E17+E18</f>
        <v>18655.840000000004</v>
      </c>
      <c r="F10" s="32" t="e">
        <f>#REF!+F21+#REF!</f>
        <v>#REF!</v>
      </c>
      <c r="G10" s="32" t="e">
        <f>#REF!+G21+#REF!</f>
        <v>#REF!</v>
      </c>
    </row>
    <row r="11" spans="1:7" ht="18" customHeight="1">
      <c r="A11" s="14"/>
      <c r="B11" s="59" t="s">
        <v>69</v>
      </c>
      <c r="C11" s="60">
        <v>4.0199999999999996</v>
      </c>
      <c r="D11" s="55">
        <f t="shared" si="0"/>
        <v>16293.65</v>
      </c>
      <c r="E11" s="61">
        <f>E13+E12+E14</f>
        <v>16293.65</v>
      </c>
      <c r="F11" s="32"/>
      <c r="G11" s="32"/>
    </row>
    <row r="12" spans="1:7" ht="22.5" customHeight="1">
      <c r="A12" s="14"/>
      <c r="B12" s="47" t="s">
        <v>50</v>
      </c>
      <c r="C12" s="42" t="s">
        <v>51</v>
      </c>
      <c r="D12" s="55">
        <f t="shared" si="0"/>
        <v>10766.84</v>
      </c>
      <c r="E12" s="61">
        <v>10766.84</v>
      </c>
      <c r="F12" s="32"/>
      <c r="G12" s="32"/>
    </row>
    <row r="13" spans="1:7" ht="17.25" customHeight="1">
      <c r="A13" s="14"/>
      <c r="B13" s="47" t="s">
        <v>58</v>
      </c>
      <c r="C13" s="42" t="s">
        <v>46</v>
      </c>
      <c r="D13" s="55">
        <f t="shared" si="0"/>
        <v>1507</v>
      </c>
      <c r="E13" s="61">
        <v>1507</v>
      </c>
      <c r="F13" s="32"/>
      <c r="G13" s="32"/>
    </row>
    <row r="14" spans="1:7" ht="31.5" customHeight="1">
      <c r="A14" s="14"/>
      <c r="B14" s="47" t="s">
        <v>62</v>
      </c>
      <c r="C14" s="42" t="s">
        <v>61</v>
      </c>
      <c r="D14" s="55">
        <f t="shared" si="0"/>
        <v>4019.81</v>
      </c>
      <c r="E14" s="61">
        <v>4019.81</v>
      </c>
      <c r="F14" s="32"/>
      <c r="G14" s="32"/>
    </row>
    <row r="15" spans="1:7" ht="18" customHeight="1">
      <c r="A15" s="14"/>
      <c r="B15" s="39" t="s">
        <v>28</v>
      </c>
      <c r="C15" s="42" t="s">
        <v>29</v>
      </c>
      <c r="D15" s="55">
        <f t="shared" si="0"/>
        <v>6000</v>
      </c>
      <c r="E15" s="61">
        <f>E16</f>
        <v>6000</v>
      </c>
      <c r="F15" s="32"/>
      <c r="G15" s="32"/>
    </row>
    <row r="16" spans="1:7" ht="19.5" customHeight="1">
      <c r="A16" s="14"/>
      <c r="B16" s="41" t="s">
        <v>30</v>
      </c>
      <c r="C16" s="42" t="s">
        <v>31</v>
      </c>
      <c r="D16" s="55">
        <f t="shared" si="0"/>
        <v>6000</v>
      </c>
      <c r="E16" s="62">
        <v>6000</v>
      </c>
      <c r="F16" s="32"/>
      <c r="G16" s="32"/>
    </row>
    <row r="17" spans="1:7" ht="34.5" customHeight="1">
      <c r="A17" s="14"/>
      <c r="B17" s="92" t="s">
        <v>41</v>
      </c>
      <c r="C17" s="93" t="s">
        <v>42</v>
      </c>
      <c r="D17" s="94">
        <f t="shared" si="0"/>
        <v>-4314.8099999999995</v>
      </c>
      <c r="E17" s="95">
        <f>-179-116-4019.81</f>
        <v>-4314.8099999999995</v>
      </c>
      <c r="F17" s="32"/>
      <c r="G17" s="32"/>
    </row>
    <row r="18" spans="1:7" ht="27" customHeight="1">
      <c r="A18" s="14"/>
      <c r="B18" s="96" t="s">
        <v>71</v>
      </c>
      <c r="C18" s="97" t="s">
        <v>72</v>
      </c>
      <c r="D18" s="100">
        <f t="shared" si="0"/>
        <v>677</v>
      </c>
      <c r="E18" s="101">
        <f>E19</f>
        <v>677</v>
      </c>
      <c r="F18" s="32"/>
      <c r="G18" s="32"/>
    </row>
    <row r="19" spans="1:7" ht="27" customHeight="1">
      <c r="A19" s="14"/>
      <c r="B19" s="98" t="s">
        <v>73</v>
      </c>
      <c r="C19" s="99">
        <v>42.02</v>
      </c>
      <c r="D19" s="94">
        <f t="shared" si="0"/>
        <v>677</v>
      </c>
      <c r="E19" s="62">
        <f>E20</f>
        <v>677</v>
      </c>
      <c r="F19" s="32"/>
      <c r="G19" s="32"/>
    </row>
    <row r="20" spans="1:7" ht="27" customHeight="1">
      <c r="A20" s="14"/>
      <c r="B20" s="69" t="s">
        <v>74</v>
      </c>
      <c r="C20" s="42" t="s">
        <v>75</v>
      </c>
      <c r="D20" s="94">
        <f t="shared" si="0"/>
        <v>677</v>
      </c>
      <c r="E20" s="62">
        <f>678-1</f>
        <v>677</v>
      </c>
      <c r="F20" s="32"/>
      <c r="G20" s="32"/>
    </row>
    <row r="21" spans="1:7" ht="26.25" customHeight="1">
      <c r="A21" s="14"/>
      <c r="B21" s="43" t="s">
        <v>43</v>
      </c>
      <c r="C21" s="44"/>
      <c r="D21" s="83">
        <f t="shared" si="0"/>
        <v>4314.8099999999995</v>
      </c>
      <c r="E21" s="83">
        <f>E22</f>
        <v>4314.8099999999995</v>
      </c>
      <c r="F21" s="29">
        <f t="shared" ref="F21:G22" si="1">F22</f>
        <v>0</v>
      </c>
      <c r="G21" s="29">
        <f t="shared" si="1"/>
        <v>0</v>
      </c>
    </row>
    <row r="22" spans="1:7" ht="23.25" customHeight="1">
      <c r="A22" s="14"/>
      <c r="B22" s="45" t="s">
        <v>44</v>
      </c>
      <c r="C22" s="46" t="s">
        <v>45</v>
      </c>
      <c r="D22" s="55">
        <f t="shared" si="0"/>
        <v>4314.8099999999995</v>
      </c>
      <c r="E22" s="62">
        <f>-E17</f>
        <v>4314.8099999999995</v>
      </c>
      <c r="F22" s="16">
        <f t="shared" si="1"/>
        <v>0</v>
      </c>
      <c r="G22" s="16">
        <f t="shared" si="1"/>
        <v>0</v>
      </c>
    </row>
    <row r="23" spans="1:7" ht="22.5" customHeight="1">
      <c r="A23" s="14"/>
      <c r="B23" s="53" t="s">
        <v>7</v>
      </c>
      <c r="C23" s="54"/>
      <c r="D23" s="55">
        <f t="shared" si="0"/>
        <v>22970.65</v>
      </c>
      <c r="E23" s="55">
        <f>E24+E27+E35+E54+E31</f>
        <v>22970.65</v>
      </c>
      <c r="F23" s="16"/>
      <c r="G23" s="16"/>
    </row>
    <row r="24" spans="1:7" ht="22.5" customHeight="1">
      <c r="A24" s="14"/>
      <c r="B24" s="36" t="s">
        <v>47</v>
      </c>
      <c r="C24" s="37" t="s">
        <v>48</v>
      </c>
      <c r="D24" s="63">
        <f t="shared" si="0"/>
        <v>11962.84</v>
      </c>
      <c r="E24" s="63">
        <f>E25</f>
        <v>11962.84</v>
      </c>
      <c r="F24" s="16"/>
      <c r="G24" s="16"/>
    </row>
    <row r="25" spans="1:7" ht="22.5" customHeight="1">
      <c r="A25" s="14"/>
      <c r="B25" s="39" t="s">
        <v>8</v>
      </c>
      <c r="C25" s="40"/>
      <c r="D25" s="55">
        <f t="shared" si="0"/>
        <v>11962.84</v>
      </c>
      <c r="E25" s="62">
        <f>E26</f>
        <v>11962.84</v>
      </c>
      <c r="F25" s="16"/>
      <c r="G25" s="16"/>
    </row>
    <row r="26" spans="1:7" ht="15.75" customHeight="1">
      <c r="A26" s="19"/>
      <c r="B26" s="64" t="s">
        <v>24</v>
      </c>
      <c r="C26" s="65">
        <v>20</v>
      </c>
      <c r="D26" s="55">
        <f t="shared" si="0"/>
        <v>11962.84</v>
      </c>
      <c r="E26" s="62">
        <f>1507+10766.84-179-116-16</f>
        <v>11962.84</v>
      </c>
      <c r="F26" s="30" t="e">
        <f>#REF!+#REF!+#REF!+F38+#REF!+#REF!</f>
        <v>#REF!</v>
      </c>
      <c r="G26" s="30" t="e">
        <f>#REF!+#REF!+#REF!+G38+#REF!+#REF!</f>
        <v>#REF!</v>
      </c>
    </row>
    <row r="27" spans="1:7" ht="21.75" customHeight="1">
      <c r="A27" s="19"/>
      <c r="B27" s="36" t="s">
        <v>37</v>
      </c>
      <c r="C27" s="37" t="s">
        <v>38</v>
      </c>
      <c r="D27" s="63">
        <f t="shared" si="0"/>
        <v>179</v>
      </c>
      <c r="E27" s="63">
        <f>E28</f>
        <v>179</v>
      </c>
      <c r="F27" s="30"/>
      <c r="G27" s="30"/>
    </row>
    <row r="28" spans="1:7" ht="30.75" customHeight="1">
      <c r="A28" s="19"/>
      <c r="B28" s="52" t="s">
        <v>57</v>
      </c>
      <c r="C28" s="38" t="s">
        <v>39</v>
      </c>
      <c r="D28" s="55">
        <f t="shared" si="0"/>
        <v>179</v>
      </c>
      <c r="E28" s="66">
        <f>E29</f>
        <v>179</v>
      </c>
      <c r="F28" s="30"/>
      <c r="G28" s="30"/>
    </row>
    <row r="29" spans="1:7" ht="15.75" customHeight="1">
      <c r="A29" s="19"/>
      <c r="B29" s="39" t="s">
        <v>43</v>
      </c>
      <c r="C29" s="40"/>
      <c r="D29" s="55">
        <f t="shared" si="0"/>
        <v>179</v>
      </c>
      <c r="E29" s="62">
        <f>E30</f>
        <v>179</v>
      </c>
      <c r="F29" s="30"/>
      <c r="G29" s="30"/>
    </row>
    <row r="30" spans="1:7" ht="18.75" customHeight="1">
      <c r="A30" s="19"/>
      <c r="B30" s="41" t="s">
        <v>59</v>
      </c>
      <c r="C30" s="42" t="s">
        <v>60</v>
      </c>
      <c r="D30" s="55">
        <f t="shared" si="0"/>
        <v>179</v>
      </c>
      <c r="E30" s="62">
        <v>179</v>
      </c>
      <c r="F30" s="30"/>
      <c r="G30" s="30"/>
    </row>
    <row r="31" spans="1:7" ht="18.75" customHeight="1">
      <c r="A31" s="19"/>
      <c r="B31" s="102" t="s">
        <v>63</v>
      </c>
      <c r="C31" s="103" t="s">
        <v>64</v>
      </c>
      <c r="D31" s="63">
        <f t="shared" si="0"/>
        <v>4019.81</v>
      </c>
      <c r="E31" s="63">
        <f>E32</f>
        <v>4019.81</v>
      </c>
      <c r="F31" s="30"/>
      <c r="G31" s="30"/>
    </row>
    <row r="32" spans="1:7" ht="18.75" customHeight="1">
      <c r="A32" s="19"/>
      <c r="B32" s="85" t="s">
        <v>65</v>
      </c>
      <c r="C32" s="87" t="s">
        <v>66</v>
      </c>
      <c r="D32" s="55">
        <f t="shared" si="0"/>
        <v>4019.81</v>
      </c>
      <c r="E32" s="62">
        <f>E33</f>
        <v>4019.81</v>
      </c>
      <c r="F32" s="30"/>
      <c r="G32" s="30"/>
    </row>
    <row r="33" spans="1:7" ht="18.75" customHeight="1">
      <c r="A33" s="19"/>
      <c r="B33" s="39" t="s">
        <v>43</v>
      </c>
      <c r="C33" s="88"/>
      <c r="D33" s="55">
        <f t="shared" si="0"/>
        <v>4019.81</v>
      </c>
      <c r="E33" s="62">
        <f>E34</f>
        <v>4019.81</v>
      </c>
      <c r="F33" s="30"/>
      <c r="G33" s="30"/>
    </row>
    <row r="34" spans="1:7" ht="14.25" customHeight="1">
      <c r="A34" s="19"/>
      <c r="B34" s="69" t="s">
        <v>67</v>
      </c>
      <c r="C34" s="88" t="s">
        <v>68</v>
      </c>
      <c r="D34" s="55">
        <f t="shared" si="0"/>
        <v>4019.81</v>
      </c>
      <c r="E34" s="62">
        <f>4019.81</f>
        <v>4019.81</v>
      </c>
      <c r="F34" s="30"/>
      <c r="G34" s="30"/>
    </row>
    <row r="35" spans="1:7" ht="18.75" customHeight="1">
      <c r="A35" s="19"/>
      <c r="B35" s="36" t="s">
        <v>9</v>
      </c>
      <c r="C35" s="37">
        <v>68.02</v>
      </c>
      <c r="D35" s="63">
        <f t="shared" si="0"/>
        <v>6677</v>
      </c>
      <c r="E35" s="63">
        <f>E36+E45+E41</f>
        <v>6677</v>
      </c>
      <c r="F35" s="30"/>
      <c r="G35" s="30"/>
    </row>
    <row r="36" spans="1:7" ht="31.5" customHeight="1">
      <c r="A36" s="19"/>
      <c r="B36" s="67" t="s">
        <v>11</v>
      </c>
      <c r="C36" s="38" t="s">
        <v>12</v>
      </c>
      <c r="D36" s="55">
        <f t="shared" si="0"/>
        <v>3000</v>
      </c>
      <c r="E36" s="68">
        <f>E37</f>
        <v>3000</v>
      </c>
      <c r="F36" s="30"/>
      <c r="G36" s="30"/>
    </row>
    <row r="37" spans="1:7" ht="18" customHeight="1">
      <c r="A37" s="19"/>
      <c r="B37" s="39" t="s">
        <v>8</v>
      </c>
      <c r="C37" s="60"/>
      <c r="D37" s="55">
        <f t="shared" si="0"/>
        <v>3000</v>
      </c>
      <c r="E37" s="61">
        <f>E38+E39+E40</f>
        <v>3000</v>
      </c>
      <c r="F37" s="30"/>
      <c r="G37" s="30"/>
    </row>
    <row r="38" spans="1:7" ht="9.75" hidden="1" customHeight="1">
      <c r="A38" s="19">
        <v>4</v>
      </c>
      <c r="B38" s="69" t="s">
        <v>23</v>
      </c>
      <c r="C38" s="42">
        <v>10</v>
      </c>
      <c r="D38" s="55">
        <f t="shared" si="0"/>
        <v>0</v>
      </c>
      <c r="E38" s="70"/>
      <c r="F38" s="21" t="e">
        <f t="shared" ref="F38:G38" si="2">F39+F48</f>
        <v>#REF!</v>
      </c>
      <c r="G38" s="21" t="e">
        <f t="shared" si="2"/>
        <v>#REF!</v>
      </c>
    </row>
    <row r="39" spans="1:7" ht="18" customHeight="1">
      <c r="A39" s="23" t="s">
        <v>10</v>
      </c>
      <c r="B39" s="69" t="s">
        <v>24</v>
      </c>
      <c r="C39" s="42">
        <v>20</v>
      </c>
      <c r="D39" s="55">
        <f t="shared" si="0"/>
        <v>3000</v>
      </c>
      <c r="E39" s="70">
        <v>3000</v>
      </c>
      <c r="F39" s="22" t="e">
        <f t="shared" ref="F39:G39" si="3">F40</f>
        <v>#REF!</v>
      </c>
      <c r="G39" s="22" t="e">
        <f t="shared" si="3"/>
        <v>#REF!</v>
      </c>
    </row>
    <row r="40" spans="1:7" ht="19.5" hidden="1" customHeight="1">
      <c r="A40" s="17"/>
      <c r="B40" s="69" t="s">
        <v>25</v>
      </c>
      <c r="C40" s="42" t="s">
        <v>32</v>
      </c>
      <c r="D40" s="55">
        <f t="shared" si="0"/>
        <v>0</v>
      </c>
      <c r="E40" s="70">
        <v>0</v>
      </c>
      <c r="F40" s="20" t="e">
        <f t="shared" ref="F40:G40" si="4">F45+F46+F47</f>
        <v>#REF!</v>
      </c>
      <c r="G40" s="20" t="e">
        <f t="shared" si="4"/>
        <v>#REF!</v>
      </c>
    </row>
    <row r="41" spans="1:7" ht="19.5" customHeight="1">
      <c r="A41" s="17"/>
      <c r="B41" s="85" t="s">
        <v>76</v>
      </c>
      <c r="C41" s="38" t="s">
        <v>12</v>
      </c>
      <c r="D41" s="55">
        <f t="shared" si="0"/>
        <v>677</v>
      </c>
      <c r="E41" s="68">
        <f>E42</f>
        <v>677</v>
      </c>
      <c r="F41" s="20"/>
      <c r="G41" s="20"/>
    </row>
    <row r="42" spans="1:7" ht="19.5" customHeight="1">
      <c r="A42" s="17"/>
      <c r="B42" s="69" t="s">
        <v>81</v>
      </c>
      <c r="C42" s="60" t="s">
        <v>77</v>
      </c>
      <c r="D42" s="55">
        <f t="shared" si="0"/>
        <v>677</v>
      </c>
      <c r="E42" s="70">
        <f>E43+E44</f>
        <v>677</v>
      </c>
      <c r="F42" s="20"/>
      <c r="G42" s="20"/>
    </row>
    <row r="43" spans="1:7" ht="19.5" customHeight="1">
      <c r="A43" s="17"/>
      <c r="B43" s="69" t="s">
        <v>25</v>
      </c>
      <c r="C43" s="42" t="s">
        <v>78</v>
      </c>
      <c r="D43" s="55">
        <f t="shared" si="0"/>
        <v>-1</v>
      </c>
      <c r="E43" s="70">
        <v>-1</v>
      </c>
      <c r="F43" s="20"/>
      <c r="G43" s="20"/>
    </row>
    <row r="44" spans="1:7" ht="19.5" customHeight="1">
      <c r="A44" s="17"/>
      <c r="B44" s="69" t="s">
        <v>79</v>
      </c>
      <c r="C44" s="42" t="s">
        <v>80</v>
      </c>
      <c r="D44" s="55">
        <f t="shared" si="0"/>
        <v>678</v>
      </c>
      <c r="E44" s="70">
        <v>678</v>
      </c>
      <c r="F44" s="20"/>
      <c r="G44" s="20"/>
    </row>
    <row r="45" spans="1:7" ht="19.5" customHeight="1">
      <c r="A45" s="17"/>
      <c r="B45" s="71" t="s">
        <v>14</v>
      </c>
      <c r="C45" s="72" t="s">
        <v>15</v>
      </c>
      <c r="D45" s="55">
        <f t="shared" si="0"/>
        <v>3000</v>
      </c>
      <c r="E45" s="66">
        <f>E46+E50</f>
        <v>3000</v>
      </c>
      <c r="F45" s="15" t="e">
        <f>#REF!+E38+#REF!+#REF!</f>
        <v>#REF!</v>
      </c>
      <c r="G45" s="15" t="e">
        <f>D38-F45</f>
        <v>#REF!</v>
      </c>
    </row>
    <row r="46" spans="1:7" ht="0.75" customHeight="1">
      <c r="A46" s="17"/>
      <c r="B46" s="67" t="s">
        <v>33</v>
      </c>
      <c r="C46" s="38" t="s">
        <v>17</v>
      </c>
      <c r="D46" s="55">
        <f t="shared" si="0"/>
        <v>0</v>
      </c>
      <c r="E46" s="68">
        <f t="shared" ref="E46:G50" si="5">E47</f>
        <v>0</v>
      </c>
      <c r="F46" s="15" t="e">
        <f>#REF!+E39+#REF!+#REF!</f>
        <v>#REF!</v>
      </c>
      <c r="G46" s="15" t="e">
        <f>D39-F46</f>
        <v>#REF!</v>
      </c>
    </row>
    <row r="47" spans="1:7" ht="23.25" hidden="1" customHeight="1">
      <c r="A47" s="17"/>
      <c r="B47" s="39" t="s">
        <v>8</v>
      </c>
      <c r="C47" s="42"/>
      <c r="D47" s="55">
        <f t="shared" si="0"/>
        <v>0</v>
      </c>
      <c r="E47" s="61">
        <f>E48+E49</f>
        <v>0</v>
      </c>
      <c r="F47" s="15"/>
      <c r="G47" s="15"/>
    </row>
    <row r="48" spans="1:7" ht="22.5" hidden="1" customHeight="1">
      <c r="A48" s="24" t="s">
        <v>13</v>
      </c>
      <c r="B48" s="69" t="s">
        <v>23</v>
      </c>
      <c r="C48" s="42">
        <v>10</v>
      </c>
      <c r="D48" s="55">
        <f t="shared" si="0"/>
        <v>0</v>
      </c>
      <c r="E48" s="70"/>
      <c r="F48" s="25" t="e">
        <f t="shared" ref="F48:G48" si="6">F49+F53</f>
        <v>#REF!</v>
      </c>
      <c r="G48" s="25" t="e">
        <f t="shared" si="6"/>
        <v>#REF!</v>
      </c>
    </row>
    <row r="49" spans="1:7" ht="18.75" hidden="1" customHeight="1">
      <c r="A49" s="17" t="s">
        <v>16</v>
      </c>
      <c r="B49" s="69" t="s">
        <v>27</v>
      </c>
      <c r="C49" s="42">
        <v>20</v>
      </c>
      <c r="D49" s="55">
        <f t="shared" si="0"/>
        <v>0</v>
      </c>
      <c r="E49" s="70"/>
      <c r="F49" s="22" t="e">
        <f t="shared" si="5"/>
        <v>#REF!</v>
      </c>
      <c r="G49" s="22" t="e">
        <f t="shared" si="5"/>
        <v>#REF!</v>
      </c>
    </row>
    <row r="50" spans="1:7" ht="31.5" customHeight="1">
      <c r="A50" s="17"/>
      <c r="B50" s="67" t="s">
        <v>21</v>
      </c>
      <c r="C50" s="86" t="s">
        <v>18</v>
      </c>
      <c r="D50" s="55">
        <f t="shared" si="0"/>
        <v>3000</v>
      </c>
      <c r="E50" s="68">
        <f>E51</f>
        <v>3000</v>
      </c>
      <c r="F50" s="20" t="e">
        <f t="shared" si="5"/>
        <v>#REF!</v>
      </c>
      <c r="G50" s="20" t="e">
        <f t="shared" si="5"/>
        <v>#REF!</v>
      </c>
    </row>
    <row r="51" spans="1:7" ht="17.25" customHeight="1">
      <c r="A51" s="17"/>
      <c r="B51" s="39" t="s">
        <v>8</v>
      </c>
      <c r="C51" s="42"/>
      <c r="D51" s="55">
        <f t="shared" si="0"/>
        <v>3000</v>
      </c>
      <c r="E51" s="62">
        <f>E52+E53</f>
        <v>3000</v>
      </c>
      <c r="F51" s="15" t="e">
        <f>#REF!+E48+#REF!+#REF!</f>
        <v>#REF!</v>
      </c>
      <c r="G51" s="15" t="e">
        <f>D48-F51</f>
        <v>#REF!</v>
      </c>
    </row>
    <row r="52" spans="1:7" ht="23.25" hidden="1" customHeight="1">
      <c r="A52" s="17"/>
      <c r="B52" s="69" t="s">
        <v>23</v>
      </c>
      <c r="C52" s="42">
        <v>10</v>
      </c>
      <c r="D52" s="55">
        <f t="shared" si="0"/>
        <v>0</v>
      </c>
      <c r="E52" s="70"/>
      <c r="F52" s="15"/>
      <c r="G52" s="15"/>
    </row>
    <row r="53" spans="1:7" ht="18" customHeight="1">
      <c r="A53" s="17" t="s">
        <v>19</v>
      </c>
      <c r="B53" s="69" t="s">
        <v>27</v>
      </c>
      <c r="C53" s="42">
        <v>20</v>
      </c>
      <c r="D53" s="55">
        <f t="shared" si="0"/>
        <v>3000</v>
      </c>
      <c r="E53" s="70">
        <v>3000</v>
      </c>
      <c r="F53" s="22" t="e">
        <f>#REF!+#REF!</f>
        <v>#REF!</v>
      </c>
      <c r="G53" s="22" t="e">
        <f>#REF!+#REF!</f>
        <v>#REF!</v>
      </c>
    </row>
    <row r="54" spans="1:7" ht="22.5" customHeight="1">
      <c r="A54" s="17"/>
      <c r="B54" s="51" t="s">
        <v>52</v>
      </c>
      <c r="C54" s="73" t="s">
        <v>53</v>
      </c>
      <c r="D54" s="63">
        <f t="shared" si="0"/>
        <v>132</v>
      </c>
      <c r="E54" s="63">
        <f>E55</f>
        <v>132</v>
      </c>
      <c r="F54" s="15"/>
      <c r="G54" s="15"/>
    </row>
    <row r="55" spans="1:7" ht="22.5" customHeight="1">
      <c r="A55" s="17"/>
      <c r="B55" s="48" t="s">
        <v>54</v>
      </c>
      <c r="C55" s="74" t="s">
        <v>55</v>
      </c>
      <c r="D55" s="55">
        <f t="shared" si="0"/>
        <v>132</v>
      </c>
      <c r="E55" s="70">
        <f>E56+E58</f>
        <v>132</v>
      </c>
      <c r="F55" s="15"/>
      <c r="G55" s="15"/>
    </row>
    <row r="56" spans="1:7" ht="18" customHeight="1">
      <c r="A56" s="17"/>
      <c r="B56" s="39" t="s">
        <v>8</v>
      </c>
      <c r="C56" s="75"/>
      <c r="D56" s="55">
        <f t="shared" si="0"/>
        <v>16</v>
      </c>
      <c r="E56" s="70">
        <f>E57</f>
        <v>16</v>
      </c>
      <c r="F56" s="15"/>
      <c r="G56" s="15"/>
    </row>
    <row r="57" spans="1:7" ht="22.5" customHeight="1">
      <c r="A57" s="17"/>
      <c r="B57" s="69" t="s">
        <v>27</v>
      </c>
      <c r="C57" s="42">
        <v>20</v>
      </c>
      <c r="D57" s="55">
        <f t="shared" si="0"/>
        <v>16</v>
      </c>
      <c r="E57" s="70">
        <v>16</v>
      </c>
      <c r="F57" s="15"/>
      <c r="G57" s="15"/>
    </row>
    <row r="58" spans="1:7" ht="18" customHeight="1">
      <c r="A58" s="17"/>
      <c r="B58" s="49" t="s">
        <v>43</v>
      </c>
      <c r="C58" s="76"/>
      <c r="D58" s="55">
        <f t="shared" si="0"/>
        <v>116</v>
      </c>
      <c r="E58" s="70">
        <f>E59</f>
        <v>116</v>
      </c>
      <c r="F58" s="15"/>
      <c r="G58" s="15"/>
    </row>
    <row r="59" spans="1:7" ht="19.5" customHeight="1">
      <c r="A59" s="17"/>
      <c r="B59" s="50" t="s">
        <v>56</v>
      </c>
      <c r="C59" s="77">
        <v>70</v>
      </c>
      <c r="D59" s="55">
        <f t="shared" si="0"/>
        <v>116</v>
      </c>
      <c r="E59" s="70">
        <v>116</v>
      </c>
      <c r="F59" s="15"/>
      <c r="G59" s="15"/>
    </row>
    <row r="60" spans="1:7" ht="31.5" hidden="1" customHeight="1">
      <c r="A60" s="17"/>
      <c r="B60" s="69" t="s">
        <v>40</v>
      </c>
      <c r="C60" s="42">
        <v>10</v>
      </c>
      <c r="D60" s="55">
        <f t="shared" si="0"/>
        <v>0</v>
      </c>
      <c r="E60" s="61"/>
      <c r="F60" s="28"/>
      <c r="G60" s="28"/>
    </row>
    <row r="61" spans="1:7" ht="18" hidden="1" customHeight="1">
      <c r="A61" s="17"/>
      <c r="B61" s="78" t="s">
        <v>20</v>
      </c>
      <c r="C61" s="79"/>
      <c r="D61" s="55">
        <f t="shared" si="0"/>
        <v>0</v>
      </c>
      <c r="E61" s="80">
        <f>E9-E23</f>
        <v>0</v>
      </c>
      <c r="F61" s="28"/>
      <c r="G61" s="28"/>
    </row>
    <row r="62" spans="1:7" ht="18" hidden="1" customHeight="1">
      <c r="A62" s="17"/>
      <c r="B62" s="81"/>
      <c r="C62" s="82"/>
      <c r="D62" s="55">
        <f t="shared" si="0"/>
        <v>0</v>
      </c>
      <c r="E62" s="84"/>
      <c r="F62" s="28"/>
      <c r="G62" s="28"/>
    </row>
    <row r="63" spans="1:7" ht="18" hidden="1" customHeight="1">
      <c r="A63" s="17"/>
      <c r="B63" s="84"/>
      <c r="C63" s="84"/>
      <c r="D63" s="55">
        <f t="shared" si="0"/>
        <v>0</v>
      </c>
      <c r="E63" s="84"/>
      <c r="F63" s="28"/>
      <c r="G63" s="28"/>
    </row>
    <row r="64" spans="1:7" ht="15.75" customHeight="1">
      <c r="A64" s="26"/>
      <c r="B64" s="85" t="s">
        <v>49</v>
      </c>
      <c r="C64" s="85"/>
      <c r="D64" s="55">
        <f t="shared" si="0"/>
        <v>0</v>
      </c>
      <c r="E64" s="68">
        <f>E9-E23</f>
        <v>0</v>
      </c>
      <c r="F64" s="27" t="e">
        <f>F9-F26</f>
        <v>#REF!</v>
      </c>
      <c r="G64" s="27" t="e">
        <f>G9-G26</f>
        <v>#REF!</v>
      </c>
    </row>
    <row r="65" spans="1:1" ht="22.5" customHeight="1">
      <c r="A65" s="18"/>
    </row>
    <row r="66" spans="1:1" ht="21" customHeight="1"/>
  </sheetData>
  <mergeCells count="2">
    <mergeCell ref="B5:G5"/>
    <mergeCell ref="B6:G6"/>
  </mergeCells>
  <pageMargins left="0.86614173228346458" right="0.15748031496062992" top="0.27559055118110237" bottom="0.43307086614173229" header="0.15748031496062992" footer="0.27559055118110237"/>
  <pageSetup paperSize="9" scale="85" orientation="portrait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 1</vt:lpstr>
      <vt:lpstr>'ANEXA 1'!Print_Titles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mihaelam</cp:lastModifiedBy>
  <cp:lastPrinted>2024-12-13T05:41:48Z</cp:lastPrinted>
  <dcterms:created xsi:type="dcterms:W3CDTF">2024-04-30T06:51:01Z</dcterms:created>
  <dcterms:modified xsi:type="dcterms:W3CDTF">2024-12-13T09:38:09Z</dcterms:modified>
</cp:coreProperties>
</file>