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11.10.2024" sheetId="1" r:id="rId1"/>
  </sheets>
  <definedNames>
    <definedName name="_xlnm._FilterDatabase" localSheetId="0" hidden="1">'11.10.2024'!$A$5:$BI$545</definedName>
    <definedName name="_xlnm.Print_Area" localSheetId="0">'11.10.2024'!$A$1:$BI$563</definedName>
    <definedName name="_xlnm.Print_Titles" localSheetId="0">'11.10.2024'!$5:$7</definedName>
  </definedNames>
  <calcPr calcId="125725"/>
</workbook>
</file>

<file path=xl/calcChain.xml><?xml version="1.0" encoding="utf-8"?>
<calcChain xmlns="http://schemas.openxmlformats.org/spreadsheetml/2006/main">
  <c r="E544" i="1"/>
  <c r="E542"/>
  <c r="E541"/>
  <c r="E540" s="1"/>
  <c r="E538"/>
  <c r="E533" s="1"/>
  <c r="E536"/>
  <c r="E535" s="1"/>
  <c r="E534" s="1"/>
  <c r="E531"/>
  <c r="E530" s="1"/>
  <c r="E529" s="1"/>
  <c r="E528"/>
  <c r="E523"/>
  <c r="E521"/>
  <c r="E520" s="1"/>
  <c r="E519"/>
  <c r="E518" s="1"/>
  <c r="E515"/>
  <c r="E508"/>
  <c r="E505"/>
  <c r="E502"/>
  <c r="E499"/>
  <c r="E493" s="1"/>
  <c r="E492" s="1"/>
  <c r="E494"/>
  <c r="E490"/>
  <c r="E488"/>
  <c r="E485" s="1"/>
  <c r="E486"/>
  <c r="E483"/>
  <c r="E482" s="1"/>
  <c r="E478"/>
  <c r="E473"/>
  <c r="E471"/>
  <c r="E465"/>
  <c r="E462"/>
  <c r="E459"/>
  <c r="E451"/>
  <c r="E446"/>
  <c r="E445" s="1"/>
  <c r="E444" s="1"/>
  <c r="E441"/>
  <c r="E438"/>
  <c r="E437" s="1"/>
  <c r="E423"/>
  <c r="E419"/>
  <c r="E404"/>
  <c r="E377"/>
  <c r="E375"/>
  <c r="E371"/>
  <c r="E365"/>
  <c r="E362"/>
  <c r="E344"/>
  <c r="E320"/>
  <c r="E319" s="1"/>
  <c r="E315"/>
  <c r="E314" s="1"/>
  <c r="E312"/>
  <c r="E300"/>
  <c r="E288"/>
  <c r="E282"/>
  <c r="E265" s="1"/>
  <c r="E263"/>
  <c r="E259"/>
  <c r="E256" s="1"/>
  <c r="E257"/>
  <c r="E254"/>
  <c r="E251" s="1"/>
  <c r="E252"/>
  <c r="E249"/>
  <c r="E248" s="1"/>
  <c r="E246"/>
  <c r="E245" s="1"/>
  <c r="E232"/>
  <c r="E228"/>
  <c r="E227" s="1"/>
  <c r="E214"/>
  <c r="E211"/>
  <c r="E196"/>
  <c r="E194"/>
  <c r="E155"/>
  <c r="E150"/>
  <c r="E149" s="1"/>
  <c r="E147"/>
  <c r="E141" s="1"/>
  <c r="E144"/>
  <c r="E142"/>
  <c r="E139"/>
  <c r="E138" s="1"/>
  <c r="E136"/>
  <c r="E124"/>
  <c r="E121"/>
  <c r="E118"/>
  <c r="E116"/>
  <c r="E114"/>
  <c r="E113"/>
  <c r="E112" s="1"/>
  <c r="E110"/>
  <c r="E109"/>
  <c r="E108"/>
  <c r="E107"/>
  <c r="E105" s="1"/>
  <c r="E104" s="1"/>
  <c r="E106"/>
  <c r="E101"/>
  <c r="E97"/>
  <c r="E77"/>
  <c r="E75"/>
  <c r="E74" s="1"/>
  <c r="E73"/>
  <c r="E72" s="1"/>
  <c r="E71"/>
  <c r="E70" s="1"/>
  <c r="E60"/>
  <c r="E58"/>
  <c r="E55" s="1"/>
  <c r="E49" s="1"/>
  <c r="E50"/>
  <c r="E45"/>
  <c r="E38"/>
  <c r="E34"/>
  <c r="E24"/>
  <c r="E23"/>
  <c r="E21"/>
  <c r="E15" s="1"/>
  <c r="E12"/>
  <c r="E10" s="1"/>
  <c r="E14" l="1"/>
  <c r="E69"/>
  <c r="E318"/>
  <c r="E316" s="1"/>
  <c r="E422"/>
  <c r="E262"/>
  <c r="E231" s="1"/>
  <c r="E120"/>
  <c r="E11"/>
  <c r="E9" l="1"/>
  <c r="E8" s="1"/>
</calcChain>
</file>

<file path=xl/sharedStrings.xml><?xml version="1.0" encoding="utf-8"?>
<sst xmlns="http://schemas.openxmlformats.org/spreadsheetml/2006/main" count="1007" uniqueCount="475">
  <si>
    <t xml:space="preserve"> JUDETUL ARGES</t>
  </si>
  <si>
    <t>Anexa 1b        H.C.J. nr.        304    / 11.10.2024</t>
  </si>
  <si>
    <t>LISTA pozitiei  "Alte cheltuieli de investitii" defalcata pe categorii de bunuri pe anul 2024</t>
  </si>
  <si>
    <t>mii lei</t>
  </si>
  <si>
    <t>UM</t>
  </si>
  <si>
    <t>Cant.</t>
  </si>
  <si>
    <t>Valoare</t>
  </si>
  <si>
    <t xml:space="preserve">               TOTAL - TITLUL 70 CHELTUIELI DE CAPITAL</t>
  </si>
  <si>
    <t>a. ACHIZITII  DE IMOBILE</t>
  </si>
  <si>
    <t xml:space="preserve">ASISTENTA SOCIALA </t>
  </si>
  <si>
    <t>68.02</t>
  </si>
  <si>
    <t>Directia Generala de Asistenta Sociala si Protectia Copilului Arges (PIN)</t>
  </si>
  <si>
    <t xml:space="preserve">Centru de criza  pentru persoane adulte cu dizabilitati </t>
  </si>
  <si>
    <t>buc.</t>
  </si>
  <si>
    <t>b. DOTARI INDEPENDENTE</t>
  </si>
  <si>
    <t>AUTORITATI EXECUTIVE</t>
  </si>
  <si>
    <t>51.02</t>
  </si>
  <si>
    <t>Sistem desktop  PC</t>
  </si>
  <si>
    <t>Laptop</t>
  </si>
  <si>
    <t>Licenta Windows 1164 biti</t>
  </si>
  <si>
    <t xml:space="preserve">Licenta  Windows </t>
  </si>
  <si>
    <t xml:space="preserve">Licenta Microsoft Office </t>
  </si>
  <si>
    <t>Licenta Microsoft Windows 11 PRO OEM</t>
  </si>
  <si>
    <t>x</t>
  </si>
  <si>
    <t>Licenta Microsoft Office 2021 Home and Business OEM</t>
  </si>
  <si>
    <t>Sistem Desktop PC ( cu monitor )</t>
  </si>
  <si>
    <t>Sistem Desktop PC ( fara monitor )</t>
  </si>
  <si>
    <t>Drug test +teste</t>
  </si>
  <si>
    <t>Simulator auto</t>
  </si>
  <si>
    <t>Software simulator auto</t>
  </si>
  <si>
    <t>Sistem control acces compus din: bariera auto, brat bariera auto, receptor radio, telecomenzi radio</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</si>
  <si>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</si>
  <si>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</si>
  <si>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</si>
  <si>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Router</t>
  </si>
  <si>
    <t>Achiziție microbuze destinate transportului elevilor din Județul Argeș prin finanțare acordată de AFM</t>
  </si>
  <si>
    <t>DIRECTIA JUDETEANA PENTRU EVIDENTA PERSOANELOR PITESTI</t>
  </si>
  <si>
    <t>54.02</t>
  </si>
  <si>
    <t>Licenta Microsoft Office Professional</t>
  </si>
  <si>
    <t>CENTRUL MILITAR JUDETEAN ARGES</t>
  </si>
  <si>
    <t>60.02</t>
  </si>
  <si>
    <t>Caseta luminoasa - birou informare recrutare</t>
  </si>
  <si>
    <t>Caseta luminoasa Centrul Militar Judetean</t>
  </si>
  <si>
    <t xml:space="preserve">Licenta Microsoft Windows 11 PRO+Office 2021 </t>
  </si>
  <si>
    <t>Complet statie de lucru cu cititor de smart - card</t>
  </si>
  <si>
    <t>Sistem control acces</t>
  </si>
  <si>
    <t>Sistem alarma si geamuri antiefractie</t>
  </si>
  <si>
    <t>STRUCTURA TERITORIALA PENTRU PROBLEME SPECIALE ARGES</t>
  </si>
  <si>
    <t>Sistem antiefractie</t>
  </si>
  <si>
    <t>Sistem monitorizare video TVCI</t>
  </si>
  <si>
    <t>ORDINE PUBLICA SI SIGURANTA NATIONALA</t>
  </si>
  <si>
    <t>61.02</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</si>
  <si>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</si>
  <si>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</si>
  <si>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</si>
  <si>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</si>
  <si>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</si>
  <si>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INSPECTORATUL PENTRU SITUATII DE URGENTA ARGES</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</si>
  <si>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</si>
  <si>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</si>
  <si>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</si>
  <si>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</si>
  <si>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</si>
  <si>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</si>
  <si>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</si>
  <si>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</si>
  <si>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Lance stingere acumulatori vehicul electric</t>
  </si>
  <si>
    <t>Statii de lucru tip Desktop</t>
  </si>
  <si>
    <t>Monitoare pentru statii de lucru tip desktop</t>
  </si>
  <si>
    <t>Sisteme control acces cu dublu sens</t>
  </si>
  <si>
    <t>Sistem de alarma antiefractie si incendiu</t>
  </si>
  <si>
    <t>INVATAMANT</t>
  </si>
  <si>
    <t>65.02</t>
  </si>
  <si>
    <t>Gradinita Speciala "Sf. Elena" Pitesti</t>
  </si>
  <si>
    <t>Microbuz</t>
  </si>
  <si>
    <t>Centrul Scolar de Educatie Incluziva "Sf. Nicolae" Campulung</t>
  </si>
  <si>
    <t>CULTURA, RECREERE SI RELIGIE</t>
  </si>
  <si>
    <t>67.02</t>
  </si>
  <si>
    <t>CENTRUL JUDETEAN DE CULTURA SI ARTE ARGES</t>
  </si>
  <si>
    <t>Aparat foto cu doua obiective profesionale</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</si>
  <si>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</si>
  <si>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</si>
  <si>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</si>
  <si>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</si>
  <si>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</si>
  <si>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</si>
  <si>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</si>
  <si>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</si>
  <si>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</si>
  <si>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</si>
  <si>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</si>
  <si>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</si>
  <si>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</si>
  <si>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</si>
  <si>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</si>
  <si>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</si>
  <si>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</si>
  <si>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</si>
  <si>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tobă_</t>
  </si>
  <si>
    <t>Cărucior pupitre pro</t>
  </si>
  <si>
    <t>BIBLIOTECA JUDETEANA " DINICU GOLESCU" PITESTI</t>
  </si>
  <si>
    <t>Sistem de supraveghere video</t>
  </si>
  <si>
    <t xml:space="preserve">Licente Office 2021 Pro Plus </t>
  </si>
  <si>
    <t>Aparat foto cu obiectiv</t>
  </si>
  <si>
    <t>MUZEUL VITICULTURII SI POMICULTURII GOLESTI</t>
  </si>
  <si>
    <t>Motocoasa</t>
  </si>
  <si>
    <t>Drujba</t>
  </si>
  <si>
    <t xml:space="preserve">Centru de zi pentru persoane adulte cu dizabilitati Dragolesti </t>
  </si>
  <si>
    <t xml:space="preserve">Centru respiro pentru persoane adulte cu dizabilitati </t>
  </si>
  <si>
    <t xml:space="preserve">Locuinte protejate - Siguranta si Ingrijire Arges </t>
  </si>
  <si>
    <t>Camin Persoane Varstnice Mozaceni</t>
  </si>
  <si>
    <t>Centrală termică electrică</t>
  </si>
  <si>
    <t>UNITATEA DE ASISTENTA MEDICO SOCIALA SUICI</t>
  </si>
  <si>
    <t>Masina de spalat industriala 50-60 kg</t>
  </si>
  <si>
    <t>Paturi tip spital</t>
  </si>
  <si>
    <t>Marmita</t>
  </si>
  <si>
    <t>Unitatea de Asistenta Medico-Sociala Dedulesti</t>
  </si>
  <si>
    <t>Masina de spalat rufe 23-25 kg</t>
  </si>
  <si>
    <t>TRANSPORTURI</t>
  </si>
  <si>
    <t>84.02</t>
  </si>
  <si>
    <t xml:space="preserve">Imprastietor material antiderapant </t>
  </si>
  <si>
    <t>c. CHELTUIELI AFERENTE STUDIILOR DE PREFEZABILITATE, FEZABILITATE, A PROIECTELOR SI ALTOR STUDII AFERENTE OBIECTIVELOR DE INVESTITII</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</si>
  <si>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</si>
  <si>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</si>
  <si>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</si>
  <si>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Servicii de elaborare Tema de proiectare, Documentatii obtinere avize/acorduri si D.A.L.I. la obiectivul de investitii " 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</si>
  <si>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</si>
  <si>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</si>
  <si>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</si>
  <si>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</si>
  <si>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</si>
  <si>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</si>
  <si>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DALI+PT pentru obiectivul de investitii "Cresterea eficientei energetice - Centrul Scolar de Educatie Inclusiva Sfantul Stelian, corp C1, Costesti,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</si>
  <si>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</si>
  <si>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Studiu si asigurare de asistenta tehnica pentru realizarea Planului de mentinere a calitatii aerului in judetul Arges 2025-2029</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</si>
  <si>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</si>
  <si>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Eficientizarea energetica a sediului Centrul Militar Judetean ( expertiza cu RLV, audit energetic, certificat energetic)</t>
  </si>
  <si>
    <t>CAPITOLUL INVATAMANT</t>
  </si>
  <si>
    <t xml:space="preserve">65.02 </t>
  </si>
  <si>
    <t>Centrul Scolar de Educatie Incluziva "Sfanta Filofteia" Stefanesti</t>
  </si>
  <si>
    <t>Proiectare pentru spatiile din cladirea scolii</t>
  </si>
  <si>
    <t>Documentatie de avizare a lucrarilor de interventie (D.A.L.I.) pentru proiectul ”Reabilitarea si eficientizarea energetica a Bibilotecii Judetene ”Dinicu Golescu” Arges”</t>
  </si>
  <si>
    <t>Studiu de fezabilitate pentru reabilitarea termica a Blocului Administrativ</t>
  </si>
  <si>
    <t>Studiu de fezabilitate Pavilion Multifunctional cu atractii turistice</t>
  </si>
  <si>
    <t>MUZEUL JUDETEAN ARGES</t>
  </si>
  <si>
    <t>Documentație de avizare a lucrărilor de intervenție ( D.A.L.I) pentru proiectul „Reabilitarea și eficientizarea energetică a Muzeului Județean Argeș</t>
  </si>
  <si>
    <t xml:space="preserve">Directia Generala de Asistenta Sociala si Protectia Copilului Arges </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</si>
  <si>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</si>
  <si>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</si>
  <si>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</si>
  <si>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</si>
  <si>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</si>
  <si>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Servicii de intocmire a documentatiei tehnice necesara obtinerii autorizatiei de securitate la incendiu pentru obiectivul "Complex de Servicii Sociale, mun.Campulung, Judet Arges"</t>
  </si>
  <si>
    <t>Proiectare sistem supraveghere video pentru "Locuinte protejate - Siguranta si Ingrijire Arges "</t>
  </si>
  <si>
    <t>Proiectare sistem supraveghere video pentru " Centrul de zi pentru persoane adulte cu dizabilitati Dragolesti "</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</si>
  <si>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</si>
  <si>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</si>
  <si>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</si>
  <si>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</si>
  <si>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</si>
  <si>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antiefractie si control acces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</si>
  <si>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</si>
  <si>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</si>
  <si>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</si>
  <si>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</si>
  <si>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</si>
  <si>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</si>
  <si>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</si>
  <si>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</si>
  <si>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Elaborarea documentatiilor in vederea obtinerii autorizatiilor de functionare ISU cu verificare tehnica inclusa</t>
  </si>
  <si>
    <t>Proiectare sistem complet de siguranta, detectie, semnalizare si alarmare a incendiilor, iluminat de siguranta</t>
  </si>
  <si>
    <t>Proiectare sistem supraveghere video pentru "Centru Respiro pentru Persoane Adulte cu Dizabilități"</t>
  </si>
  <si>
    <t>Studiu de fezabilitate, proiect tehnic, verificare tehnica a proiectului tehnic pentru obiectivul de investitii "Sistematizare verticala si iluminat exterior in incinta Complexului de Servicii Sociale Costesti, judetul Arges"</t>
  </si>
  <si>
    <t>Centrul de Ingrijire si Asistenta Pitesti</t>
  </si>
  <si>
    <t xml:space="preserve">Proiectare sistem  antiefracție                           </t>
  </si>
  <si>
    <t>CENTRE ADULȚI   Asistenta sociala in caz de boli si invaliditati   (cod 68.02.04/05/06)</t>
  </si>
  <si>
    <t xml:space="preserve">Proiectare sistem supraveghere video                             </t>
  </si>
  <si>
    <t xml:space="preserve">Proiectare sistem supraveghere video Dragolești                                 </t>
  </si>
  <si>
    <t>Expertiza tehnica si intocmire documentatie  in vederea obtinerii Avizului de Securitate la Incendiu</t>
  </si>
  <si>
    <t>Intocmire documentatie in vederea obtinerii Autorizatiei de Securitate la Incendiu</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</si>
  <si>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</si>
  <si>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</si>
  <si>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</si>
  <si>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</si>
  <si>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</si>
  <si>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</si>
  <si>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</si>
  <si>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</si>
  <si>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</si>
  <si>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</si>
  <si>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obiectivul de investitii:"Executie prag de fund si lucrari de stabilizare a malurilor aferente podului amplasat pe DJ 703B, km 84+723, in comuna Cateasca, judetul Arges"</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</si>
  <si>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</si>
  <si>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</si>
  <si>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</si>
  <si>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</si>
  <si>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</si>
  <si>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 xml:space="preserve">Elaborare Studiu de Fezabilitate pentru obiectivul de investitii "Drum expres A1 - Pitesti - Mioveni </t>
  </si>
  <si>
    <t>Servicii de proiectare fazele: studii de teren, expertiza tehnica, DALI, PT+DE+CS pentru obiectivul "Modernizare DJ 731C Vedea (Izvoru de Jos) -Cocu, km 7+314 - 11+914, L=4,6 km, comunele Vedea si Cocu, judetul Arges"</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</si>
  <si>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</si>
  <si>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</si>
  <si>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Servicii PT+DE+CS si asistenta tehnica din partea proiectantului  pentru "Modernizare DJ 731 D, km 15+075 - 16+825, L=1,75 km, comuna Cosesti, jud.Arges"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</si>
  <si>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</si>
  <si>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</si>
  <si>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</si>
  <si>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</si>
  <si>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</si>
  <si>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Racordare la reteaua electrica loc de consum Palat Administrativ, situat in Piata Vasile Milea,  nr.1,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</si>
  <si>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</si>
  <si>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</si>
  <si>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Reabilitarea forajului de exploatare a apei minerale sulfuroase in vederea desfasurarii lucrarilor de explorare/exploatare in Perimetrul Sulfuroasa Bradet, localitatea Nucsoara, sat Gruiu</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</si>
  <si>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</si>
  <si>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</si>
  <si>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</si>
  <si>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</si>
  <si>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</si>
  <si>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</si>
  <si>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</si>
  <si>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</si>
  <si>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APARARE</t>
  </si>
  <si>
    <t xml:space="preserve"> 60.02 </t>
  </si>
  <si>
    <t>Lucrari de instalare si configurare retea calculatoare TV si telefonie</t>
  </si>
  <si>
    <t>Reabilitare Bază de Salvare Montană cota 2000 Transfăgărășan, județul Argeș</t>
  </si>
  <si>
    <t xml:space="preserve"> INVATAMANT</t>
  </si>
  <si>
    <t xml:space="preserve"> 65.02</t>
  </si>
  <si>
    <t>Sistem supraveghere video si alarmare</t>
  </si>
  <si>
    <t>Centrul Scolar de Educatie Incluziva " Sfantul Stelian"</t>
  </si>
  <si>
    <t>Sistem supraveghere video</t>
  </si>
  <si>
    <t>Acoperiș cu arcade și învelitoare demontabilă</t>
  </si>
  <si>
    <t>Bazin chimic laborator</t>
  </si>
  <si>
    <t>Vitrina expozitie luminata</t>
  </si>
  <si>
    <t>Centru de zi pentru persoane adulte cu dizabilitati Dragolesti (PIN)</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</si>
  <si>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</si>
  <si>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</si>
  <si>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</si>
  <si>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</si>
  <si>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</si>
  <si>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</si>
  <si>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</si>
  <si>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</si>
  <si>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</si>
  <si>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</si>
  <si>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</si>
  <si>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</si>
  <si>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</si>
  <si>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</si>
  <si>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</si>
  <si>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</si>
  <si>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</si>
  <si>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</si>
  <si>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</si>
  <si>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coplet de siguranta, detectie, semnalizare si alarmare a incendiilor, iluminat de siguranta</t>
  </si>
  <si>
    <t>Proiectare, achizitie si montaj pentru doua centrale termice</t>
  </si>
  <si>
    <t>CENTRE ADULȚI   Asistenta sociala in caz de boli si invaliditati   (cod 68.08.05.02)</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</si>
  <si>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</si>
  <si>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</si>
  <si>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</si>
  <si>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</si>
  <si>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</si>
  <si>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</si>
  <si>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</si>
  <si>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</si>
  <si>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</si>
  <si>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</si>
  <si>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Achiziție și montaj sistem  antiefracție             </t>
  </si>
  <si>
    <t>Amenajare Parc si Alei UAMS Suici</t>
  </si>
  <si>
    <t>VENITURI PROPRII</t>
  </si>
  <si>
    <t>a. ACHIZITII IMOBILE</t>
  </si>
  <si>
    <t>SANATATE</t>
  </si>
  <si>
    <t>66.10</t>
  </si>
  <si>
    <t>Spitalul Judetean de Urgenta Pitesti</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</si>
  <si>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</si>
  <si>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</si>
  <si>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</si>
  <si>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</si>
  <si>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</si>
  <si>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</si>
  <si>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</si>
  <si>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</si>
  <si>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</si>
  <si>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</si>
  <si>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</si>
  <si>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Sistem NAS 48TB compatibil cu sistemul CARESTREAM VUE PACS</t>
  </si>
  <si>
    <t>Sistem hemodinamic pentru angiograf</t>
  </si>
  <si>
    <t>Licente SQL 2022 device CAL</t>
  </si>
  <si>
    <t xml:space="preserve">Licente SQL Server 2022 standard edition </t>
  </si>
  <si>
    <t>Sistem angiograf monoplan cardiovascular</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</si>
  <si>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</si>
  <si>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</si>
  <si>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</si>
  <si>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</si>
  <si>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</si>
  <si>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</si>
  <si>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Monitor functii vitale</t>
  </si>
  <si>
    <t>Spitalul de Pediatrie Pitesti</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</si>
  <si>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</si>
  <si>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</si>
  <si>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</si>
  <si>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</si>
  <si>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</si>
  <si>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</si>
  <si>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</si>
  <si>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</si>
  <si>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</si>
  <si>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</si>
  <si>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</si>
  <si>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Masina spalat toalete</t>
  </si>
  <si>
    <t xml:space="preserve">Pompa infuzomat </t>
  </si>
  <si>
    <t xml:space="preserve">Troliu medical pediatric </t>
  </si>
  <si>
    <t xml:space="preserve">Canapea de examinare electrica </t>
  </si>
  <si>
    <t>Fierastrau gips cu aspiratie</t>
  </si>
  <si>
    <t>Spitalul de Boli Cronice Calinesti</t>
  </si>
  <si>
    <t>Echipament informatic - Server</t>
  </si>
  <si>
    <t>Electrocardiograf</t>
  </si>
  <si>
    <t>Spitalul de Pneumoftiziologie Leordeni</t>
  </si>
  <si>
    <t>EKG</t>
  </si>
  <si>
    <t>MASA DE CALCAT PROFESIONALA</t>
  </si>
  <si>
    <t>CENTRALA TERMICA 120 KW</t>
  </si>
  <si>
    <t>Masina profesionala de curatat cartofi</t>
  </si>
  <si>
    <t>Aragaz profesional cu opt focuri si doua cuptoare</t>
  </si>
  <si>
    <t>Spitalul de Psihiatrie "Sf.Maria" Vedea</t>
  </si>
  <si>
    <t xml:space="preserve">Server </t>
  </si>
  <si>
    <t>Masina de spalat profesionala 50 kg</t>
  </si>
  <si>
    <t>Masina de spalat profesionala 10 kg</t>
  </si>
  <si>
    <t>Spitalul de Pneumologie Valea Iasului</t>
  </si>
  <si>
    <t>Microscop trinocular cu camera video</t>
  </si>
  <si>
    <t>Spitalul de Boli Cronice si Geriatrie Stefanesti</t>
  </si>
  <si>
    <t>Concentrator oxigen</t>
  </si>
  <si>
    <t>Frigider mortuar cu 2 locuri</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</si>
  <si>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</si>
  <si>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</si>
  <si>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</si>
  <si>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</si>
  <si>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</si>
  <si>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</si>
  <si>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</si>
  <si>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</si>
  <si>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</si>
  <si>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</si>
  <si>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</si>
  <si>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 xml:space="preserve">Aparat terapie combinata electroterapie, ultrasunet, laser </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</si>
  <si>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</si>
  <si>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</si>
  <si>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</si>
  <si>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</si>
  <si>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</si>
  <si>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</si>
  <si>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</si>
  <si>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</si>
  <si>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</si>
  <si>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</si>
  <si>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 xml:space="preserve">Masa kinetoterapie reglata electric </t>
  </si>
  <si>
    <t xml:space="preserve">Bicicleta electrica pentru membre superioare si inferioare  </t>
  </si>
  <si>
    <t>Spitalul de Recuperare Bradet</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</si>
  <si>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</si>
  <si>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</si>
  <si>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</si>
  <si>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</si>
  <si>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</si>
  <si>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</si>
  <si>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</si>
  <si>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</si>
  <si>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</si>
  <si>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</si>
  <si>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Malaxor pentru parafina</t>
  </si>
  <si>
    <t>Frigider bloc alimentar</t>
  </si>
  <si>
    <t>Banda electrica alergare</t>
  </si>
  <si>
    <t>Bicicleta orizontala profesionala</t>
  </si>
  <si>
    <t>Spitalul Orasenesc "Regele Carol I" Costesti</t>
  </si>
  <si>
    <t>Sistem de radiologie interventionala mobil tip Brat C</t>
  </si>
  <si>
    <t>Masina de curatat cartofi</t>
  </si>
  <si>
    <t>67.10</t>
  </si>
  <si>
    <t>Muzeul Judetean Arges</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</si>
  <si>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</si>
  <si>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</si>
  <si>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</si>
  <si>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</si>
  <si>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</si>
  <si>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</si>
  <si>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</si>
  <si>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</si>
  <si>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</si>
  <si>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</si>
  <si>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</si>
  <si>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Proiectul "Priveste cerul, romaneste!"</t>
  </si>
  <si>
    <t>Telescop refractor</t>
  </si>
  <si>
    <t xml:space="preserve">Telescop astronomic inteligent </t>
  </si>
  <si>
    <t>Elevator mobil scari persoane cu handicap</t>
  </si>
  <si>
    <t>Carlig de remorcare</t>
  </si>
  <si>
    <t xml:space="preserve">SANATATE </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</si>
  <si>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</si>
  <si>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</si>
  <si>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</si>
  <si>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</si>
  <si>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</si>
  <si>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</si>
  <si>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</si>
  <si>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</si>
  <si>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</si>
  <si>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</si>
  <si>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</si>
  <si>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Spitalul PNF Leordeni</t>
  </si>
  <si>
    <t xml:space="preserve">Avizare spatiu amplasare CT </t>
  </si>
  <si>
    <t xml:space="preserve">Avizare amplasare aparat radiologie Dispensar Topoloveni </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</si>
  <si>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</si>
  <si>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</si>
  <si>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Spitalul de Boli Cronice si Geriatrie "Constantin Balaceanu Stolnici" Stefanesti</t>
  </si>
  <si>
    <t>Expertiza tehnica in vederea incadrarii cladirilor in clasa de risc</t>
  </si>
  <si>
    <t>Proiectare bazin apa potabila de 25 mc suprateran cu statie de clorinare</t>
  </si>
  <si>
    <t xml:space="preserve">Executie studiu geotehnic 3 foraje cu dezveliri de fundatii  </t>
  </si>
  <si>
    <t xml:space="preserve">Executare incercari structurale si nestructurale in vederea realizarii expertizei tehnice pentru incadrarea in clasa de risc seismic </t>
  </si>
  <si>
    <t>Expertizare tehnica, certificarea performantei energetice si auditul energetic pentru cladire spital</t>
  </si>
  <si>
    <t>Spitalul de Recuperare Respiratorie si Pneumologie Valea Iasului</t>
  </si>
  <si>
    <t>Proiect Tehnic medie tensiune privind majorarea puterii Postului Trafo</t>
  </si>
  <si>
    <t>Proiect ,avize, autorizatii si asistenta tehnica amenajare parc agrement</t>
  </si>
  <si>
    <t xml:space="preserve"> Documentatii in vederea obtinerii autorizatiei de  securitate la incendiu</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</si>
  <si>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</si>
  <si>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Proiect, avize, autorizatii "Lucrari de colectare si deversare ape pluviale de pe acoperisul spitalului"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</si>
  <si>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</si>
  <si>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</si>
  <si>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</si>
  <si>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</si>
  <si>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ASIGURARI SI ASISTENTA SOCIALA</t>
  </si>
  <si>
    <t>68.10</t>
  </si>
  <si>
    <t>UNITATEA DE ASISTENTA MEDICO SOCIALA CALINESTI</t>
  </si>
  <si>
    <t>Documentatie de arhitectura si documentatie tehnica pentru obtinerea autorizatiei de securitate la incendiu</t>
  </si>
  <si>
    <t>Unitatea de Asistenta Medico-Sociala Suici</t>
  </si>
  <si>
    <t>d.CHELTUIELI DE EXPERTIZA, PROIECTARE SI DE EXECUTIE PRIVIND CONSOLIDARILE</t>
  </si>
  <si>
    <t>Relocare conducta exterioara de alimentare cu gaze naturale a Spitalului Judetean de Urgenta Pitesti</t>
  </si>
  <si>
    <t>Extindere retea de date - internet si up-gradarea centralei telefonice</t>
  </si>
  <si>
    <t>Reparatii capitale ascensor de 6 persoane</t>
  </si>
  <si>
    <t>Proiect tehnic si executie lucrari  pentru obiectivul de investitii "Alimentare cu Gaze Extindere Ambulatoriu Integrat al Spitalului Judetean de Urgenta Pitesti"</t>
  </si>
  <si>
    <t>SPITALUL DE BOLI CRONICE SI GERIATRIE STEFANESTI</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</si>
  <si>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</si>
  <si>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</si>
  <si>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</si>
  <si>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</si>
  <si>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Lucrari de construire in vederea conformarii imobilului la cerinta esentiala de calitate "Securitate la incendiu"</t>
  </si>
  <si>
    <t>Lucrari de colectare si deversare ape pluviale de pe acoperisul spitalului</t>
  </si>
  <si>
    <t>Degazor termic 1000 litri</t>
  </si>
  <si>
    <t>Servicii proiectare si executie lucrari reparatii capitale Chirurgie etaj 1</t>
  </si>
  <si>
    <t>Servicii proiectare si executie lucrari reparatii capitale sectia ATI</t>
  </si>
  <si>
    <t>Lucrari reparatii capitale lift</t>
  </si>
  <si>
    <t xml:space="preserve">Lucrari de intarire instalatii electrice Bloc operator </t>
  </si>
  <si>
    <t>Lucrari de inlocuire/modernizare pardoseala PVC  CPU</t>
  </si>
  <si>
    <t>Reparatii capitale ascensor alimente</t>
  </si>
  <si>
    <t xml:space="preserve">Realizarea alimentarii de rezerva din linia LEA 20KV-Electroarges-Oras </t>
  </si>
  <si>
    <t>Achizitie si montaj Statie de demanganizare automata cu instalatie de dezinfectie cu clorinare</t>
  </si>
  <si>
    <t>Achizitie containere modulare, racordare la utilitati si amenajare teren pentru Farmacia Spitalului de Psihiatrie "Sf.Maria" Vedea</t>
  </si>
  <si>
    <t>Achizitie containere modulare pentru amenajare grupuri sanitare CLD</t>
  </si>
  <si>
    <t>Racordare CT la sistemul de energie electrica</t>
  </si>
  <si>
    <t>Sistem de supraveghere video dispensar TBC Topoloveni</t>
  </si>
  <si>
    <t>Racordare aparat radiologie la sistemul de energie electrica Dispensar TBC Topoloveni</t>
  </si>
  <si>
    <t>Modernizare decantor</t>
  </si>
  <si>
    <t>Modificare alimentare cu energie electrica Pavilion II</t>
  </si>
  <si>
    <t>Sistem Alarmare la Efractie si Sistem Supraveghere Video</t>
  </si>
  <si>
    <t xml:space="preserve"> TITLUL X -  PROIECTE CU FINANTARE DIN FONDURI EXTERNE NERAMBURSABILE </t>
  </si>
  <si>
    <t>Cap. 67.02 - CULTURA, RECREERE SI RELIGIE</t>
  </si>
  <si>
    <t>Biblioteca Judeteana " Dinicu Golescu" Pitesti</t>
  </si>
  <si>
    <t>Proiectul " Centrul Europe Direct"  Arges</t>
  </si>
  <si>
    <t>Office display Led cu stand motorizat mobil</t>
  </si>
  <si>
    <t>Cap. 84.02 - TRANSPORTURI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</si>
  <si>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</si>
  <si>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</si>
  <si>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</si>
  <si>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Achiziție de Echipamente și materiale destinate reducerii riscului de infecții nosocomiale</t>
  </si>
  <si>
    <t xml:space="preserve"> PREŞEDINTE,</t>
  </si>
  <si>
    <t xml:space="preserve">     ION MȊNZȊNĂ      </t>
  </si>
  <si>
    <t>DIRECTOR EXECUTIV,</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</si>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</sst>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numFmts count="1">
    <numFmt numFmtId="44" formatCode="_-* #,##0.00\ &quot;lei&quot;_-;\-* #,##0.00\ &quot;lei&quot;_-;_-* &quot;-&quot;??\ &quot;lei&quot;_-;_-@_-"/>
  </numFmts>
  <fonts count="40">
    <font>
      <sz val="10"/>
      <name val="Arial"/>
      <family val="2"/>
      <charset val="238"/>
    </font>
    <font>
      <sz val="11"/>
      <color theme="1"/>
      <name val="Calibri"/>
      <family val="2"/>
      <charset val="238"/>
      <scheme val="minor"/>
    </font>
    <font>
      <sz val="10"/>
      <name val="Arial"/>
      <family val="2"/>
      <charset val="238"/>
    </font>
    <font>
      <b/>
      <sz val="12"/>
      <color theme="1"/>
      <name val="Times New Roman"/>
      <family val="1"/>
    </font>
    <font>
      <sz val="12"/>
      <color theme="1"/>
      <name val="Times New Roman"/>
      <family val="1"/>
    </font>
    <font>
      <sz val="12"/>
      <color rgb="FFFF0000"/>
      <name val="Times New Roman"/>
      <family val="1"/>
    </font>
    <font>
      <b/>
      <sz val="12"/>
      <name val="Times New Roman"/>
      <family val="1"/>
    </font>
    <font>
      <b/>
      <sz val="12"/>
      <color rgb="FFFF0000"/>
      <name val="Times New Roman"/>
      <family val="1"/>
    </font>
    <font>
      <sz val="12"/>
      <name val="Times New Roman"/>
      <family val="1"/>
    </font>
    <font>
      <sz val="12"/>
      <color rgb="FFC00000"/>
      <name val="Times New Roman"/>
      <family val="1"/>
    </font>
    <font>
      <sz val="11"/>
      <name val="Times New Roman"/>
      <family val="1"/>
    </font>
    <font>
      <b/>
      <sz val="12"/>
      <color rgb="FFC00000"/>
      <name val="Times New Roman"/>
      <family val="1"/>
    </font>
    <font>
      <sz val="11"/>
      <name val="Times New Roman"/>
      <family val="1"/>
      <charset val="238"/>
    </font>
    <font>
      <sz val="11"/>
      <color theme="1"/>
      <name val="Calibri"/>
      <family val="2"/>
      <scheme val="minor"/>
    </font>
    <font>
      <sz val="11"/>
      <color theme="1"/>
      <name val="Times New Roman"/>
      <family val="1"/>
    </font>
    <font>
      <b/>
      <sz val="11"/>
      <color theme="1"/>
      <name val="Times New Roman"/>
      <family val="1"/>
    </font>
    <font>
      <sz val="11"/>
      <color theme="1"/>
      <name val="Times New Roman"/>
      <family val="1"/>
      <charset val="238"/>
    </font>
    <font>
      <sz val="12"/>
      <color theme="1"/>
      <name val="Times New Roman"/>
      <family val="1"/>
      <charset val="238"/>
    </font>
    <font>
      <b/>
      <sz val="11"/>
      <color theme="1"/>
      <name val="Times New Roman"/>
      <family val="1"/>
      <charset val="238"/>
    </font>
    <font>
      <b/>
      <sz val="12"/>
      <color theme="1"/>
      <name val="Times New Roman"/>
      <family val="1"/>
      <charset val="238"/>
    </font>
    <font>
      <i/>
      <sz val="8"/>
      <color theme="1"/>
      <name val="Times New Roman"/>
      <family val="1"/>
    </font>
    <font>
      <b/>
      <i/>
      <sz val="8"/>
      <color theme="1"/>
      <name val="Times New Roman"/>
      <family val="1"/>
    </font>
    <font>
      <sz val="10"/>
      <color theme="1"/>
      <name val="Arial"/>
      <family val="2"/>
      <charset val="238"/>
    </font>
    <font>
      <i/>
      <sz val="8"/>
      <color theme="1"/>
      <name val="Arial"/>
      <family val="2"/>
      <charset val="238"/>
    </font>
    <font>
      <b/>
      <u/>
      <sz val="12"/>
      <name val="Times New Roman"/>
      <family val="1"/>
    </font>
    <font>
      <b/>
      <sz val="11"/>
      <name val="Times New Roman"/>
      <family val="1"/>
      <charset val="238"/>
    </font>
    <font>
      <b/>
      <sz val="12"/>
      <name val="Times New Roman"/>
      <family val="1"/>
      <charset val="238"/>
    </font>
    <font>
      <sz val="12"/>
      <name val="Times New Roman"/>
      <family val="1"/>
      <charset val="238"/>
    </font>
    <font>
      <sz val="10"/>
      <name val="Arial"/>
      <family val="2"/>
    </font>
    <font>
      <b/>
      <sz val="11"/>
      <name val="Times New Roman"/>
      <family val="1"/>
    </font>
    <font>
      <sz val="10"/>
      <name val="Calibri"/>
      <family val="2"/>
    </font>
    <font>
      <u/>
      <sz val="12"/>
      <name val="Times New Roman"/>
      <family val="1"/>
    </font>
    <font>
      <b/>
      <i/>
      <sz val="12"/>
      <name val="Times New Roman"/>
      <family val="1"/>
      <charset val="238"/>
    </font>
    <font>
      <i/>
      <sz val="11"/>
      <name val="Arial"/>
      <family val="2"/>
      <charset val="238"/>
    </font>
    <font>
      <sz val="14"/>
      <name val="Arial"/>
      <family val="2"/>
      <charset val="238"/>
    </font>
    <font>
      <b/>
      <i/>
      <sz val="12"/>
      <name val="Times New Roman"/>
      <family val="1"/>
    </font>
    <font>
      <sz val="10"/>
      <color rgb="FFC00000"/>
      <name val="Arial"/>
      <family val="2"/>
      <charset val="238"/>
    </font>
    <font>
      <sz val="12"/>
      <color rgb="FFC00000"/>
      <name val="Times New Roman"/>
      <family val="1"/>
      <charset val="238"/>
    </font>
    <font>
      <u/>
      <sz val="12"/>
      <color rgb="FFC00000"/>
      <name val="Times New Roman"/>
      <family val="1"/>
    </font>
    <font>
      <b/>
      <sz val="12"/>
      <color rgb="FF00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s>
  <cellStyleXfs count="25">
    <xf numFmtId="0" fontId="0" fillId="0" borderId="0"/>
    <xf numFmtId="44" fontId="2" fillId="0" borderId="0" applyFont="0" applyFill="0" applyBorder="0" applyAlignment="0" applyProtection="0"/>
    <xf numFmtId="0" fontId="2" fillId="0" borderId="0"/>
    <xf numFmtId="0" fontId="2" fillId="0" borderId="0"/>
    <xf numFmtId="0" fontId="1"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28" fillId="0" borderId="0"/>
    <xf numFmtId="0" fontId="28" fillId="0" borderId="0"/>
    <xf numFmtId="0"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2">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5" fillId="2" borderId="0" xfId="0" applyFont="1" applyFill="1" applyAlignment="1">
      <alignment horizontal="right"/>
    </xf>
    <xf numFmtId="0" fontId="3" fillId="2" borderId="0" xfId="0" applyFont="1" applyFill="1" applyAlignment="1">
      <alignment horizontal="right"/>
    </xf>
    <xf numFmtId="0" fontId="4" fillId="2" borderId="0" xfId="0" applyFont="1" applyFill="1"/>
    <xf numFmtId="0" fontId="6" fillId="2" borderId="0" xfId="0" applyFont="1" applyFill="1" applyAlignment="1">
      <alignment horizontal="center"/>
    </xf>
    <xf numFmtId="0" fontId="7" fillId="2" borderId="0" xfId="0" applyFont="1" applyFill="1" applyAlignment="1"/>
    <xf numFmtId="0" fontId="4"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horizontal="right"/>
    </xf>
    <xf numFmtId="0" fontId="5" fillId="0" borderId="0" xfId="0" applyFont="1" applyAlignment="1">
      <alignment horizontal="right"/>
    </xf>
    <xf numFmtId="0" fontId="3" fillId="2" borderId="0" xfId="0" applyFont="1" applyFill="1" applyBorder="1" applyAlignment="1">
      <alignment horizontal="right"/>
    </xf>
    <xf numFmtId="0" fontId="3" fillId="2" borderId="0" xfId="0" applyFont="1" applyFill="1" applyBorder="1"/>
    <xf numFmtId="0" fontId="4"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5" fillId="2" borderId="0" xfId="0" applyFont="1" applyFill="1"/>
    <xf numFmtId="0" fontId="3" fillId="2" borderId="0" xfId="0" applyFont="1" applyFill="1" applyBorder="1" applyAlignment="1">
      <alignment horizontal="left"/>
    </xf>
    <xf numFmtId="0" fontId="3" fillId="2" borderId="4" xfId="0"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Border="1" applyAlignment="1">
      <alignment horizontal="center"/>
    </xf>
    <xf numFmtId="2" fontId="4" fillId="2" borderId="0" xfId="0" applyNumberFormat="1" applyFont="1" applyFill="1"/>
    <xf numFmtId="2" fontId="3" fillId="2" borderId="0" xfId="0" applyNumberFormat="1" applyFont="1" applyFill="1" applyBorder="1" applyAlignment="1">
      <alignment horizontal="right"/>
    </xf>
    <xf numFmtId="0" fontId="4" fillId="2" borderId="7" xfId="0" applyFont="1" applyFill="1" applyBorder="1"/>
    <xf numFmtId="4" fontId="3" fillId="2" borderId="3" xfId="0" applyNumberFormat="1" applyFont="1" applyFill="1" applyBorder="1" applyAlignment="1">
      <alignment horizontal="right"/>
    </xf>
    <xf numFmtId="4" fontId="5"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4" fontId="4" fillId="2" borderId="0" xfId="0" applyNumberFormat="1" applyFont="1" applyFill="1" applyBorder="1"/>
    <xf numFmtId="4" fontId="4" fillId="0" borderId="0" xfId="0" applyNumberFormat="1" applyFont="1" applyAlignment="1">
      <alignment horizontal="left"/>
    </xf>
    <xf numFmtId="2" fontId="4" fillId="2" borderId="0" xfId="0" applyNumberFormat="1" applyFont="1" applyFill="1" applyBorder="1"/>
    <xf numFmtId="2" fontId="3" fillId="2" borderId="0" xfId="0" applyNumberFormat="1" applyFont="1" applyFill="1" applyBorder="1" applyAlignment="1">
      <alignment horizontal="center"/>
    </xf>
    <xf numFmtId="0" fontId="3" fillId="2" borderId="4" xfId="0" applyFont="1" applyFill="1" applyBorder="1" applyAlignment="1"/>
    <xf numFmtId="0" fontId="4" fillId="2" borderId="5" xfId="0" applyFont="1" applyFill="1" applyBorder="1" applyAlignment="1"/>
    <xf numFmtId="4" fontId="3" fillId="2" borderId="6" xfId="0" applyNumberFormat="1" applyFont="1" applyFill="1" applyBorder="1" applyAlignment="1">
      <alignment horizontal="right"/>
    </xf>
    <xf numFmtId="4" fontId="4" fillId="2" borderId="0" xfId="0" applyNumberFormat="1" applyFont="1" applyFill="1" applyBorder="1" applyAlignment="1">
      <alignment horizontal="center"/>
    </xf>
    <xf numFmtId="4" fontId="3" fillId="2" borderId="0" xfId="0" applyNumberFormat="1" applyFont="1" applyFill="1" applyBorder="1" applyAlignment="1">
      <alignment horizontal="left"/>
    </xf>
    <xf numFmtId="2" fontId="3" fillId="2" borderId="0" xfId="0" applyNumberFormat="1" applyFont="1" applyFill="1" applyBorder="1"/>
    <xf numFmtId="2" fontId="3" fillId="2" borderId="0" xfId="0" applyNumberFormat="1" applyFont="1" applyFill="1"/>
    <xf numFmtId="2" fontId="6" fillId="3" borderId="8" xfId="0" applyNumberFormat="1" applyFont="1" applyFill="1" applyBorder="1"/>
    <xf numFmtId="2" fontId="6" fillId="3" borderId="6" xfId="0" applyNumberFormat="1" applyFont="1" applyFill="1" applyBorder="1"/>
    <xf numFmtId="4" fontId="6" fillId="3" borderId="4" xfId="0" applyNumberFormat="1" applyFont="1" applyFill="1" applyBorder="1" applyAlignment="1">
      <alignment horizontal="right"/>
    </xf>
    <xf numFmtId="4" fontId="6" fillId="3" borderId="5" xfId="0" applyNumberFormat="1" applyFont="1" applyFill="1" applyBorder="1" applyAlignment="1"/>
    <xf numFmtId="4" fontId="6" fillId="3" borderId="8" xfId="0" applyNumberFormat="1" applyFont="1" applyFill="1" applyBorder="1" applyAlignment="1">
      <alignment horizontal="right"/>
    </xf>
    <xf numFmtId="4" fontId="8" fillId="2" borderId="0" xfId="0" applyNumberFormat="1" applyFont="1" applyFill="1" applyBorder="1" applyAlignment="1">
      <alignment horizontal="center"/>
    </xf>
    <xf numFmtId="4" fontId="8" fillId="2" borderId="0" xfId="0" applyNumberFormat="1" applyFont="1" applyFill="1"/>
    <xf numFmtId="2" fontId="8" fillId="2" borderId="0" xfId="0" applyNumberFormat="1" applyFont="1" applyFill="1" applyBorder="1"/>
    <xf numFmtId="2" fontId="6" fillId="2" borderId="0" xfId="0" applyNumberFormat="1" applyFont="1" applyFill="1" applyBorder="1" applyAlignment="1">
      <alignment horizontal="right"/>
    </xf>
    <xf numFmtId="4" fontId="6" fillId="2" borderId="0" xfId="0" applyNumberFormat="1" applyFont="1" applyFill="1" applyBorder="1" applyAlignment="1">
      <alignment horizontal="left"/>
    </xf>
    <xf numFmtId="2" fontId="6" fillId="2" borderId="0" xfId="0" applyNumberFormat="1" applyFont="1" applyFill="1" applyBorder="1" applyAlignment="1">
      <alignment horizontal="center"/>
    </xf>
    <xf numFmtId="2" fontId="6" fillId="2" borderId="0" xfId="0" applyNumberFormat="1" applyFont="1" applyFill="1" applyBorder="1"/>
    <xf numFmtId="2" fontId="6" fillId="2" borderId="0" xfId="0" applyNumberFormat="1" applyFont="1" applyFill="1"/>
    <xf numFmtId="0" fontId="8" fillId="2" borderId="0" xfId="0" applyFont="1" applyFill="1"/>
    <xf numFmtId="2" fontId="8" fillId="2" borderId="0" xfId="0" applyNumberFormat="1" applyFont="1" applyFill="1"/>
    <xf numFmtId="2" fontId="6" fillId="0" borderId="0" xfId="0" applyNumberFormat="1" applyFont="1" applyFill="1" applyBorder="1"/>
    <xf numFmtId="0" fontId="6" fillId="4" borderId="8" xfId="0" applyFont="1" applyFill="1" applyBorder="1" applyAlignment="1">
      <alignment wrapText="1"/>
    </xf>
    <xf numFmtId="0" fontId="6" fillId="4" borderId="4" xfId="0" applyFont="1" applyFill="1" applyBorder="1" applyAlignment="1">
      <alignment horizontal="center"/>
    </xf>
    <xf numFmtId="4" fontId="6" fillId="4" borderId="8" xfId="0" applyNumberFormat="1" applyFont="1" applyFill="1" applyBorder="1" applyAlignment="1">
      <alignment wrapText="1"/>
    </xf>
    <xf numFmtId="0" fontId="9" fillId="2" borderId="0" xfId="0" applyFont="1" applyFill="1"/>
    <xf numFmtId="0" fontId="6" fillId="2" borderId="4" xfId="0" applyFont="1" applyFill="1" applyBorder="1" applyAlignment="1">
      <alignment wrapText="1"/>
    </xf>
    <xf numFmtId="0" fontId="6" fillId="2" borderId="4" xfId="0" applyFont="1" applyFill="1" applyBorder="1" applyAlignment="1">
      <alignment horizontal="center"/>
    </xf>
    <xf numFmtId="0" fontId="6" fillId="2" borderId="8" xfId="0" applyFont="1" applyFill="1" applyBorder="1" applyAlignment="1">
      <alignment wrapText="1"/>
    </xf>
    <xf numFmtId="4" fontId="6" fillId="2" borderId="6" xfId="0" applyNumberFormat="1" applyFont="1" applyFill="1" applyBorder="1" applyAlignment="1">
      <alignment horizontal="right"/>
    </xf>
    <xf numFmtId="4" fontId="10" fillId="2" borderId="8" xfId="2" applyNumberFormat="1" applyFont="1" applyFill="1" applyBorder="1"/>
    <xf numFmtId="0" fontId="8" fillId="2" borderId="8" xfId="0" applyFont="1" applyFill="1" applyBorder="1" applyAlignment="1">
      <alignment horizontal="center"/>
    </xf>
    <xf numFmtId="4" fontId="8" fillId="2" borderId="6" xfId="0" applyNumberFormat="1" applyFont="1" applyFill="1" applyBorder="1" applyAlignment="1">
      <alignment horizontal="right"/>
    </xf>
    <xf numFmtId="2" fontId="3" fillId="3" borderId="8" xfId="0" applyNumberFormat="1" applyFont="1" applyFill="1" applyBorder="1"/>
    <xf numFmtId="2" fontId="3" fillId="3" borderId="6" xfId="0" applyNumberFormat="1" applyFont="1" applyFill="1" applyBorder="1"/>
    <xf numFmtId="2" fontId="3" fillId="3" borderId="6" xfId="0" applyNumberFormat="1" applyFont="1" applyFill="1" applyBorder="1" applyAlignment="1">
      <alignment horizontal="center"/>
    </xf>
    <xf numFmtId="4" fontId="3" fillId="3" borderId="6" xfId="0" applyNumberFormat="1" applyFont="1" applyFill="1" applyBorder="1" applyAlignment="1">
      <alignment horizontal="right"/>
    </xf>
    <xf numFmtId="4" fontId="4" fillId="0" borderId="0" xfId="0" applyNumberFormat="1" applyFont="1" applyAlignment="1">
      <alignment horizontal="right"/>
    </xf>
    <xf numFmtId="2" fontId="3" fillId="0" borderId="0" xfId="0" applyNumberFormat="1" applyFont="1" applyFill="1" applyBorder="1"/>
    <xf numFmtId="0" fontId="3" fillId="4" borderId="8" xfId="0" applyFont="1" applyFill="1" applyBorder="1" applyAlignment="1">
      <alignment wrapText="1"/>
    </xf>
    <xf numFmtId="0" fontId="3" fillId="4" borderId="4" xfId="0" applyFont="1" applyFill="1" applyBorder="1" applyAlignment="1">
      <alignment horizontal="center"/>
    </xf>
    <xf numFmtId="2" fontId="3" fillId="4" borderId="8" xfId="0" applyNumberFormat="1" applyFont="1" applyFill="1" applyBorder="1" applyAlignment="1">
      <alignment wrapText="1"/>
    </xf>
    <xf numFmtId="2" fontId="4" fillId="2" borderId="0" xfId="0" applyNumberFormat="1" applyFont="1" applyFill="1" applyBorder="1" applyAlignment="1">
      <alignment horizontal="right"/>
    </xf>
    <xf numFmtId="2" fontId="11" fillId="0" borderId="0" xfId="0" applyNumberFormat="1" applyFont="1" applyFill="1" applyBorder="1"/>
    <xf numFmtId="0" fontId="12" fillId="2" borderId="9" xfId="3" applyNumberFormat="1" applyFont="1" applyFill="1" applyBorder="1" applyAlignment="1">
      <alignment horizontal="left" vertical="center" wrapText="1"/>
    </xf>
    <xf numFmtId="0" fontId="8" fillId="0" borderId="8" xfId="4" applyFont="1" applyBorder="1" applyAlignment="1">
      <alignment horizontal="center"/>
    </xf>
    <xf numFmtId="4" fontId="8" fillId="2" borderId="8" xfId="5" applyNumberFormat="1" applyFont="1" applyFill="1" applyBorder="1" applyAlignment="1">
      <alignment horizontal="right"/>
    </xf>
    <xf numFmtId="4" fontId="9" fillId="2" borderId="0" xfId="0" applyNumberFormat="1" applyFont="1" applyFill="1" applyBorder="1" applyAlignment="1">
      <alignment horizontal="center"/>
    </xf>
    <xf numFmtId="4" fontId="9" fillId="2" borderId="0" xfId="0" applyNumberFormat="1" applyFont="1" applyFill="1"/>
    <xf numFmtId="0" fontId="9" fillId="2" borderId="0" xfId="0" applyFont="1" applyFill="1" applyBorder="1"/>
    <xf numFmtId="4" fontId="9" fillId="2" borderId="0" xfId="0" applyNumberFormat="1" applyFont="1" applyFill="1" applyBorder="1"/>
    <xf numFmtId="0" fontId="12" fillId="2" borderId="8" xfId="3" applyNumberFormat="1" applyFont="1" applyFill="1" applyBorder="1" applyAlignment="1">
      <alignment horizontal="left" vertical="center" wrapText="1"/>
    </xf>
    <xf numFmtId="0" fontId="8" fillId="2" borderId="8" xfId="2" applyFont="1" applyFill="1" applyBorder="1" applyAlignment="1">
      <alignment wrapText="1"/>
    </xf>
    <xf numFmtId="0" fontId="8" fillId="2" borderId="0" xfId="0" applyFont="1" applyFill="1" applyBorder="1"/>
    <xf numFmtId="4" fontId="8" fillId="2" borderId="0" xfId="0" applyNumberFormat="1" applyFont="1" applyFill="1" applyBorder="1"/>
    <xf numFmtId="0" fontId="8" fillId="0" borderId="9" xfId="6" applyFont="1" applyBorder="1"/>
    <xf numFmtId="0" fontId="4" fillId="2" borderId="8" xfId="2" applyFont="1" applyFill="1" applyBorder="1" applyAlignment="1">
      <alignment wrapText="1"/>
    </xf>
    <xf numFmtId="0" fontId="4" fillId="2" borderId="8" xfId="0" applyFont="1" applyFill="1" applyBorder="1" applyAlignment="1">
      <alignment horizontal="center"/>
    </xf>
    <xf numFmtId="0" fontId="4" fillId="2" borderId="8" xfId="4" applyFont="1" applyFill="1" applyBorder="1" applyAlignment="1">
      <alignment horizontal="center"/>
    </xf>
    <xf numFmtId="4" fontId="4" fillId="2" borderId="8" xfId="5" applyNumberFormat="1" applyFont="1" applyFill="1" applyBorder="1" applyAlignment="1">
      <alignment horizontal="right"/>
    </xf>
    <xf numFmtId="0" fontId="4" fillId="2" borderId="9" xfId="0" applyFont="1" applyFill="1" applyBorder="1"/>
    <xf numFmtId="0" fontId="4" fillId="0" borderId="8" xfId="4" applyFont="1" applyBorder="1" applyAlignment="1">
      <alignment horizontal="center"/>
    </xf>
    <xf numFmtId="0" fontId="14" fillId="2" borderId="8" xfId="3" applyNumberFormat="1" applyFont="1" applyFill="1" applyBorder="1" applyAlignment="1">
      <alignment horizontal="left" vertical="center" wrapText="1"/>
    </xf>
    <xf numFmtId="0" fontId="4" fillId="0" borderId="9" xfId="0" applyFont="1" applyBorder="1"/>
    <xf numFmtId="0" fontId="14" fillId="2" borderId="4" xfId="7" applyFont="1" applyFill="1" applyBorder="1" applyAlignment="1">
      <alignment wrapText="1"/>
    </xf>
    <xf numFmtId="0" fontId="15" fillId="2" borderId="8" xfId="4" applyFont="1" applyFill="1" applyBorder="1"/>
    <xf numFmtId="0" fontId="3" fillId="2" borderId="8" xfId="0" applyFont="1" applyFill="1" applyBorder="1" applyAlignment="1">
      <alignment horizontal="center"/>
    </xf>
    <xf numFmtId="4" fontId="3" fillId="2" borderId="8" xfId="5" applyNumberFormat="1" applyFont="1" applyFill="1" applyBorder="1" applyAlignment="1">
      <alignment horizontal="right"/>
    </xf>
    <xf numFmtId="0" fontId="16" fillId="2" borderId="9" xfId="2" applyFont="1" applyFill="1" applyBorder="1" applyAlignment="1">
      <alignment wrapText="1"/>
    </xf>
    <xf numFmtId="0" fontId="17" fillId="2" borderId="8" xfId="0" applyFont="1" applyFill="1" applyBorder="1" applyAlignment="1">
      <alignment horizontal="center"/>
    </xf>
    <xf numFmtId="0" fontId="17" fillId="0" borderId="8" xfId="4" applyFont="1" applyBorder="1" applyAlignment="1">
      <alignment horizontal="center"/>
    </xf>
    <xf numFmtId="4" fontId="17" fillId="2" borderId="8" xfId="5" applyNumberFormat="1" applyFont="1" applyFill="1" applyBorder="1" applyAlignment="1">
      <alignment horizontal="right"/>
    </xf>
    <xf numFmtId="0" fontId="16" fillId="2" borderId="9" xfId="3" applyNumberFormat="1" applyFont="1" applyFill="1" applyBorder="1" applyAlignment="1">
      <alignment horizontal="left" vertical="center" wrapText="1"/>
    </xf>
    <xf numFmtId="0" fontId="18" fillId="2" borderId="8" xfId="4" applyFont="1" applyFill="1" applyBorder="1"/>
    <xf numFmtId="0" fontId="19" fillId="2" borderId="4" xfId="0" applyFont="1" applyFill="1" applyBorder="1" applyAlignment="1">
      <alignment horizontal="center"/>
    </xf>
    <xf numFmtId="4" fontId="19" fillId="2" borderId="8" xfId="5" applyNumberFormat="1" applyFont="1" applyFill="1" applyBorder="1" applyAlignment="1">
      <alignment horizontal="right"/>
    </xf>
    <xf numFmtId="0" fontId="17" fillId="2" borderId="10" xfId="2" applyFont="1" applyFill="1" applyBorder="1" applyAlignment="1">
      <alignment wrapText="1"/>
    </xf>
    <xf numFmtId="0" fontId="17" fillId="2" borderId="8" xfId="2" applyFont="1" applyFill="1" applyBorder="1" applyAlignment="1">
      <alignment wrapText="1"/>
    </xf>
    <xf numFmtId="0" fontId="19" fillId="0" borderId="8" xfId="0" applyFont="1" applyBorder="1"/>
    <xf numFmtId="0" fontId="17" fillId="2" borderId="4" xfId="0" applyFont="1" applyFill="1" applyBorder="1" applyAlignment="1">
      <alignment horizontal="center"/>
    </xf>
    <xf numFmtId="0" fontId="17" fillId="0" borderId="9" xfId="0" applyFont="1" applyBorder="1"/>
    <xf numFmtId="0" fontId="17" fillId="0" borderId="8" xfId="0" applyFont="1" applyBorder="1"/>
    <xf numFmtId="0" fontId="19" fillId="4" borderId="8" xfId="0" applyFont="1" applyFill="1" applyBorder="1" applyAlignment="1">
      <alignment wrapText="1"/>
    </xf>
    <xf numFmtId="0" fontId="19" fillId="4" borderId="4" xfId="0" applyFont="1" applyFill="1" applyBorder="1" applyAlignment="1">
      <alignment horizontal="center"/>
    </xf>
    <xf numFmtId="2" fontId="19" fillId="4" borderId="8" xfId="0" applyNumberFormat="1" applyFont="1" applyFill="1" applyBorder="1" applyAlignment="1">
      <alignment wrapText="1"/>
    </xf>
    <xf numFmtId="0" fontId="16" fillId="2" borderId="8" xfId="2" applyFont="1" applyFill="1" applyBorder="1" applyAlignment="1">
      <alignment horizontal="left" wrapText="1"/>
    </xf>
    <xf numFmtId="0" fontId="19" fillId="2" borderId="8" xfId="4" applyFont="1" applyFill="1" applyBorder="1"/>
    <xf numFmtId="0" fontId="19" fillId="2" borderId="8" xfId="0" applyFont="1" applyFill="1" applyBorder="1" applyAlignment="1">
      <alignment horizontal="center"/>
    </xf>
    <xf numFmtId="4" fontId="19" fillId="2" borderId="6" xfId="0" applyNumberFormat="1" applyFont="1" applyFill="1" applyBorder="1" applyAlignment="1">
      <alignment horizontal="right"/>
    </xf>
    <xf numFmtId="4" fontId="4" fillId="2" borderId="0" xfId="0" applyNumberFormat="1" applyFont="1" applyFill="1" applyBorder="1" applyAlignment="1">
      <alignment horizontal="right"/>
    </xf>
    <xf numFmtId="0" fontId="16" fillId="2" borderId="8" xfId="4" applyFont="1" applyFill="1" applyBorder="1"/>
    <xf numFmtId="4" fontId="4" fillId="2" borderId="6" xfId="0" applyNumberFormat="1" applyFont="1" applyFill="1" applyBorder="1" applyAlignment="1">
      <alignment horizontal="right"/>
    </xf>
    <xf numFmtId="0" fontId="14" fillId="2" borderId="8" xfId="2" applyFont="1" applyFill="1" applyBorder="1" applyAlignment="1">
      <alignment wrapText="1"/>
    </xf>
    <xf numFmtId="0" fontId="14" fillId="2" borderId="8" xfId="4" applyFont="1" applyFill="1" applyBorder="1"/>
    <xf numFmtId="0" fontId="17" fillId="2" borderId="8" xfId="4" applyFont="1" applyFill="1" applyBorder="1" applyAlignment="1">
      <alignment horizontal="center"/>
    </xf>
    <xf numFmtId="4" fontId="4" fillId="2" borderId="6" xfId="5" applyNumberFormat="1" applyFont="1" applyFill="1" applyBorder="1" applyAlignment="1">
      <alignment horizontal="right"/>
    </xf>
    <xf numFmtId="0" fontId="3" fillId="2" borderId="8" xfId="0" applyFont="1" applyFill="1" applyBorder="1" applyAlignment="1">
      <alignment wrapText="1"/>
    </xf>
    <xf numFmtId="4" fontId="3" fillId="2" borderId="8" xfId="0" applyNumberFormat="1" applyFont="1" applyFill="1" applyBorder="1" applyAlignment="1">
      <alignment wrapText="1"/>
    </xf>
    <xf numFmtId="0" fontId="4" fillId="0" borderId="8" xfId="8" applyFont="1" applyBorder="1" applyAlignment="1">
      <alignment wrapText="1"/>
    </xf>
    <xf numFmtId="0" fontId="3" fillId="4" borderId="8" xfId="0" applyFont="1" applyFill="1" applyBorder="1" applyAlignment="1">
      <alignment horizontal="center" wrapText="1"/>
    </xf>
    <xf numFmtId="4" fontId="18" fillId="2" borderId="8" xfId="4" applyNumberFormat="1" applyFont="1" applyFill="1" applyBorder="1"/>
    <xf numFmtId="0" fontId="3" fillId="0" borderId="8" xfId="0" applyFont="1" applyBorder="1" applyAlignment="1">
      <alignment wrapText="1"/>
    </xf>
    <xf numFmtId="0" fontId="16" fillId="0" borderId="8" xfId="4" applyFont="1" applyBorder="1"/>
    <xf numFmtId="4" fontId="4" fillId="2" borderId="0" xfId="0" applyNumberFormat="1" applyFont="1" applyFill="1" applyBorder="1" applyAlignment="1"/>
    <xf numFmtId="0" fontId="3" fillId="2" borderId="8" xfId="4" applyFont="1" applyFill="1" applyBorder="1" applyAlignment="1">
      <alignment wrapText="1"/>
    </xf>
    <xf numFmtId="4" fontId="3" fillId="2" borderId="10" xfId="5" applyNumberFormat="1" applyFont="1" applyFill="1" applyBorder="1" applyAlignment="1">
      <alignment horizontal="right"/>
    </xf>
    <xf numFmtId="4" fontId="17" fillId="2" borderId="10" xfId="5" applyNumberFormat="1" applyFont="1" applyFill="1" applyBorder="1" applyAlignment="1">
      <alignment horizontal="right"/>
    </xf>
    <xf numFmtId="4" fontId="17" fillId="2" borderId="8" xfId="8" applyNumberFormat="1" applyFont="1" applyFill="1" applyBorder="1" applyAlignment="1">
      <alignment horizontal="right"/>
    </xf>
    <xf numFmtId="4" fontId="17" fillId="2" borderId="10" xfId="8" applyNumberFormat="1" applyFont="1" applyFill="1" applyBorder="1" applyAlignment="1">
      <alignment horizontal="right"/>
    </xf>
    <xf numFmtId="4" fontId="17" fillId="2" borderId="8" xfId="2" applyNumberFormat="1" applyFont="1" applyFill="1" applyBorder="1"/>
    <xf numFmtId="0" fontId="15" fillId="2" borderId="8" xfId="4" applyFont="1" applyFill="1" applyBorder="1" applyAlignment="1">
      <alignment wrapText="1"/>
    </xf>
    <xf numFmtId="0" fontId="4" fillId="2" borderId="10" xfId="0" applyFont="1" applyFill="1" applyBorder="1"/>
    <xf numFmtId="4" fontId="3" fillId="2" borderId="6" xfId="5" applyNumberFormat="1" applyFont="1" applyFill="1" applyBorder="1" applyAlignment="1">
      <alignment horizontal="right"/>
    </xf>
    <xf numFmtId="0" fontId="4" fillId="2" borderId="8" xfId="0" applyFont="1" applyFill="1" applyBorder="1"/>
    <xf numFmtId="0" fontId="4" fillId="2" borderId="9" xfId="2" applyFont="1" applyFill="1" applyBorder="1" applyAlignment="1">
      <alignment wrapText="1"/>
    </xf>
    <xf numFmtId="2" fontId="17" fillId="2" borderId="9" xfId="0" applyNumberFormat="1" applyFont="1" applyFill="1" applyBorder="1" applyAlignment="1">
      <alignment wrapText="1"/>
    </xf>
    <xf numFmtId="4" fontId="15" fillId="2" borderId="8" xfId="4" applyNumberFormat="1" applyFont="1" applyFill="1" applyBorder="1"/>
    <xf numFmtId="0" fontId="4" fillId="2" borderId="4" xfId="0" applyFont="1" applyFill="1" applyBorder="1" applyAlignment="1">
      <alignment horizontal="center"/>
    </xf>
    <xf numFmtId="4" fontId="3" fillId="4" borderId="8" xfId="0" applyNumberFormat="1" applyFont="1" applyFill="1" applyBorder="1" applyAlignment="1">
      <alignment wrapText="1"/>
    </xf>
    <xf numFmtId="0" fontId="3" fillId="2" borderId="4" xfId="0" applyFont="1" applyFill="1" applyBorder="1" applyAlignment="1">
      <alignment wrapText="1"/>
    </xf>
    <xf numFmtId="4" fontId="16" fillId="2" borderId="8" xfId="2" applyNumberFormat="1" applyFont="1" applyFill="1" applyBorder="1"/>
    <xf numFmtId="4" fontId="17" fillId="2" borderId="8" xfId="0" applyNumberFormat="1" applyFont="1" applyFill="1" applyBorder="1" applyAlignment="1">
      <alignment wrapText="1"/>
    </xf>
    <xf numFmtId="0" fontId="20" fillId="2" borderId="0" xfId="0" applyFont="1" applyFill="1"/>
    <xf numFmtId="4" fontId="20" fillId="2" borderId="0" xfId="0" applyNumberFormat="1" applyFont="1" applyFill="1" applyBorder="1" applyAlignment="1">
      <alignment horizontal="center"/>
    </xf>
    <xf numFmtId="2" fontId="21" fillId="2" borderId="0" xfId="0" applyNumberFormat="1" applyFont="1" applyFill="1" applyBorder="1" applyAlignment="1">
      <alignment horizontal="right"/>
    </xf>
    <xf numFmtId="0" fontId="4" fillId="2" borderId="8" xfId="4" applyFont="1" applyFill="1" applyBorder="1"/>
    <xf numFmtId="4" fontId="4" fillId="2" borderId="8" xfId="0" applyNumberFormat="1" applyFont="1" applyFill="1" applyBorder="1" applyAlignment="1">
      <alignment wrapText="1"/>
    </xf>
    <xf numFmtId="4" fontId="14" fillId="2" borderId="8" xfId="2" applyNumberFormat="1" applyFont="1" applyFill="1" applyBorder="1"/>
    <xf numFmtId="0" fontId="18" fillId="2" borderId="8" xfId="4" applyFont="1" applyFill="1" applyBorder="1" applyAlignment="1">
      <alignment wrapText="1"/>
    </xf>
    <xf numFmtId="2" fontId="3" fillId="2" borderId="8" xfId="0" applyNumberFormat="1" applyFont="1" applyFill="1" applyBorder="1" applyAlignment="1">
      <alignment wrapText="1"/>
    </xf>
    <xf numFmtId="0" fontId="4" fillId="2" borderId="0" xfId="0" applyFont="1" applyFill="1" applyBorder="1" applyAlignment="1">
      <alignment horizontal="center" wrapText="1"/>
    </xf>
    <xf numFmtId="2" fontId="3" fillId="2" borderId="0" xfId="0" applyNumberFormat="1" applyFont="1" applyFill="1" applyBorder="1" applyAlignment="1">
      <alignment wrapText="1"/>
    </xf>
    <xf numFmtId="0" fontId="17" fillId="2" borderId="8" xfId="0" applyFont="1" applyFill="1" applyBorder="1" applyAlignment="1">
      <alignment vertical="center" wrapText="1"/>
    </xf>
    <xf numFmtId="2" fontId="4" fillId="2" borderId="8" xfId="0" applyNumberFormat="1" applyFont="1" applyFill="1" applyBorder="1" applyAlignment="1">
      <alignment wrapText="1"/>
    </xf>
    <xf numFmtId="0" fontId="18" fillId="2" borderId="8" xfId="2" applyFont="1" applyFill="1" applyBorder="1"/>
    <xf numFmtId="2" fontId="19" fillId="2" borderId="6" xfId="0" applyNumberFormat="1" applyFont="1" applyFill="1" applyBorder="1" applyAlignment="1">
      <alignment wrapText="1"/>
    </xf>
    <xf numFmtId="0" fontId="4" fillId="2" borderId="8" xfId="0" applyFont="1" applyFill="1" applyBorder="1" applyAlignment="1">
      <alignment vertical="center" wrapText="1"/>
    </xf>
    <xf numFmtId="2" fontId="4" fillId="2" borderId="6" xfId="0" applyNumberFormat="1" applyFont="1" applyFill="1" applyBorder="1" applyAlignment="1">
      <alignment wrapText="1"/>
    </xf>
    <xf numFmtId="0" fontId="14" fillId="2" borderId="8" xfId="0" applyFont="1" applyFill="1" applyBorder="1" applyAlignment="1">
      <alignment wrapText="1"/>
    </xf>
    <xf numFmtId="0" fontId="3" fillId="4" borderId="8" xfId="0" applyFont="1" applyFill="1" applyBorder="1" applyAlignment="1">
      <alignment horizontal="center"/>
    </xf>
    <xf numFmtId="0" fontId="14" fillId="2" borderId="8" xfId="2" applyFont="1" applyFill="1" applyBorder="1" applyAlignment="1">
      <alignment horizontal="left" vertical="center" wrapText="1"/>
    </xf>
    <xf numFmtId="4" fontId="4" fillId="2" borderId="8" xfId="0" applyNumberFormat="1" applyFont="1" applyFill="1" applyBorder="1" applyAlignment="1">
      <alignment horizontal="right" wrapText="1"/>
    </xf>
    <xf numFmtId="0" fontId="3" fillId="3" borderId="4" xfId="0" applyFont="1" applyFill="1" applyBorder="1" applyAlignment="1">
      <alignment wrapText="1"/>
    </xf>
    <xf numFmtId="0" fontId="4" fillId="3" borderId="5" xfId="0" applyFont="1" applyFill="1" applyBorder="1" applyAlignment="1">
      <alignment wrapText="1"/>
    </xf>
    <xf numFmtId="0" fontId="3" fillId="3" borderId="5" xfId="0" applyFont="1" applyFill="1" applyBorder="1" applyAlignment="1">
      <alignment wrapText="1"/>
    </xf>
    <xf numFmtId="0" fontId="3" fillId="2" borderId="0" xfId="0" applyFont="1" applyFill="1" applyBorder="1" applyAlignment="1">
      <alignment wrapText="1"/>
    </xf>
    <xf numFmtId="0" fontId="16" fillId="2" borderId="8" xfId="3" applyNumberFormat="1" applyFont="1" applyFill="1" applyBorder="1" applyAlignment="1">
      <alignment horizontal="left" vertical="center" wrapText="1"/>
    </xf>
    <xf numFmtId="4" fontId="4" fillId="2" borderId="10" xfId="0" applyNumberFormat="1" applyFont="1" applyFill="1" applyBorder="1" applyAlignment="1">
      <alignment horizontal="right"/>
    </xf>
    <xf numFmtId="4" fontId="4" fillId="2" borderId="8" xfId="0" applyNumberFormat="1" applyFont="1" applyFill="1" applyBorder="1" applyAlignment="1">
      <alignment horizontal="right"/>
    </xf>
    <xf numFmtId="0" fontId="16" fillId="2" borderId="8" xfId="3" applyFont="1" applyFill="1" applyBorder="1" applyAlignment="1">
      <alignment horizontal="left" vertical="center" wrapText="1"/>
    </xf>
    <xf numFmtId="0" fontId="16" fillId="2" borderId="8" xfId="2" applyFont="1" applyFill="1" applyBorder="1" applyAlignment="1">
      <alignment wrapText="1"/>
    </xf>
    <xf numFmtId="0" fontId="16" fillId="0" borderId="8" xfId="3" applyNumberFormat="1" applyFont="1" applyFill="1" applyBorder="1" applyAlignment="1">
      <alignment horizontal="left" vertical="center" wrapText="1"/>
    </xf>
    <xf numFmtId="0" fontId="4" fillId="0" borderId="11" xfId="0" applyFont="1" applyBorder="1" applyAlignment="1">
      <alignment wrapText="1"/>
    </xf>
    <xf numFmtId="4" fontId="19" fillId="2" borderId="8" xfId="0" applyNumberFormat="1" applyFont="1" applyFill="1" applyBorder="1" applyAlignment="1">
      <alignment horizontal="right"/>
    </xf>
    <xf numFmtId="0" fontId="3" fillId="4" borderId="9" xfId="0" applyFont="1" applyFill="1" applyBorder="1" applyAlignment="1">
      <alignment wrapText="1"/>
    </xf>
    <xf numFmtId="4" fontId="3" fillId="4" borderId="8" xfId="0" applyNumberFormat="1" applyFont="1" applyFill="1" applyBorder="1" applyAlignment="1">
      <alignment horizontal="right" wrapText="1"/>
    </xf>
    <xf numFmtId="0" fontId="3" fillId="2" borderId="8" xfId="4" applyFont="1" applyFill="1" applyBorder="1"/>
    <xf numFmtId="0" fontId="3" fillId="2" borderId="4" xfId="0" applyFont="1" applyFill="1" applyBorder="1" applyAlignment="1">
      <alignment horizontal="center"/>
    </xf>
    <xf numFmtId="2" fontId="3" fillId="2" borderId="6" xfId="0" applyNumberFormat="1" applyFont="1" applyFill="1" applyBorder="1" applyAlignment="1">
      <alignment wrapText="1"/>
    </xf>
    <xf numFmtId="0" fontId="16" fillId="2" borderId="8" xfId="0" applyFont="1" applyFill="1" applyBorder="1" applyAlignment="1">
      <alignment wrapText="1"/>
    </xf>
    <xf numFmtId="0" fontId="3" fillId="0" borderId="8" xfId="0" applyFont="1" applyFill="1" applyBorder="1" applyAlignment="1">
      <alignment wrapText="1"/>
    </xf>
    <xf numFmtId="4" fontId="3" fillId="2" borderId="8" xfId="0" applyNumberFormat="1" applyFont="1" applyFill="1" applyBorder="1" applyAlignment="1">
      <alignment horizontal="right"/>
    </xf>
    <xf numFmtId="0" fontId="4" fillId="2" borderId="8" xfId="4" applyFont="1" applyFill="1" applyBorder="1" applyAlignment="1">
      <alignment wrapText="1"/>
    </xf>
    <xf numFmtId="0" fontId="16" fillId="0" borderId="8" xfId="9" applyFont="1" applyBorder="1" applyAlignment="1">
      <alignment wrapText="1"/>
    </xf>
    <xf numFmtId="4" fontId="4" fillId="0" borderId="8" xfId="0" applyNumberFormat="1" applyFont="1" applyFill="1" applyBorder="1" applyAlignment="1">
      <alignment horizontal="right"/>
    </xf>
    <xf numFmtId="0" fontId="16" fillId="2" borderId="8" xfId="9" applyFont="1" applyFill="1" applyBorder="1"/>
    <xf numFmtId="0" fontId="22" fillId="2" borderId="0" xfId="0" applyFont="1" applyFill="1" applyBorder="1" applyAlignment="1">
      <alignment horizontal="center" wrapText="1"/>
    </xf>
    <xf numFmtId="0" fontId="16" fillId="2" borderId="8" xfId="4" applyFont="1" applyFill="1" applyBorder="1" applyAlignment="1">
      <alignment wrapText="1"/>
    </xf>
    <xf numFmtId="0" fontId="23" fillId="2" borderId="0" xfId="0" applyFont="1" applyFill="1" applyBorder="1" applyAlignment="1">
      <alignment horizontal="center" wrapText="1"/>
    </xf>
    <xf numFmtId="0" fontId="23" fillId="2" borderId="0" xfId="0" applyFont="1" applyFill="1" applyBorder="1" applyAlignment="1">
      <alignment horizontal="center" wrapText="1"/>
    </xf>
    <xf numFmtId="0" fontId="16" fillId="0" borderId="10" xfId="4" applyFont="1" applyBorder="1"/>
    <xf numFmtId="0" fontId="16" fillId="0" borderId="10" xfId="4" applyFont="1" applyBorder="1" applyAlignment="1">
      <alignment vertical="center" wrapText="1"/>
    </xf>
    <xf numFmtId="0" fontId="16" fillId="0" borderId="10" xfId="4" applyFont="1" applyBorder="1" applyAlignment="1">
      <alignment wrapText="1"/>
    </xf>
    <xf numFmtId="0" fontId="17" fillId="2" borderId="9" xfId="2" applyFont="1" applyFill="1" applyBorder="1" applyAlignment="1">
      <alignment wrapText="1"/>
    </xf>
    <xf numFmtId="4" fontId="4" fillId="0" borderId="8" xfId="0" applyNumberFormat="1" applyFont="1" applyFill="1" applyBorder="1" applyAlignment="1">
      <alignment wrapText="1"/>
    </xf>
    <xf numFmtId="0" fontId="16" fillId="0" borderId="8" xfId="4" applyFont="1" applyBorder="1" applyAlignment="1">
      <alignment vertical="center"/>
    </xf>
    <xf numFmtId="0" fontId="16" fillId="0" borderId="10" xfId="4" applyFont="1" applyBorder="1" applyAlignment="1">
      <alignment vertical="center"/>
    </xf>
    <xf numFmtId="0" fontId="16" fillId="0" borderId="10" xfId="4" applyFont="1" applyBorder="1" applyAlignment="1">
      <alignment horizontal="left" vertical="center"/>
    </xf>
    <xf numFmtId="0" fontId="16" fillId="2" borderId="8" xfId="6" applyFont="1" applyFill="1" applyBorder="1"/>
    <xf numFmtId="0" fontId="17" fillId="2" borderId="10" xfId="9" applyFont="1" applyFill="1" applyBorder="1" applyAlignment="1">
      <alignment vertical="center" wrapText="1"/>
    </xf>
    <xf numFmtId="0" fontId="17" fillId="2" borderId="8" xfId="9" applyFont="1" applyFill="1" applyBorder="1" applyAlignment="1">
      <alignment vertical="center" wrapText="1"/>
    </xf>
    <xf numFmtId="2" fontId="4" fillId="0" borderId="8" xfId="0" applyNumberFormat="1" applyFont="1" applyBorder="1" applyAlignment="1">
      <alignment wrapText="1"/>
    </xf>
    <xf numFmtId="0" fontId="17" fillId="2" borderId="8" xfId="4" applyFont="1" applyFill="1" applyBorder="1" applyAlignment="1">
      <alignment wrapText="1"/>
    </xf>
    <xf numFmtId="0" fontId="16" fillId="0" borderId="8" xfId="0" applyFont="1" applyBorder="1"/>
    <xf numFmtId="0" fontId="16" fillId="0" borderId="8" xfId="0" applyFont="1" applyBorder="1" applyAlignment="1">
      <alignment vertical="center"/>
    </xf>
    <xf numFmtId="0" fontId="16" fillId="0" borderId="8" xfId="0" applyFont="1" applyBorder="1" applyAlignment="1">
      <alignment wrapText="1"/>
    </xf>
    <xf numFmtId="0" fontId="16" fillId="0" borderId="10" xfId="0" applyFont="1" applyBorder="1" applyAlignment="1">
      <alignment wrapText="1"/>
    </xf>
    <xf numFmtId="0" fontId="16" fillId="0" borderId="10" xfId="0" applyFont="1" applyBorder="1" applyAlignment="1">
      <alignment vertical="center" wrapText="1"/>
    </xf>
    <xf numFmtId="0" fontId="16" fillId="0" borderId="10" xfId="0" applyFont="1" applyBorder="1" applyAlignment="1">
      <alignment vertical="center"/>
    </xf>
    <xf numFmtId="4" fontId="16" fillId="2" borderId="8" xfId="2" applyNumberFormat="1" applyFont="1" applyFill="1" applyBorder="1" applyAlignment="1">
      <alignment wrapText="1"/>
    </xf>
    <xf numFmtId="0" fontId="3" fillId="4" borderId="4" xfId="0" applyFont="1" applyFill="1" applyBorder="1" applyAlignment="1"/>
    <xf numFmtId="0" fontId="3" fillId="4" borderId="8" xfId="0" applyFont="1" applyFill="1" applyBorder="1" applyAlignment="1"/>
    <xf numFmtId="4" fontId="17" fillId="2" borderId="8" xfId="0" applyNumberFormat="1" applyFont="1" applyFill="1" applyBorder="1" applyAlignment="1">
      <alignment horizontal="right" wrapText="1"/>
    </xf>
    <xf numFmtId="0" fontId="4" fillId="0" borderId="8" xfId="0" applyFont="1" applyBorder="1" applyAlignment="1">
      <alignment horizontal="center"/>
    </xf>
    <xf numFmtId="4" fontId="17" fillId="2" borderId="8" xfId="0" applyNumberFormat="1" applyFont="1" applyFill="1" applyBorder="1" applyAlignment="1">
      <alignment horizontal="right"/>
    </xf>
    <xf numFmtId="0" fontId="17" fillId="2" borderId="8" xfId="3" applyFont="1" applyFill="1" applyBorder="1" applyAlignment="1">
      <alignment horizontal="left" vertical="center" wrapText="1"/>
    </xf>
    <xf numFmtId="0" fontId="3" fillId="3" borderId="4" xfId="0" applyFont="1" applyFill="1" applyBorder="1" applyAlignment="1">
      <alignment horizontal="left" wrapText="1"/>
    </xf>
    <xf numFmtId="0" fontId="4" fillId="3" borderId="5" xfId="0" applyFont="1" applyFill="1" applyBorder="1" applyAlignment="1">
      <alignment horizontal="left" wrapText="1"/>
    </xf>
    <xf numFmtId="2" fontId="3" fillId="3" borderId="5" xfId="0" applyNumberFormat="1" applyFont="1" applyFill="1" applyBorder="1" applyAlignment="1">
      <alignment horizontal="center"/>
    </xf>
    <xf numFmtId="4" fontId="3" fillId="3" borderId="8" xfId="0" applyNumberFormat="1" applyFont="1" applyFill="1" applyBorder="1" applyAlignment="1">
      <alignment horizontal="right"/>
    </xf>
    <xf numFmtId="0" fontId="24" fillId="2" borderId="0" xfId="0" applyFont="1" applyFill="1" applyAlignment="1">
      <alignment wrapText="1"/>
    </xf>
    <xf numFmtId="0" fontId="6" fillId="4" borderId="8" xfId="0" applyFont="1" applyFill="1" applyBorder="1" applyAlignment="1">
      <alignment horizontal="center" wrapText="1"/>
    </xf>
    <xf numFmtId="0" fontId="6" fillId="2" borderId="0" xfId="0" applyFont="1" applyFill="1" applyAlignment="1">
      <alignment horizontal="right"/>
    </xf>
    <xf numFmtId="0" fontId="8" fillId="2" borderId="8" xfId="0" applyFont="1" applyFill="1" applyBorder="1" applyAlignment="1">
      <alignment vertical="top" wrapText="1"/>
    </xf>
    <xf numFmtId="0" fontId="8" fillId="0" borderId="8" xfId="0" applyFont="1" applyBorder="1" applyAlignment="1">
      <alignment horizontal="center"/>
    </xf>
    <xf numFmtId="4" fontId="8" fillId="2" borderId="8" xfId="0" applyNumberFormat="1" applyFont="1" applyFill="1" applyBorder="1" applyAlignment="1">
      <alignment horizontal="right"/>
    </xf>
    <xf numFmtId="0" fontId="12" fillId="2" borderId="8" xfId="3" applyFont="1" applyFill="1" applyBorder="1" applyAlignment="1">
      <alignment horizontal="left" vertical="center" wrapText="1"/>
    </xf>
    <xf numFmtId="0" fontId="6" fillId="3" borderId="4" xfId="0" applyFont="1" applyFill="1" applyBorder="1" applyAlignment="1">
      <alignment horizontal="left"/>
    </xf>
    <xf numFmtId="0" fontId="6" fillId="3" borderId="5" xfId="0" applyFont="1" applyFill="1" applyBorder="1" applyAlignment="1">
      <alignment horizontal="left"/>
    </xf>
    <xf numFmtId="4" fontId="6" fillId="3" borderId="6" xfId="0" applyNumberFormat="1" applyFont="1" applyFill="1" applyBorder="1" applyAlignment="1">
      <alignment horizontal="right"/>
    </xf>
    <xf numFmtId="0" fontId="6" fillId="2" borderId="0" xfId="0" applyFont="1" applyFill="1"/>
    <xf numFmtId="0" fontId="6" fillId="2" borderId="0" xfId="0" applyFont="1" applyFill="1" applyBorder="1" applyAlignment="1">
      <alignment horizontal="left"/>
    </xf>
    <xf numFmtId="0" fontId="8" fillId="2" borderId="9" xfId="2" applyFont="1" applyFill="1" applyBorder="1" applyAlignment="1">
      <alignment wrapText="1"/>
    </xf>
    <xf numFmtId="0" fontId="25" fillId="2" borderId="8" xfId="4" applyFont="1" applyFill="1" applyBorder="1"/>
    <xf numFmtId="4" fontId="26" fillId="2" borderId="8" xfId="0" applyNumberFormat="1" applyFont="1" applyFill="1" applyBorder="1" applyAlignment="1">
      <alignment horizontal="right"/>
    </xf>
    <xf numFmtId="0" fontId="6" fillId="2" borderId="8" xfId="0" applyFont="1" applyFill="1" applyBorder="1" applyAlignment="1">
      <alignment horizontal="center" wrapText="1"/>
    </xf>
    <xf numFmtId="4" fontId="6" fillId="2" borderId="8" xfId="0" applyNumberFormat="1" applyFont="1" applyFill="1" applyBorder="1" applyAlignment="1">
      <alignment wrapText="1"/>
    </xf>
    <xf numFmtId="0" fontId="12" fillId="2" borderId="8" xfId="2" applyFont="1" applyFill="1" applyBorder="1" applyAlignment="1">
      <alignment horizontal="left" wrapText="1"/>
    </xf>
    <xf numFmtId="0" fontId="27" fillId="0" borderId="8" xfId="8" applyFont="1" applyBorder="1" applyAlignment="1">
      <alignment wrapText="1"/>
    </xf>
    <xf numFmtId="0" fontId="12" fillId="2" borderId="10" xfId="2" applyFont="1" applyFill="1" applyBorder="1" applyAlignment="1">
      <alignment wrapText="1"/>
    </xf>
    <xf numFmtId="0" fontId="6" fillId="4" borderId="8" xfId="0" applyFont="1" applyFill="1" applyBorder="1" applyAlignment="1">
      <alignment horizontal="center"/>
    </xf>
    <xf numFmtId="4" fontId="6" fillId="2" borderId="8" xfId="0" applyNumberFormat="1" applyFont="1" applyFill="1" applyBorder="1" applyAlignment="1">
      <alignment horizontal="right" wrapText="1"/>
    </xf>
    <xf numFmtId="0" fontId="6" fillId="2" borderId="8" xfId="4" applyFont="1" applyFill="1" applyBorder="1" applyAlignment="1">
      <alignment wrapText="1"/>
    </xf>
    <xf numFmtId="0" fontId="6" fillId="2" borderId="8" xfId="0" applyFont="1" applyFill="1" applyBorder="1" applyAlignment="1">
      <alignment horizontal="center"/>
    </xf>
    <xf numFmtId="0" fontId="28" fillId="0" borderId="4" xfId="0" applyFont="1" applyBorder="1" applyAlignment="1"/>
    <xf numFmtId="4" fontId="8" fillId="2" borderId="8" xfId="0" applyNumberFormat="1" applyFont="1" applyFill="1" applyBorder="1" applyAlignment="1">
      <alignment horizontal="right" wrapText="1"/>
    </xf>
    <xf numFmtId="4" fontId="6" fillId="2" borderId="8" xfId="0" applyNumberFormat="1" applyFont="1" applyFill="1" applyBorder="1" applyAlignment="1">
      <alignment horizontal="right"/>
    </xf>
    <xf numFmtId="0" fontId="10" fillId="2" borderId="8" xfId="0" applyFont="1" applyFill="1" applyBorder="1" applyAlignment="1">
      <alignment wrapText="1"/>
    </xf>
    <xf numFmtId="4" fontId="8" fillId="2" borderId="0" xfId="0" applyNumberFormat="1" applyFont="1" applyFill="1" applyBorder="1" applyAlignment="1">
      <alignment horizontal="center" wrapText="1"/>
    </xf>
    <xf numFmtId="0" fontId="8" fillId="2" borderId="8" xfId="4" applyFont="1" applyFill="1" applyBorder="1"/>
    <xf numFmtId="4" fontId="8" fillId="2" borderId="8" xfId="0" applyNumberFormat="1" applyFont="1" applyFill="1" applyBorder="1" applyAlignment="1">
      <alignment wrapText="1"/>
    </xf>
    <xf numFmtId="4" fontId="26" fillId="2" borderId="8" xfId="0" applyNumberFormat="1" applyFont="1" applyFill="1" applyBorder="1" applyAlignment="1">
      <alignment wrapText="1"/>
    </xf>
    <xf numFmtId="0" fontId="12" fillId="0" borderId="8" xfId="9" applyFont="1" applyBorder="1" applyAlignment="1">
      <alignment wrapText="1"/>
    </xf>
    <xf numFmtId="4" fontId="8" fillId="0" borderId="8" xfId="0" applyNumberFormat="1" applyFont="1" applyFill="1" applyBorder="1" applyAlignment="1">
      <alignment wrapText="1"/>
    </xf>
    <xf numFmtId="0" fontId="12" fillId="0" borderId="8" xfId="9" applyFont="1" applyBorder="1"/>
    <xf numFmtId="0" fontId="12" fillId="2" borderId="8" xfId="9" applyFont="1" applyFill="1" applyBorder="1"/>
    <xf numFmtId="0" fontId="12" fillId="2" borderId="8" xfId="4" applyFont="1" applyFill="1" applyBorder="1"/>
    <xf numFmtId="0" fontId="12" fillId="0" borderId="8" xfId="4" applyFont="1" applyBorder="1"/>
    <xf numFmtId="0" fontId="12" fillId="0" borderId="8" xfId="4" applyFont="1" applyBorder="1" applyAlignment="1">
      <alignment vertical="center"/>
    </xf>
    <xf numFmtId="0" fontId="10" fillId="0" borderId="8" xfId="4" applyFont="1" applyBorder="1"/>
    <xf numFmtId="0" fontId="12" fillId="0" borderId="8" xfId="4" applyFont="1" applyBorder="1" applyAlignment="1">
      <alignment horizontal="left"/>
    </xf>
    <xf numFmtId="0" fontId="27" fillId="2" borderId="8" xfId="9" applyFont="1" applyFill="1" applyBorder="1" applyAlignment="1">
      <alignment vertical="center" wrapText="1"/>
    </xf>
    <xf numFmtId="0" fontId="8" fillId="2" borderId="8" xfId="9" applyFont="1" applyFill="1" applyBorder="1" applyAlignment="1">
      <alignment vertical="center" wrapText="1"/>
    </xf>
    <xf numFmtId="0" fontId="27" fillId="0" borderId="8" xfId="9" applyFont="1" applyFill="1" applyBorder="1" applyAlignment="1">
      <alignment vertical="center" wrapText="1"/>
    </xf>
    <xf numFmtId="0" fontId="27" fillId="2" borderId="9" xfId="2" applyFont="1" applyFill="1" applyBorder="1" applyAlignment="1">
      <alignment wrapText="1"/>
    </xf>
    <xf numFmtId="0" fontId="3" fillId="2" borderId="0" xfId="0" applyFont="1" applyFill="1" applyBorder="1" applyAlignment="1">
      <alignment horizontal="left"/>
    </xf>
    <xf numFmtId="0" fontId="4" fillId="0" borderId="8" xfId="10" applyNumberFormat="1" applyFont="1" applyBorder="1" applyAlignment="1">
      <alignment wrapText="1"/>
    </xf>
    <xf numFmtId="4" fontId="4" fillId="2" borderId="0" xfId="0" applyNumberFormat="1" applyFont="1" applyFill="1" applyBorder="1" applyAlignment="1">
      <alignment horizontal="center" wrapText="1"/>
    </xf>
    <xf numFmtId="0" fontId="25" fillId="2" borderId="8" xfId="4" applyFont="1" applyFill="1" applyBorder="1" applyAlignment="1">
      <alignment wrapText="1"/>
    </xf>
    <xf numFmtId="0" fontId="12" fillId="0" borderId="8" xfId="0" applyFont="1" applyBorder="1"/>
    <xf numFmtId="0" fontId="12" fillId="0" borderId="8" xfId="0" applyFont="1" applyBorder="1" applyAlignment="1">
      <alignment vertical="center"/>
    </xf>
    <xf numFmtId="0" fontId="12" fillId="0" borderId="8" xfId="0" applyFont="1" applyBorder="1" applyAlignment="1">
      <alignment wrapText="1"/>
    </xf>
    <xf numFmtId="0" fontId="12" fillId="2" borderId="8" xfId="0" applyFont="1" applyFill="1" applyBorder="1" applyAlignment="1">
      <alignment wrapText="1"/>
    </xf>
    <xf numFmtId="0" fontId="10" fillId="0" borderId="8" xfId="0" applyFont="1" applyBorder="1"/>
    <xf numFmtId="0" fontId="29" fillId="2" borderId="8" xfId="2" applyFont="1" applyFill="1" applyBorder="1"/>
    <xf numFmtId="0" fontId="10" fillId="2" borderId="4" xfId="2" applyFont="1" applyFill="1" applyBorder="1" applyAlignment="1">
      <alignment wrapText="1"/>
    </xf>
    <xf numFmtId="0" fontId="6" fillId="5" borderId="4" xfId="0" applyFont="1" applyFill="1" applyBorder="1" applyAlignment="1">
      <alignment horizontal="right"/>
    </xf>
    <xf numFmtId="0" fontId="6" fillId="5" borderId="8" xfId="0" applyFont="1" applyFill="1" applyBorder="1" applyAlignment="1"/>
    <xf numFmtId="44" fontId="8" fillId="5" borderId="4" xfId="1" applyFont="1" applyFill="1" applyBorder="1" applyAlignment="1">
      <alignment horizontal="center"/>
    </xf>
    <xf numFmtId="44" fontId="8" fillId="5" borderId="6" xfId="1" applyFont="1" applyFill="1" applyBorder="1" applyAlignment="1">
      <alignment horizontal="center"/>
    </xf>
    <xf numFmtId="4" fontId="6" fillId="5" borderId="8" xfId="0" applyNumberFormat="1" applyFont="1" applyFill="1" applyBorder="1" applyAlignment="1">
      <alignment horizontal="right"/>
    </xf>
    <xf numFmtId="0" fontId="8" fillId="0" borderId="0" xfId="0" applyFont="1" applyBorder="1"/>
    <xf numFmtId="4" fontId="6" fillId="2" borderId="0" xfId="0" applyNumberFormat="1" applyFont="1" applyFill="1" applyBorder="1" applyAlignment="1">
      <alignment horizontal="right"/>
    </xf>
    <xf numFmtId="0" fontId="6" fillId="3" borderId="4" xfId="0" applyFont="1" applyFill="1" applyBorder="1"/>
    <xf numFmtId="0" fontId="24" fillId="3" borderId="5" xfId="0" applyFont="1" applyFill="1" applyBorder="1"/>
    <xf numFmtId="0" fontId="6" fillId="3" borderId="5" xfId="0" applyFont="1" applyFill="1" applyBorder="1" applyAlignment="1">
      <alignment horizontal="center"/>
    </xf>
    <xf numFmtId="0" fontId="6" fillId="3" borderId="5" xfId="0" applyFont="1" applyFill="1" applyBorder="1"/>
    <xf numFmtId="0" fontId="6" fillId="2" borderId="0" xfId="0" applyFont="1" applyFill="1" applyBorder="1" applyAlignment="1">
      <alignment horizontal="right"/>
    </xf>
    <xf numFmtId="0" fontId="6" fillId="4" borderId="9" xfId="0" applyFont="1" applyFill="1" applyBorder="1" applyAlignment="1"/>
    <xf numFmtId="4" fontId="6" fillId="4" borderId="9" xfId="0" applyNumberFormat="1" applyFont="1" applyFill="1" applyBorder="1" applyAlignment="1">
      <alignment horizontal="right"/>
    </xf>
    <xf numFmtId="0" fontId="6" fillId="0" borderId="8" xfId="0" applyFont="1" applyBorder="1" applyAlignment="1"/>
    <xf numFmtId="0" fontId="8" fillId="0" borderId="8" xfId="0" applyFont="1" applyBorder="1" applyAlignment="1"/>
    <xf numFmtId="4" fontId="6" fillId="0" borderId="8" xfId="0" applyNumberFormat="1" applyFont="1" applyBorder="1" applyAlignment="1"/>
    <xf numFmtId="3" fontId="12" fillId="2" borderId="8" xfId="4" applyNumberFormat="1" applyFont="1" applyFill="1" applyBorder="1" applyAlignment="1">
      <alignment horizontal="center"/>
    </xf>
    <xf numFmtId="0" fontId="27" fillId="2" borderId="8" xfId="8" applyFont="1" applyFill="1" applyBorder="1" applyAlignment="1">
      <alignment wrapText="1"/>
    </xf>
    <xf numFmtId="4" fontId="8" fillId="2" borderId="8" xfId="0" applyNumberFormat="1" applyFont="1" applyFill="1" applyBorder="1" applyAlignment="1">
      <alignment horizontal="left"/>
    </xf>
    <xf numFmtId="0" fontId="8" fillId="2" borderId="0" xfId="0" applyFont="1" applyFill="1" applyBorder="1" applyAlignment="1">
      <alignment horizontal="right"/>
    </xf>
    <xf numFmtId="0" fontId="6" fillId="2" borderId="8" xfId="0" applyFont="1" applyFill="1" applyBorder="1" applyAlignment="1">
      <alignment horizontal="left"/>
    </xf>
    <xf numFmtId="0" fontId="8" fillId="2" borderId="0" xfId="0" applyFont="1" applyFill="1" applyBorder="1" applyAlignment="1">
      <alignment horizontal="center"/>
    </xf>
    <xf numFmtId="4" fontId="8" fillId="2" borderId="0" xfId="0" applyNumberFormat="1" applyFont="1" applyFill="1" applyBorder="1" applyAlignment="1">
      <alignment horizontal="right"/>
    </xf>
    <xf numFmtId="0" fontId="29" fillId="2" borderId="8" xfId="4" applyFont="1" applyFill="1" applyBorder="1"/>
    <xf numFmtId="0" fontId="8" fillId="0" borderId="0" xfId="0" applyFont="1" applyBorder="1" applyAlignment="1">
      <alignment horizontal="right"/>
    </xf>
    <xf numFmtId="0" fontId="6" fillId="2" borderId="8" xfId="2" applyFont="1" applyFill="1" applyBorder="1" applyAlignment="1">
      <alignment wrapText="1"/>
    </xf>
    <xf numFmtId="0" fontId="8" fillId="2" borderId="0" xfId="2" applyFont="1" applyFill="1"/>
    <xf numFmtId="0" fontId="12" fillId="2" borderId="8" xfId="7" applyFont="1" applyFill="1" applyBorder="1" applyAlignment="1">
      <alignment wrapText="1"/>
    </xf>
    <xf numFmtId="0" fontId="8" fillId="2" borderId="8" xfId="4" applyFont="1" applyFill="1" applyBorder="1" applyAlignment="1">
      <alignment horizontal="center"/>
    </xf>
    <xf numFmtId="0" fontId="12" fillId="2" borderId="4" xfId="7" applyFont="1" applyFill="1" applyBorder="1" applyAlignment="1">
      <alignment wrapText="1"/>
    </xf>
    <xf numFmtId="2" fontId="8" fillId="2" borderId="9" xfId="10" applyNumberFormat="1" applyFont="1" applyFill="1" applyBorder="1" applyAlignment="1">
      <alignment wrapText="1"/>
    </xf>
    <xf numFmtId="2" fontId="8" fillId="2" borderId="8" xfId="10" applyNumberFormat="1" applyFont="1" applyFill="1" applyBorder="1" applyAlignment="1">
      <alignment wrapText="1"/>
    </xf>
    <xf numFmtId="0" fontId="6" fillId="0" borderId="0" xfId="0" applyFont="1" applyBorder="1" applyAlignment="1">
      <alignment horizontal="right"/>
    </xf>
    <xf numFmtId="2" fontId="25" fillId="2" borderId="8" xfId="4" applyNumberFormat="1" applyFont="1" applyFill="1" applyBorder="1"/>
    <xf numFmtId="0" fontId="26" fillId="2" borderId="8" xfId="0" applyFont="1" applyFill="1" applyBorder="1" applyAlignment="1">
      <alignment horizontal="center"/>
    </xf>
    <xf numFmtId="0" fontId="26" fillId="2" borderId="8" xfId="4" applyFont="1" applyFill="1" applyBorder="1" applyAlignment="1">
      <alignment horizontal="center"/>
    </xf>
    <xf numFmtId="4" fontId="6" fillId="2" borderId="0" xfId="0" applyNumberFormat="1" applyFont="1" applyFill="1" applyBorder="1" applyAlignment="1">
      <alignment horizontal="center"/>
    </xf>
    <xf numFmtId="0" fontId="6" fillId="2" borderId="0" xfId="2" applyFont="1" applyFill="1"/>
    <xf numFmtId="0" fontId="6" fillId="2" borderId="0" xfId="0" applyFont="1" applyFill="1" applyBorder="1"/>
    <xf numFmtId="0" fontId="6" fillId="2" borderId="0" xfId="0" applyFont="1" applyFill="1" applyBorder="1" applyAlignment="1">
      <alignment horizontal="center"/>
    </xf>
    <xf numFmtId="0" fontId="12" fillId="2" borderId="10" xfId="0" applyFont="1" applyFill="1" applyBorder="1" applyAlignment="1">
      <alignment wrapText="1"/>
    </xf>
    <xf numFmtId="0" fontId="27" fillId="2" borderId="8" xfId="0" applyFont="1" applyFill="1" applyBorder="1" applyAlignment="1">
      <alignment horizontal="center"/>
    </xf>
    <xf numFmtId="0" fontId="12" fillId="2" borderId="8" xfId="4" applyFont="1" applyFill="1" applyBorder="1" applyAlignment="1">
      <alignment horizontal="center"/>
    </xf>
    <xf numFmtId="4" fontId="27" fillId="2" borderId="8" xfId="0" applyNumberFormat="1" applyFont="1" applyFill="1" applyBorder="1" applyAlignment="1">
      <alignment horizontal="right"/>
    </xf>
    <xf numFmtId="0" fontId="27" fillId="2" borderId="8" xfId="4" applyFont="1" applyFill="1" applyBorder="1" applyAlignment="1">
      <alignment horizontal="center"/>
    </xf>
    <xf numFmtId="0" fontId="12" fillId="2" borderId="8" xfId="2" applyFont="1" applyFill="1" applyBorder="1" applyAlignment="1">
      <alignment horizontal="center" wrapText="1"/>
    </xf>
    <xf numFmtId="0" fontId="6" fillId="0" borderId="8" xfId="0" applyFont="1" applyBorder="1" applyAlignment="1">
      <alignment wrapText="1"/>
    </xf>
    <xf numFmtId="0" fontId="6" fillId="0" borderId="8" xfId="0" applyFont="1" applyBorder="1"/>
    <xf numFmtId="0" fontId="10" fillId="2" borderId="8" xfId="2" applyFont="1" applyFill="1" applyBorder="1" applyAlignment="1">
      <alignment horizontal="center" wrapText="1"/>
    </xf>
    <xf numFmtId="0" fontId="27" fillId="2" borderId="10" xfId="2" applyFont="1" applyFill="1" applyBorder="1" applyAlignment="1">
      <alignment wrapText="1"/>
    </xf>
    <xf numFmtId="0" fontId="27" fillId="2" borderId="8" xfId="2" applyFont="1" applyFill="1" applyBorder="1" applyAlignment="1">
      <alignment wrapText="1"/>
    </xf>
    <xf numFmtId="0" fontId="12" fillId="2" borderId="8" xfId="2" applyFont="1" applyFill="1" applyBorder="1" applyAlignment="1">
      <alignment wrapText="1"/>
    </xf>
    <xf numFmtId="0" fontId="8" fillId="0" borderId="0" xfId="0" applyFont="1" applyAlignment="1">
      <alignment horizontal="right"/>
    </xf>
    <xf numFmtId="0" fontId="6" fillId="0" borderId="8" xfId="0" applyFont="1" applyBorder="1" applyAlignment="1">
      <alignment horizontal="center"/>
    </xf>
    <xf numFmtId="4" fontId="6" fillId="0" borderId="8" xfId="0" applyNumberFormat="1" applyFont="1" applyBorder="1" applyAlignment="1">
      <alignment horizontal="right"/>
    </xf>
    <xf numFmtId="0" fontId="31" fillId="2" borderId="0" xfId="0" applyFont="1" applyFill="1" applyBorder="1"/>
    <xf numFmtId="1" fontId="8" fillId="2" borderId="8" xfId="0" applyNumberFormat="1" applyFont="1" applyFill="1" applyBorder="1" applyAlignment="1">
      <alignment horizontal="center"/>
    </xf>
    <xf numFmtId="4" fontId="8" fillId="2" borderId="10" xfId="0" applyNumberFormat="1" applyFont="1" applyFill="1" applyBorder="1" applyAlignment="1">
      <alignment horizontal="right"/>
    </xf>
    <xf numFmtId="0" fontId="10" fillId="2" borderId="10" xfId="0" applyFont="1" applyFill="1" applyBorder="1" applyAlignment="1">
      <alignment wrapText="1"/>
    </xf>
    <xf numFmtId="0" fontId="8" fillId="2" borderId="10" xfId="2" applyFont="1" applyFill="1" applyBorder="1" applyAlignment="1">
      <alignment wrapText="1"/>
    </xf>
    <xf numFmtId="2" fontId="27" fillId="2" borderId="8" xfId="0" applyNumberFormat="1" applyFont="1" applyFill="1" applyBorder="1" applyAlignment="1">
      <alignment wrapText="1"/>
    </xf>
    <xf numFmtId="2" fontId="27" fillId="2" borderId="9" xfId="0" applyNumberFormat="1" applyFont="1" applyFill="1" applyBorder="1" applyAlignment="1">
      <alignment wrapText="1"/>
    </xf>
    <xf numFmtId="1" fontId="27" fillId="2" borderId="8" xfId="0" applyNumberFormat="1" applyFont="1" applyFill="1" applyBorder="1" applyAlignment="1">
      <alignment horizontal="center"/>
    </xf>
    <xf numFmtId="0" fontId="6" fillId="4" borderId="8" xfId="0" applyFont="1" applyFill="1" applyBorder="1" applyAlignment="1"/>
    <xf numFmtId="4" fontId="6" fillId="4" borderId="8" xfId="0" applyNumberFormat="1" applyFont="1" applyFill="1" applyBorder="1" applyAlignment="1">
      <alignment horizontal="right"/>
    </xf>
    <xf numFmtId="0" fontId="6" fillId="0" borderId="0" xfId="0" applyFont="1" applyAlignment="1">
      <alignment horizontal="right"/>
    </xf>
    <xf numFmtId="0" fontId="29" fillId="2" borderId="8" xfId="4" applyFont="1" applyFill="1" applyBorder="1" applyAlignment="1">
      <alignment wrapText="1"/>
    </xf>
    <xf numFmtId="4" fontId="6" fillId="0" borderId="8" xfId="0" applyNumberFormat="1" applyFont="1" applyFill="1" applyBorder="1" applyAlignment="1">
      <alignment horizontal="right"/>
    </xf>
    <xf numFmtId="0" fontId="6" fillId="0" borderId="0" xfId="0" applyFont="1"/>
    <xf numFmtId="4" fontId="8" fillId="0" borderId="6" xfId="0" applyNumberFormat="1" applyFont="1" applyFill="1" applyBorder="1" applyAlignment="1">
      <alignment horizontal="right"/>
    </xf>
    <xf numFmtId="0" fontId="10" fillId="6" borderId="8" xfId="0" applyFont="1" applyFill="1" applyBorder="1" applyAlignment="1">
      <alignment wrapText="1"/>
    </xf>
    <xf numFmtId="0" fontId="10" fillId="2" borderId="8" xfId="0" applyFont="1" applyFill="1" applyBorder="1"/>
    <xf numFmtId="0" fontId="8" fillId="2" borderId="0" xfId="0" applyFont="1" applyFill="1" applyAlignment="1">
      <alignment horizontal="right"/>
    </xf>
    <xf numFmtId="0" fontId="12" fillId="6" borderId="8" xfId="0" applyFont="1" applyFill="1" applyBorder="1" applyAlignment="1">
      <alignment wrapText="1"/>
    </xf>
    <xf numFmtId="4" fontId="27" fillId="2" borderId="6" xfId="5" applyNumberFormat="1" applyFont="1" applyFill="1" applyBorder="1" applyAlignment="1">
      <alignment horizontal="right"/>
    </xf>
    <xf numFmtId="4" fontId="27" fillId="2" borderId="8" xfId="5" applyNumberFormat="1" applyFont="1" applyFill="1" applyBorder="1" applyAlignment="1">
      <alignment horizontal="right"/>
    </xf>
    <xf numFmtId="4" fontId="29" fillId="2" borderId="8" xfId="4" applyNumberFormat="1" applyFont="1" applyFill="1" applyBorder="1"/>
    <xf numFmtId="4" fontId="26" fillId="2" borderId="8" xfId="5" applyNumberFormat="1" applyFont="1" applyFill="1" applyBorder="1" applyAlignment="1">
      <alignment horizontal="right"/>
    </xf>
    <xf numFmtId="0" fontId="32" fillId="2" borderId="9" xfId="2" applyFont="1" applyFill="1" applyBorder="1" applyAlignment="1">
      <alignment wrapText="1"/>
    </xf>
    <xf numFmtId="4" fontId="6" fillId="2" borderId="8" xfId="5" applyNumberFormat="1" applyFont="1" applyFill="1" applyBorder="1" applyAlignment="1">
      <alignment horizontal="right"/>
    </xf>
    <xf numFmtId="0" fontId="6" fillId="3" borderId="4" xfId="0" applyFont="1" applyFill="1" applyBorder="1" applyAlignment="1">
      <alignment horizontal="left" wrapText="1"/>
    </xf>
    <xf numFmtId="0" fontId="8" fillId="3" borderId="5" xfId="0" applyFont="1" applyFill="1" applyBorder="1" applyAlignment="1">
      <alignment horizontal="left" wrapText="1"/>
    </xf>
    <xf numFmtId="0" fontId="6" fillId="4" borderId="9" xfId="0" applyFont="1" applyFill="1" applyBorder="1" applyAlignment="1">
      <alignment wrapText="1"/>
    </xf>
    <xf numFmtId="0" fontId="6" fillId="2" borderId="8" xfId="0" applyFont="1" applyFill="1" applyBorder="1" applyAlignment="1"/>
    <xf numFmtId="0" fontId="6" fillId="2" borderId="9" xfId="0" applyFont="1" applyFill="1" applyBorder="1" applyAlignment="1">
      <alignment wrapText="1"/>
    </xf>
    <xf numFmtId="4" fontId="6" fillId="2" borderId="9" xfId="0" applyNumberFormat="1" applyFont="1" applyFill="1" applyBorder="1" applyAlignment="1">
      <alignment horizontal="right"/>
    </xf>
    <xf numFmtId="0" fontId="8" fillId="2" borderId="8" xfId="0" applyFont="1" applyFill="1" applyBorder="1" applyAlignment="1">
      <alignment horizontal="center" wrapText="1"/>
    </xf>
    <xf numFmtId="4" fontId="27" fillId="2" borderId="9" xfId="0" applyNumberFormat="1" applyFont="1" applyFill="1" applyBorder="1" applyAlignment="1">
      <alignment horizontal="right"/>
    </xf>
    <xf numFmtId="0" fontId="27" fillId="2" borderId="8" xfId="0" applyFont="1" applyFill="1" applyBorder="1" applyAlignment="1">
      <alignment horizontal="center" wrapText="1"/>
    </xf>
    <xf numFmtId="4" fontId="8" fillId="2" borderId="9" xfId="0" applyNumberFormat="1" applyFont="1" applyFill="1" applyBorder="1" applyAlignment="1">
      <alignment horizontal="right"/>
    </xf>
    <xf numFmtId="0" fontId="8" fillId="2" borderId="9" xfId="0" applyFont="1" applyFill="1" applyBorder="1" applyAlignment="1">
      <alignment horizontal="center"/>
    </xf>
    <xf numFmtId="0" fontId="8" fillId="2" borderId="9" xfId="0" applyFont="1" applyFill="1" applyBorder="1" applyAlignment="1">
      <alignment horizontal="center" wrapText="1"/>
    </xf>
    <xf numFmtId="0" fontId="10" fillId="2" borderId="4" xfId="7" applyFont="1" applyFill="1" applyBorder="1" applyAlignment="1">
      <alignment wrapText="1"/>
    </xf>
    <xf numFmtId="0" fontId="27" fillId="2" borderId="8" xfId="4" applyFont="1" applyFill="1" applyBorder="1" applyAlignment="1">
      <alignment wrapText="1"/>
    </xf>
    <xf numFmtId="0" fontId="8" fillId="2" borderId="0" xfId="0" applyFont="1" applyFill="1" applyAlignment="1">
      <alignment wrapText="1"/>
    </xf>
    <xf numFmtId="4" fontId="8" fillId="2" borderId="0" xfId="2" applyNumberFormat="1" applyFont="1" applyFill="1" applyBorder="1" applyAlignment="1">
      <alignment horizontal="center" wrapText="1"/>
    </xf>
    <xf numFmtId="0" fontId="8" fillId="2" borderId="0" xfId="0" applyFont="1" applyFill="1" applyBorder="1" applyAlignment="1">
      <alignment vertical="center"/>
    </xf>
    <xf numFmtId="0" fontId="8" fillId="0" borderId="8" xfId="0" applyFont="1" applyFill="1" applyBorder="1" applyAlignment="1">
      <alignment horizontal="center"/>
    </xf>
    <xf numFmtId="2" fontId="8" fillId="0" borderId="8" xfId="0" applyNumberFormat="1" applyFont="1" applyBorder="1" applyAlignment="1">
      <alignment wrapText="1"/>
    </xf>
    <xf numFmtId="0" fontId="8" fillId="4" borderId="8" xfId="0" applyFont="1" applyFill="1" applyBorder="1" applyAlignment="1">
      <alignment horizontal="center" wrapText="1"/>
    </xf>
    <xf numFmtId="4" fontId="26" fillId="4" borderId="8" xfId="0" applyNumberFormat="1" applyFont="1" applyFill="1" applyBorder="1" applyAlignment="1">
      <alignment horizontal="right"/>
    </xf>
    <xf numFmtId="0" fontId="25" fillId="2" borderId="8" xfId="2" applyFont="1" applyFill="1" applyBorder="1" applyAlignment="1">
      <alignment wrapText="1"/>
    </xf>
    <xf numFmtId="4" fontId="12" fillId="2" borderId="8" xfId="2" applyNumberFormat="1" applyFont="1" applyFill="1" applyBorder="1" applyAlignment="1">
      <alignment wrapText="1"/>
    </xf>
    <xf numFmtId="0" fontId="6" fillId="3" borderId="8" xfId="0" applyFont="1" applyFill="1" applyBorder="1" applyAlignment="1">
      <alignment wrapText="1"/>
    </xf>
    <xf numFmtId="0" fontId="8" fillId="3" borderId="8" xfId="0" applyFont="1" applyFill="1" applyBorder="1" applyAlignment="1">
      <alignment wrapText="1"/>
    </xf>
    <xf numFmtId="0" fontId="8" fillId="3" borderId="8" xfId="0" applyFont="1" applyFill="1" applyBorder="1" applyAlignment="1">
      <alignment horizontal="center"/>
    </xf>
    <xf numFmtId="0" fontId="8" fillId="0" borderId="8" xfId="8" applyFont="1" applyBorder="1" applyAlignment="1">
      <alignment wrapText="1"/>
    </xf>
    <xf numFmtId="0" fontId="8" fillId="2" borderId="10" xfId="2" applyFont="1" applyFill="1" applyBorder="1" applyAlignment="1">
      <alignment vertical="center" wrapText="1"/>
    </xf>
    <xf numFmtId="0" fontId="31" fillId="2" borderId="0" xfId="0" applyFont="1" applyFill="1"/>
    <xf numFmtId="0" fontId="8" fillId="2" borderId="0" xfId="4" applyFont="1" applyFill="1"/>
    <xf numFmtId="4" fontId="8" fillId="2" borderId="8" xfId="5" applyNumberFormat="1" applyFont="1" applyFill="1" applyBorder="1"/>
    <xf numFmtId="4" fontId="8" fillId="2" borderId="0" xfId="2" applyNumberFormat="1" applyFont="1" applyFill="1" applyBorder="1" applyAlignment="1">
      <alignment horizontal="center"/>
    </xf>
    <xf numFmtId="0" fontId="8" fillId="2" borderId="0" xfId="2" applyFont="1" applyFill="1" applyAlignment="1">
      <alignment horizontal="center"/>
    </xf>
    <xf numFmtId="4" fontId="8" fillId="2" borderId="8" xfId="2" applyNumberFormat="1" applyFont="1" applyFill="1" applyBorder="1"/>
    <xf numFmtId="4" fontId="6" fillId="2" borderId="8" xfId="2" applyNumberFormat="1" applyFont="1" applyFill="1" applyBorder="1"/>
    <xf numFmtId="0" fontId="8" fillId="2" borderId="0" xfId="0" applyFont="1" applyFill="1" applyAlignment="1">
      <alignment horizontal="center"/>
    </xf>
    <xf numFmtId="2" fontId="29" fillId="2" borderId="8" xfId="4" applyNumberFormat="1" applyFont="1" applyFill="1" applyBorder="1"/>
    <xf numFmtId="0" fontId="6" fillId="7" borderId="8" xfId="0" applyFont="1" applyFill="1" applyBorder="1" applyAlignment="1"/>
    <xf numFmtId="4" fontId="6" fillId="2" borderId="8" xfId="0" applyNumberFormat="1" applyFont="1" applyFill="1" applyBorder="1" applyAlignment="1"/>
    <xf numFmtId="4" fontId="8" fillId="0" borderId="8" xfId="0" applyNumberFormat="1" applyFont="1" applyBorder="1" applyAlignment="1"/>
    <xf numFmtId="0" fontId="10" fillId="2" borderId="8" xfId="7" applyFont="1" applyFill="1" applyBorder="1" applyAlignment="1">
      <alignment wrapText="1"/>
    </xf>
    <xf numFmtId="0" fontId="10" fillId="0" borderId="8" xfId="2" applyFont="1" applyFill="1" applyBorder="1" applyAlignment="1">
      <alignment horizontal="left" wrapText="1"/>
    </xf>
    <xf numFmtId="4" fontId="6" fillId="4" borderId="8" xfId="0" applyNumberFormat="1" applyFont="1" applyFill="1" applyBorder="1" applyAlignment="1"/>
    <xf numFmtId="0" fontId="35" fillId="5" borderId="8" xfId="0" applyFont="1" applyFill="1" applyBorder="1" applyAlignment="1">
      <alignment horizontal="left" wrapText="1"/>
    </xf>
    <xf numFmtId="0" fontId="8" fillId="0" borderId="8" xfId="0" applyFont="1" applyBorder="1" applyAlignment="1">
      <alignment horizontal="left" wrapText="1"/>
    </xf>
    <xf numFmtId="0" fontId="6" fillId="8" borderId="8" xfId="11" applyFont="1" applyFill="1" applyBorder="1"/>
    <xf numFmtId="4" fontId="6" fillId="8" borderId="8" xfId="11" applyNumberFormat="1" applyFont="1" applyFill="1" applyBorder="1"/>
    <xf numFmtId="0" fontId="29" fillId="0" borderId="8" xfId="0" applyFont="1" applyBorder="1"/>
    <xf numFmtId="4" fontId="6" fillId="2" borderId="8" xfId="11" applyNumberFormat="1" applyFont="1" applyFill="1" applyBorder="1"/>
    <xf numFmtId="2" fontId="8" fillId="0" borderId="0" xfId="0" applyNumberFormat="1" applyFont="1" applyFill="1" applyBorder="1" applyAlignment="1">
      <alignment horizontal="center"/>
    </xf>
    <xf numFmtId="0" fontId="35" fillId="2" borderId="8" xfId="0" applyFont="1" applyFill="1" applyBorder="1" applyAlignment="1">
      <alignment wrapText="1"/>
    </xf>
    <xf numFmtId="0" fontId="10" fillId="2" borderId="8" xfId="4" applyFont="1" applyFill="1" applyBorder="1"/>
    <xf numFmtId="4" fontId="8" fillId="2" borderId="8" xfId="11" applyNumberFormat="1" applyFont="1" applyFill="1" applyBorder="1"/>
    <xf numFmtId="0" fontId="8" fillId="0" borderId="0" xfId="0" applyFont="1"/>
    <xf numFmtId="0" fontId="6" fillId="2" borderId="8" xfId="11" applyFont="1" applyFill="1" applyBorder="1"/>
    <xf numFmtId="0" fontId="8" fillId="2" borderId="4" xfId="0" applyFont="1" applyFill="1" applyBorder="1" applyAlignment="1">
      <alignment horizontal="center" wrapText="1"/>
    </xf>
    <xf numFmtId="4" fontId="27" fillId="2" borderId="8" xfId="0" applyNumberFormat="1" applyFont="1" applyFill="1" applyBorder="1" applyAlignment="1"/>
    <xf numFmtId="0" fontId="8" fillId="2" borderId="0" xfId="0" applyFont="1" applyFill="1" applyBorder="1" applyAlignment="1">
      <alignment horizontal="center" wrapText="1"/>
    </xf>
    <xf numFmtId="4" fontId="26" fillId="2" borderId="8" xfId="11" applyNumberFormat="1" applyFont="1" applyFill="1" applyBorder="1"/>
    <xf numFmtId="0" fontId="5" fillId="0" borderId="0" xfId="0" applyFont="1"/>
    <xf numFmtId="0" fontId="8" fillId="2" borderId="0" xfId="2" applyFont="1" applyFill="1" applyBorder="1" applyAlignment="1">
      <alignment wrapText="1"/>
    </xf>
    <xf numFmtId="4" fontId="8" fillId="2" borderId="0" xfId="11" applyNumberFormat="1" applyFont="1" applyFill="1" applyBorder="1"/>
    <xf numFmtId="0" fontId="9" fillId="0" borderId="0" xfId="0" applyFont="1" applyBorder="1" applyAlignment="1">
      <alignment horizontal="right"/>
    </xf>
    <xf numFmtId="0" fontId="36" fillId="0" borderId="0" xfId="0" applyFont="1" applyFill="1" applyBorder="1" applyAlignment="1">
      <alignment wrapText="1"/>
    </xf>
    <xf numFmtId="0" fontId="3" fillId="0" borderId="0" xfId="0" applyFont="1" applyAlignment="1"/>
    <xf numFmtId="2" fontId="37" fillId="0" borderId="0" xfId="0" applyNumberFormat="1" applyFont="1" applyFill="1" applyBorder="1" applyAlignment="1">
      <alignment horizontal="center"/>
    </xf>
    <xf numFmtId="0" fontId="11" fillId="2" borderId="0" xfId="0" applyFont="1" applyFill="1" applyBorder="1" applyAlignment="1">
      <alignment horizontal="right"/>
    </xf>
    <xf numFmtId="0" fontId="38" fillId="2" borderId="0" xfId="0" applyFont="1" applyFill="1"/>
    <xf numFmtId="0" fontId="9" fillId="0" borderId="0" xfId="0" applyFont="1"/>
    <xf numFmtId="0" fontId="3" fillId="0" borderId="0" xfId="0" applyFont="1" applyAlignment="1">
      <alignment horizontal="center"/>
    </xf>
    <xf numFmtId="0" fontId="9" fillId="0" borderId="0" xfId="0" applyFont="1" applyAlignment="1">
      <alignment horizontal="right"/>
    </xf>
    <xf numFmtId="0" fontId="4" fillId="0" borderId="0" xfId="0" applyFont="1"/>
    <xf numFmtId="2" fontId="9" fillId="0" borderId="0" xfId="0" applyNumberFormat="1" applyFont="1" applyFill="1" applyBorder="1" applyAlignment="1">
      <alignment horizontal="center"/>
    </xf>
    <xf numFmtId="0" fontId="9" fillId="0" borderId="0" xfId="0" applyFont="1" applyAlignment="1">
      <alignment horizontal="center"/>
    </xf>
    <xf numFmtId="0" fontId="4" fillId="0" borderId="0" xfId="0" applyFont="1" applyBorder="1" applyAlignment="1"/>
    <xf numFmtId="0" fontId="39" fillId="0" borderId="0" xfId="0" applyFont="1" applyAlignment="1">
      <alignment horizontal="center"/>
    </xf>
    <xf numFmtId="0" fontId="11" fillId="2" borderId="0" xfId="0" applyFont="1" applyFill="1" applyAlignment="1">
      <alignment horizontal="right"/>
    </xf>
    <xf numFmtId="0" fontId="11" fillId="2" borderId="0" xfId="0" applyFont="1" applyFill="1"/>
    <xf numFmtId="0" fontId="5" fillId="0" borderId="0" xfId="0" applyFont="1" applyBorder="1" applyAlignment="1"/>
    <xf numFmtId="0" fontId="37" fillId="0" borderId="0" xfId="0" applyFont="1" applyBorder="1" applyAlignment="1">
      <alignment horizontal="center"/>
    </xf>
    <xf numFmtId="0" fontId="37" fillId="0" borderId="0" xfId="0" applyFont="1" applyAlignment="1">
      <alignment horizontal="center"/>
    </xf>
    <xf numFmtId="0" fontId="19" fillId="0" borderId="0" xfId="0" applyFont="1" applyBorder="1" applyAlignment="1">
      <alignment horizontal="left"/>
    </xf>
    <xf numFmtId="0" fontId="9" fillId="2" borderId="0" xfId="0" applyFont="1" applyFill="1" applyAlignment="1">
      <alignment horizontal="center"/>
    </xf>
    <xf numFmtId="0" fontId="19" fillId="0" borderId="0" xfId="0" applyFont="1" applyBorder="1" applyAlignment="1"/>
  </cellXfs>
  <cellStyles count="25">
    <cellStyle name="Currency" xfId="1" builtinId="4"/>
    <cellStyle name="Normal" xfId="0" builtinId="0"/>
    <cellStyle name="Normal 2" xfId="12"/>
    <cellStyle name="Normal 2 2" xfId="13"/>
    <cellStyle name="Normal 3" xfId="14"/>
    <cellStyle name="Normal 3 2" xfId="15"/>
    <cellStyle name="Normal 3 2 2" xfId="5"/>
    <cellStyle name="Normal 3 2 2 2" xfId="2"/>
    <cellStyle name="Normal 4" xfId="7"/>
    <cellStyle name="Normal 5" xfId="16"/>
    <cellStyle name="Normal 5 2" xfId="17"/>
    <cellStyle name="Normal 5 3" xfId="11"/>
    <cellStyle name="Normal 5 4" xfId="18"/>
    <cellStyle name="Normal 5 4 2" xfId="4"/>
    <cellStyle name="Normal 5 4 3" xfId="19"/>
    <cellStyle name="Normal 5 4 4" xfId="20"/>
    <cellStyle name="Normal 5 4 4 2 2" xfId="9"/>
    <cellStyle name="Normal 5 4 5 2" xfId="21"/>
    <cellStyle name="Normal 5 4 6" xfId="22"/>
    <cellStyle name="Normal 5 4 6 3" xfId="6"/>
    <cellStyle name="Normal 6" xfId="23"/>
    <cellStyle name="Normal 7" xfId="24"/>
    <cellStyle name="Normal 7 2 2" xfId="8"/>
    <cellStyle name="Normal 9" xfId="10"/>
    <cellStyle name="Normal_Anexa F 140 146 10.07"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563"/>
  <sheetViews>
    <sheetView tabSelected="1" zoomScaleNormal="100" zoomScaleSheetLayoutView="61" workbookViewId="0">
      <selection activeCell="G12" sqref="G12"/>
    </sheetView>
  </sheetViews>
  <sheetFormatPr defaultRowHeight="15.75"/>
  <cols>
    <col min="1" max="1" width="6.42578125" style="446" customWidth="1"/>
    <col min="2" max="2" width="88.7109375" style="446" customWidth="1"/>
    <col min="3" max="3" width="9.42578125" style="451" customWidth="1"/>
    <col min="4" max="4" width="8.28515625" style="460" customWidth="1"/>
    <col min="5" max="5" width="36.85546875" style="448" customWidth="1"/>
    <col min="6" max="6" width="8.85546875" style="16" customWidth="1"/>
    <col min="7" max="7" width="49.85546875" style="458" customWidth="1"/>
    <col min="8" max="8" width="16.28515625" style="454" customWidth="1"/>
    <col min="9" max="9" width="12" style="66" customWidth="1"/>
    <col min="10" max="10" width="16.28515625" style="66" customWidth="1"/>
    <col min="11" max="11" width="10.140625" style="66" bestFit="1" customWidth="1"/>
    <col min="12" max="12" width="12.28515625" style="66" customWidth="1"/>
    <col min="13" max="13" width="9.140625" style="66"/>
    <col min="14" max="14" width="9.5703125" style="66" bestFit="1" customWidth="1"/>
    <col min="15" max="15" width="9.140625" style="66"/>
    <col min="16" max="16" width="9.5703125" style="66" bestFit="1" customWidth="1"/>
    <col min="17" max="61" width="9.140625" style="66"/>
    <col min="62" max="16384" width="9.140625" style="446"/>
  </cols>
  <sheetData>
    <row r="1" spans="1:18" s="6" customFormat="1">
      <c r="A1" s="1" t="s">
        <v>0</v>
      </c>
      <c r="B1" s="1"/>
      <c r="C1" s="2"/>
      <c r="D1" s="2"/>
      <c r="E1" s="3"/>
      <c r="F1" s="4"/>
      <c r="G1" s="2"/>
      <c r="H1" s="5"/>
      <c r="I1" s="1"/>
      <c r="J1" s="1"/>
    </row>
    <row r="2" spans="1:18" s="6" customFormat="1">
      <c r="A2" s="1"/>
      <c r="B2" s="1"/>
      <c r="C2" s="7" t="s">
        <v>1</v>
      </c>
      <c r="D2" s="7"/>
      <c r="E2" s="7"/>
      <c r="F2" s="8"/>
      <c r="G2" s="9"/>
      <c r="H2" s="5"/>
      <c r="I2" s="1"/>
      <c r="J2" s="1"/>
    </row>
    <row r="3" spans="1:18" s="6" customFormat="1">
      <c r="A3" s="10"/>
      <c r="B3" s="11"/>
      <c r="C3" s="11"/>
      <c r="D3" s="11"/>
      <c r="E3" s="11"/>
      <c r="F3" s="11"/>
      <c r="G3" s="11"/>
      <c r="H3" s="11"/>
      <c r="I3" s="11"/>
      <c r="J3" s="11"/>
    </row>
    <row r="4" spans="1:18" s="6" customFormat="1">
      <c r="A4" s="10" t="s">
        <v>2</v>
      </c>
      <c r="B4" s="10"/>
      <c r="C4" s="10"/>
      <c r="D4" s="10"/>
      <c r="E4" s="10"/>
      <c r="F4" s="10"/>
      <c r="G4" s="2"/>
      <c r="H4" s="12"/>
      <c r="I4" s="12"/>
      <c r="J4" s="12"/>
    </row>
    <row r="5" spans="1:18" s="6" customFormat="1">
      <c r="A5" s="13"/>
      <c r="B5" s="13"/>
      <c r="C5" s="14"/>
      <c r="D5" s="14"/>
      <c r="E5" s="15" t="s">
        <v>3</v>
      </c>
      <c r="F5" s="16"/>
      <c r="G5" s="14"/>
      <c r="H5" s="17"/>
      <c r="I5" s="13"/>
      <c r="J5" s="18"/>
    </row>
    <row r="6" spans="1:18" s="6" customFormat="1" ht="15.75" customHeight="1">
      <c r="A6" s="19"/>
      <c r="B6" s="20"/>
      <c r="C6" s="21" t="s">
        <v>4</v>
      </c>
      <c r="D6" s="21" t="s">
        <v>5</v>
      </c>
      <c r="E6" s="22" t="s">
        <v>6</v>
      </c>
      <c r="F6" s="23"/>
      <c r="G6" s="14"/>
      <c r="H6" s="24"/>
      <c r="I6" s="24"/>
      <c r="J6" s="24"/>
    </row>
    <row r="7" spans="1:18" s="6" customFormat="1" ht="15.75" customHeight="1">
      <c r="A7" s="25">
        <v>1</v>
      </c>
      <c r="B7" s="26">
        <v>2</v>
      </c>
      <c r="C7" s="26">
        <v>3</v>
      </c>
      <c r="D7" s="26">
        <v>4</v>
      </c>
      <c r="E7" s="27">
        <v>5</v>
      </c>
      <c r="F7" s="23"/>
      <c r="G7" s="14"/>
      <c r="H7" s="17"/>
      <c r="I7" s="28"/>
      <c r="J7" s="28"/>
      <c r="K7" s="29"/>
      <c r="L7" s="30"/>
      <c r="M7" s="29"/>
    </row>
    <row r="8" spans="1:18" s="6" customFormat="1" ht="14.25" customHeight="1">
      <c r="A8" s="31"/>
      <c r="B8" s="20"/>
      <c r="C8" s="21"/>
      <c r="D8" s="21"/>
      <c r="E8" s="32">
        <f>E9+E316+E533+E540</f>
        <v>165872</v>
      </c>
      <c r="F8" s="23"/>
      <c r="G8" s="33"/>
      <c r="H8" s="34"/>
      <c r="I8" s="35"/>
      <c r="J8" s="36"/>
      <c r="L8" s="37"/>
      <c r="M8" s="38"/>
      <c r="N8" s="39"/>
      <c r="O8" s="38"/>
    </row>
    <row r="9" spans="1:18" s="6" customFormat="1" ht="17.25" customHeight="1">
      <c r="A9" s="40" t="s">
        <v>7</v>
      </c>
      <c r="B9" s="41"/>
      <c r="C9" s="26"/>
      <c r="D9" s="26"/>
      <c r="E9" s="42">
        <f>E14+E231++E120+E227+E10</f>
        <v>115657.5</v>
      </c>
      <c r="F9" s="23"/>
      <c r="G9" s="43"/>
      <c r="H9" s="34"/>
      <c r="I9" s="35"/>
      <c r="J9" s="38"/>
      <c r="K9" s="38"/>
      <c r="L9" s="30"/>
      <c r="M9" s="44"/>
      <c r="N9" s="39"/>
      <c r="O9" s="45"/>
      <c r="P9" s="46"/>
      <c r="R9" s="29"/>
    </row>
    <row r="10" spans="1:18" s="60" customFormat="1" ht="17.25" customHeight="1">
      <c r="A10" s="47" t="s">
        <v>8</v>
      </c>
      <c r="B10" s="48"/>
      <c r="C10" s="49"/>
      <c r="D10" s="50"/>
      <c r="E10" s="51">
        <f>E12</f>
        <v>710.2</v>
      </c>
      <c r="F10" s="23"/>
      <c r="G10" s="52"/>
      <c r="H10" s="34"/>
      <c r="I10" s="53"/>
      <c r="J10" s="38"/>
      <c r="K10" s="54"/>
      <c r="L10" s="55"/>
      <c r="M10" s="56"/>
      <c r="N10" s="57"/>
      <c r="O10" s="58"/>
      <c r="P10" s="59"/>
      <c r="R10" s="61"/>
    </row>
    <row r="11" spans="1:18" s="60" customFormat="1" ht="17.25" customHeight="1">
      <c r="A11" s="62"/>
      <c r="B11" s="63" t="s">
        <v>9</v>
      </c>
      <c r="C11" s="64" t="s">
        <v>10</v>
      </c>
      <c r="D11" s="63"/>
      <c r="E11" s="65">
        <f>E12</f>
        <v>710.2</v>
      </c>
      <c r="F11" s="23"/>
      <c r="G11" s="52"/>
      <c r="H11" s="34"/>
      <c r="I11" s="66"/>
      <c r="J11" s="38"/>
      <c r="K11" s="54"/>
      <c r="L11" s="55"/>
      <c r="M11" s="56"/>
      <c r="N11" s="57"/>
      <c r="O11" s="58"/>
      <c r="P11" s="59"/>
      <c r="R11" s="61"/>
    </row>
    <row r="12" spans="1:18" s="60" customFormat="1" ht="17.25" customHeight="1">
      <c r="A12" s="62"/>
      <c r="B12" s="67" t="s">
        <v>11</v>
      </c>
      <c r="C12" s="68"/>
      <c r="D12" s="69"/>
      <c r="E12" s="70">
        <f>SUM(E13:E13)</f>
        <v>710.2</v>
      </c>
      <c r="F12" s="23"/>
      <c r="G12" s="52"/>
      <c r="H12" s="34"/>
      <c r="I12" s="66"/>
      <c r="J12" s="38"/>
      <c r="K12" s="54"/>
      <c r="L12" s="55"/>
      <c r="M12" s="56"/>
      <c r="N12" s="57"/>
      <c r="O12" s="58"/>
      <c r="P12" s="59"/>
      <c r="R12" s="61"/>
    </row>
    <row r="13" spans="1:18" s="60" customFormat="1" ht="17.25" customHeight="1">
      <c r="A13" s="62"/>
      <c r="B13" s="71" t="s">
        <v>12</v>
      </c>
      <c r="C13" s="72" t="s">
        <v>13</v>
      </c>
      <c r="D13" s="72">
        <v>1</v>
      </c>
      <c r="E13" s="73">
        <v>710.2</v>
      </c>
      <c r="F13" s="23"/>
      <c r="G13" s="52"/>
      <c r="H13" s="34"/>
      <c r="I13" s="66"/>
      <c r="J13" s="38"/>
      <c r="K13" s="54"/>
      <c r="L13" s="55"/>
      <c r="M13" s="56"/>
      <c r="N13" s="57"/>
      <c r="O13" s="58"/>
      <c r="P13" s="59"/>
      <c r="R13" s="61"/>
    </row>
    <row r="14" spans="1:18" s="6" customFormat="1" ht="15.75" customHeight="1">
      <c r="A14" s="74" t="s">
        <v>14</v>
      </c>
      <c r="B14" s="75"/>
      <c r="C14" s="76"/>
      <c r="D14" s="76"/>
      <c r="E14" s="77">
        <f>E104+E49+E15+E74+E118+E69+E34+E38+E45</f>
        <v>19567.5</v>
      </c>
      <c r="F14" s="23"/>
      <c r="G14" s="43"/>
      <c r="H14" s="34"/>
      <c r="I14" s="35"/>
      <c r="J14" s="78"/>
      <c r="K14" s="36"/>
      <c r="M14" s="13"/>
      <c r="N14" s="13"/>
      <c r="O14" s="13"/>
    </row>
    <row r="15" spans="1:18" s="6" customFormat="1" ht="15.75" customHeight="1">
      <c r="A15" s="79"/>
      <c r="B15" s="80" t="s">
        <v>15</v>
      </c>
      <c r="C15" s="81" t="s">
        <v>16</v>
      </c>
      <c r="D15" s="80"/>
      <c r="E15" s="82">
        <f>SUM(E16:E33)</f>
        <v>7648</v>
      </c>
      <c r="F15" s="23"/>
      <c r="G15" s="43"/>
      <c r="H15" s="34"/>
      <c r="I15" s="83"/>
      <c r="K15" s="36"/>
      <c r="M15" s="13"/>
      <c r="N15" s="13"/>
      <c r="O15" s="13"/>
    </row>
    <row r="16" spans="1:18" s="66" customFormat="1" ht="15.75" customHeight="1">
      <c r="A16" s="84"/>
      <c r="B16" s="85" t="s">
        <v>17</v>
      </c>
      <c r="C16" s="72" t="s">
        <v>13</v>
      </c>
      <c r="D16" s="86">
        <v>9</v>
      </c>
      <c r="E16" s="87">
        <v>58</v>
      </c>
      <c r="F16" s="23"/>
      <c r="G16" s="88"/>
      <c r="H16" s="89"/>
      <c r="I16" s="90"/>
      <c r="K16" s="91"/>
      <c r="M16" s="90"/>
      <c r="N16" s="90"/>
      <c r="O16" s="90"/>
    </row>
    <row r="17" spans="1:15" s="66" customFormat="1" ht="15.75" customHeight="1">
      <c r="A17" s="84"/>
      <c r="B17" s="92" t="s">
        <v>18</v>
      </c>
      <c r="C17" s="72" t="s">
        <v>13</v>
      </c>
      <c r="D17" s="86">
        <v>2</v>
      </c>
      <c r="E17" s="87">
        <v>8</v>
      </c>
      <c r="F17" s="23"/>
      <c r="G17" s="88"/>
      <c r="H17" s="89"/>
      <c r="I17" s="90"/>
      <c r="K17" s="91"/>
      <c r="M17" s="90"/>
      <c r="N17" s="90"/>
      <c r="O17" s="90"/>
    </row>
    <row r="18" spans="1:15" s="66" customFormat="1" ht="15.75" customHeight="1">
      <c r="A18" s="84"/>
      <c r="B18" s="85" t="s">
        <v>19</v>
      </c>
      <c r="C18" s="72" t="s">
        <v>13</v>
      </c>
      <c r="D18" s="86">
        <v>1</v>
      </c>
      <c r="E18" s="87">
        <v>1</v>
      </c>
      <c r="F18" s="23"/>
      <c r="G18" s="88"/>
      <c r="H18" s="89"/>
      <c r="I18" s="90"/>
      <c r="K18" s="91"/>
      <c r="M18" s="90"/>
      <c r="N18" s="90"/>
      <c r="O18" s="90"/>
    </row>
    <row r="19" spans="1:15" s="60" customFormat="1" ht="15.75" customHeight="1">
      <c r="A19" s="62"/>
      <c r="B19" s="93" t="s">
        <v>20</v>
      </c>
      <c r="C19" s="72" t="s">
        <v>13</v>
      </c>
      <c r="D19" s="86">
        <v>2</v>
      </c>
      <c r="E19" s="87">
        <v>2</v>
      </c>
      <c r="G19" s="52"/>
      <c r="H19" s="53"/>
      <c r="I19" s="94"/>
      <c r="K19" s="95"/>
      <c r="M19" s="94"/>
      <c r="N19" s="94"/>
      <c r="O19" s="94"/>
    </row>
    <row r="20" spans="1:15" s="60" customFormat="1" ht="15.75" customHeight="1">
      <c r="A20" s="62"/>
      <c r="B20" s="96" t="s">
        <v>21</v>
      </c>
      <c r="C20" s="72" t="s">
        <v>13</v>
      </c>
      <c r="D20" s="86">
        <v>2</v>
      </c>
      <c r="E20" s="87">
        <v>3</v>
      </c>
      <c r="G20" s="52"/>
      <c r="H20" s="53"/>
      <c r="I20" s="94"/>
      <c r="K20" s="95"/>
      <c r="M20" s="94"/>
      <c r="N20" s="94"/>
      <c r="O20" s="94"/>
    </row>
    <row r="21" spans="1:15" s="6" customFormat="1" ht="15.75" customHeight="1">
      <c r="A21" s="45"/>
      <c r="B21" s="97" t="s">
        <v>22</v>
      </c>
      <c r="C21" s="98" t="s">
        <v>13</v>
      </c>
      <c r="D21" s="99">
        <v>9</v>
      </c>
      <c r="E21" s="100">
        <f>6+3</f>
        <v>9</v>
      </c>
      <c r="F21" s="6" t="s">
        <v>23</v>
      </c>
      <c r="G21" s="43"/>
      <c r="H21" s="35"/>
      <c r="I21" s="13"/>
      <c r="K21" s="36"/>
      <c r="M21" s="13"/>
      <c r="N21" s="13"/>
      <c r="O21" s="13"/>
    </row>
    <row r="22" spans="1:15" s="6" customFormat="1" ht="15.75" customHeight="1">
      <c r="A22" s="45"/>
      <c r="B22" s="101" t="s">
        <v>24</v>
      </c>
      <c r="C22" s="98" t="s">
        <v>13</v>
      </c>
      <c r="D22" s="99">
        <v>5</v>
      </c>
      <c r="E22" s="100">
        <v>10</v>
      </c>
      <c r="G22" s="43"/>
      <c r="H22" s="35"/>
      <c r="I22" s="13"/>
      <c r="K22" s="36"/>
      <c r="M22" s="13"/>
      <c r="N22" s="13"/>
      <c r="O22" s="13"/>
    </row>
    <row r="23" spans="1:15" s="6" customFormat="1" ht="15.75" customHeight="1">
      <c r="A23" s="79"/>
      <c r="B23" s="97" t="s">
        <v>25</v>
      </c>
      <c r="C23" s="98" t="s">
        <v>13</v>
      </c>
      <c r="D23" s="102">
        <v>6</v>
      </c>
      <c r="E23" s="100">
        <f>9+16+24</f>
        <v>49</v>
      </c>
      <c r="G23" s="43"/>
      <c r="H23" s="35"/>
      <c r="I23" s="13"/>
      <c r="K23" s="36"/>
      <c r="M23" s="13"/>
      <c r="N23" s="13"/>
      <c r="O23" s="13"/>
    </row>
    <row r="24" spans="1:15" s="6" customFormat="1" ht="15.75" customHeight="1">
      <c r="A24" s="79"/>
      <c r="B24" s="97" t="s">
        <v>26</v>
      </c>
      <c r="C24" s="98" t="s">
        <v>13</v>
      </c>
      <c r="D24" s="102">
        <v>5</v>
      </c>
      <c r="E24" s="100">
        <f>14+24</f>
        <v>38</v>
      </c>
      <c r="G24" s="43"/>
      <c r="H24" s="35"/>
      <c r="I24" s="13"/>
      <c r="K24" s="36"/>
      <c r="M24" s="13"/>
      <c r="N24" s="13"/>
      <c r="O24" s="13"/>
    </row>
    <row r="25" spans="1:15" s="6" customFormat="1" ht="15.75" customHeight="1">
      <c r="A25" s="79"/>
      <c r="B25" s="97" t="s">
        <v>27</v>
      </c>
      <c r="C25" s="98" t="s">
        <v>13</v>
      </c>
      <c r="D25" s="102">
        <v>1</v>
      </c>
      <c r="E25" s="100">
        <v>30</v>
      </c>
      <c r="F25" s="6" t="s">
        <v>23</v>
      </c>
      <c r="G25" s="43"/>
      <c r="H25" s="35"/>
      <c r="I25" s="13"/>
      <c r="K25" s="36"/>
      <c r="M25" s="13"/>
      <c r="N25" s="13"/>
      <c r="O25" s="13"/>
    </row>
    <row r="26" spans="1:15" s="6" customFormat="1" ht="15.75" customHeight="1">
      <c r="A26" s="79"/>
      <c r="B26" s="97" t="s">
        <v>28</v>
      </c>
      <c r="C26" s="98" t="s">
        <v>13</v>
      </c>
      <c r="D26" s="102">
        <v>1</v>
      </c>
      <c r="E26" s="100">
        <v>9</v>
      </c>
      <c r="F26" s="6" t="s">
        <v>23</v>
      </c>
      <c r="G26" s="43"/>
      <c r="H26" s="35"/>
      <c r="I26" s="13"/>
      <c r="K26" s="36"/>
      <c r="M26" s="13"/>
      <c r="N26" s="13"/>
      <c r="O26" s="13"/>
    </row>
    <row r="27" spans="1:15" s="6" customFormat="1" ht="15.75" customHeight="1">
      <c r="A27" s="79"/>
      <c r="B27" s="97" t="s">
        <v>29</v>
      </c>
      <c r="C27" s="98" t="s">
        <v>13</v>
      </c>
      <c r="D27" s="102">
        <v>1</v>
      </c>
      <c r="E27" s="100">
        <v>26</v>
      </c>
      <c r="F27" s="6" t="s">
        <v>23</v>
      </c>
      <c r="G27" s="43"/>
      <c r="H27" s="35"/>
      <c r="I27" s="13"/>
      <c r="K27" s="36"/>
      <c r="M27" s="13"/>
      <c r="N27" s="13"/>
      <c r="O27" s="13"/>
    </row>
    <row r="28" spans="1:15" s="6" customFormat="1" ht="15.75" customHeight="1">
      <c r="A28" s="79"/>
      <c r="B28" s="103" t="s">
        <v>30</v>
      </c>
      <c r="C28" s="98" t="s">
        <v>13</v>
      </c>
      <c r="D28" s="102">
        <v>1</v>
      </c>
      <c r="E28" s="100">
        <v>11</v>
      </c>
      <c r="G28" s="43"/>
      <c r="H28" s="35"/>
      <c r="I28" s="13"/>
      <c r="K28" s="36"/>
      <c r="M28" s="13"/>
      <c r="N28" s="13"/>
      <c r="O28" s="13"/>
    </row>
    <row r="29" spans="1:15" s="6" customFormat="1" ht="15.75" customHeight="1">
      <c r="A29" s="79"/>
      <c r="B29" s="97" t="s">
        <v>31</v>
      </c>
      <c r="C29" s="98" t="s">
        <v>13</v>
      </c>
      <c r="D29" s="102">
        <v>1</v>
      </c>
      <c r="E29" s="100">
        <v>4</v>
      </c>
      <c r="G29" s="43"/>
      <c r="H29" s="35"/>
      <c r="I29" s="13"/>
      <c r="K29" s="36"/>
      <c r="M29" s="13"/>
      <c r="N29" s="13"/>
      <c r="O29" s="13"/>
    </row>
    <row r="30" spans="1:15" s="6" customFormat="1" ht="15.75" customHeight="1">
      <c r="A30" s="79"/>
      <c r="B30" s="104" t="s">
        <v>32</v>
      </c>
      <c r="C30" s="98" t="s">
        <v>13</v>
      </c>
      <c r="D30" s="102">
        <v>1</v>
      </c>
      <c r="E30" s="100">
        <v>4</v>
      </c>
      <c r="G30" s="43"/>
      <c r="H30" s="35"/>
      <c r="I30" s="13"/>
      <c r="K30" s="36"/>
      <c r="M30" s="13"/>
      <c r="N30" s="13"/>
      <c r="O30" s="13"/>
    </row>
    <row r="31" spans="1:15" s="6" customFormat="1" ht="30">
      <c r="A31" s="79"/>
      <c r="B31" s="105" t="s">
        <v>33</v>
      </c>
      <c r="C31" s="98" t="s">
        <v>13</v>
      </c>
      <c r="D31" s="102">
        <v>1</v>
      </c>
      <c r="E31" s="100">
        <v>30</v>
      </c>
      <c r="G31" s="43"/>
      <c r="H31" s="35"/>
      <c r="I31" s="13"/>
      <c r="K31" s="36"/>
      <c r="M31" s="13"/>
      <c r="N31" s="13"/>
      <c r="O31" s="13"/>
    </row>
    <row r="32" spans="1:15" s="6" customFormat="1">
      <c r="A32" s="79"/>
      <c r="B32" s="105" t="s">
        <v>34</v>
      </c>
      <c r="C32" s="98" t="s">
        <v>13</v>
      </c>
      <c r="D32" s="102">
        <v>1</v>
      </c>
      <c r="E32" s="100">
        <v>4</v>
      </c>
      <c r="G32" s="43"/>
      <c r="H32" s="35"/>
      <c r="I32" s="13"/>
      <c r="K32" s="36"/>
      <c r="M32" s="13"/>
      <c r="N32" s="13"/>
      <c r="O32" s="13"/>
    </row>
    <row r="33" spans="1:15" s="6" customFormat="1">
      <c r="A33" s="79"/>
      <c r="B33" s="105" t="s">
        <v>35</v>
      </c>
      <c r="C33" s="98" t="s">
        <v>13</v>
      </c>
      <c r="D33" s="102">
        <v>5</v>
      </c>
      <c r="E33" s="100">
        <v>7352</v>
      </c>
      <c r="G33" s="43"/>
      <c r="H33" s="35"/>
      <c r="I33" s="13"/>
      <c r="K33" s="36"/>
      <c r="M33" s="13"/>
      <c r="N33" s="13"/>
      <c r="O33" s="13"/>
    </row>
    <row r="34" spans="1:15" s="6" customFormat="1" ht="15.75" customHeight="1">
      <c r="A34" s="79"/>
      <c r="B34" s="106" t="s">
        <v>36</v>
      </c>
      <c r="C34" s="107" t="s">
        <v>37</v>
      </c>
      <c r="D34" s="102"/>
      <c r="E34" s="108">
        <f>SUM(E35:E37)</f>
        <v>61</v>
      </c>
      <c r="G34" s="43"/>
      <c r="H34" s="35"/>
      <c r="I34" s="13"/>
      <c r="K34" s="36"/>
      <c r="M34" s="13"/>
      <c r="N34" s="13"/>
      <c r="O34" s="13"/>
    </row>
    <row r="35" spans="1:15" s="6" customFormat="1" ht="15.75" customHeight="1">
      <c r="A35" s="79"/>
      <c r="B35" s="109" t="s">
        <v>18</v>
      </c>
      <c r="C35" s="110" t="s">
        <v>13</v>
      </c>
      <c r="D35" s="111">
        <v>1</v>
      </c>
      <c r="E35" s="112">
        <v>4</v>
      </c>
      <c r="G35" s="43"/>
      <c r="H35" s="35"/>
      <c r="I35" s="13"/>
      <c r="K35" s="36"/>
      <c r="M35" s="13"/>
      <c r="N35" s="13"/>
      <c r="O35" s="13"/>
    </row>
    <row r="36" spans="1:15" s="6" customFormat="1" ht="15.75" customHeight="1">
      <c r="A36" s="79"/>
      <c r="B36" s="113" t="s">
        <v>17</v>
      </c>
      <c r="C36" s="110" t="s">
        <v>13</v>
      </c>
      <c r="D36" s="111">
        <v>10</v>
      </c>
      <c r="E36" s="112">
        <v>55</v>
      </c>
      <c r="G36" s="43"/>
      <c r="H36" s="35"/>
      <c r="I36" s="13"/>
      <c r="K36" s="36"/>
      <c r="M36" s="13"/>
      <c r="N36" s="13"/>
      <c r="O36" s="13"/>
    </row>
    <row r="37" spans="1:15" s="6" customFormat="1" ht="15.75" customHeight="1">
      <c r="A37" s="79"/>
      <c r="B37" s="109" t="s">
        <v>38</v>
      </c>
      <c r="C37" s="110" t="s">
        <v>13</v>
      </c>
      <c r="D37" s="111">
        <v>11</v>
      </c>
      <c r="E37" s="112">
        <v>2</v>
      </c>
      <c r="G37" s="43"/>
      <c r="H37" s="35"/>
      <c r="I37" s="13"/>
      <c r="K37" s="36"/>
      <c r="M37" s="13"/>
      <c r="N37" s="13"/>
      <c r="O37" s="13"/>
    </row>
    <row r="38" spans="1:15" s="6" customFormat="1" ht="15.75" customHeight="1">
      <c r="A38" s="79"/>
      <c r="B38" s="114" t="s">
        <v>39</v>
      </c>
      <c r="C38" s="115" t="s">
        <v>40</v>
      </c>
      <c r="D38" s="111"/>
      <c r="E38" s="116">
        <f>SUM(E39:E44)</f>
        <v>31</v>
      </c>
      <c r="G38" s="43"/>
      <c r="H38" s="35"/>
      <c r="I38" s="13"/>
      <c r="K38" s="36"/>
      <c r="M38" s="13"/>
      <c r="N38" s="13"/>
      <c r="O38" s="13"/>
    </row>
    <row r="39" spans="1:15" s="6" customFormat="1" ht="15.75" customHeight="1">
      <c r="A39" s="79"/>
      <c r="B39" s="117" t="s">
        <v>41</v>
      </c>
      <c r="C39" s="110" t="s">
        <v>13</v>
      </c>
      <c r="D39" s="111">
        <v>1</v>
      </c>
      <c r="E39" s="112">
        <v>5</v>
      </c>
      <c r="G39" s="43"/>
      <c r="H39" s="35"/>
      <c r="I39" s="13"/>
      <c r="K39" s="36"/>
      <c r="M39" s="13"/>
      <c r="N39" s="13"/>
      <c r="O39" s="13"/>
    </row>
    <row r="40" spans="1:15" s="6" customFormat="1" ht="15.75" customHeight="1">
      <c r="A40" s="79"/>
      <c r="B40" s="118" t="s">
        <v>42</v>
      </c>
      <c r="C40" s="110" t="s">
        <v>13</v>
      </c>
      <c r="D40" s="111">
        <v>1</v>
      </c>
      <c r="E40" s="112">
        <v>5</v>
      </c>
      <c r="G40" s="43"/>
      <c r="H40" s="35"/>
      <c r="I40" s="13"/>
      <c r="K40" s="36"/>
      <c r="M40" s="13"/>
      <c r="N40" s="13"/>
      <c r="O40" s="13"/>
    </row>
    <row r="41" spans="1:15" s="6" customFormat="1" ht="15.75" customHeight="1">
      <c r="A41" s="79"/>
      <c r="B41" s="97" t="s">
        <v>43</v>
      </c>
      <c r="C41" s="98" t="s">
        <v>13</v>
      </c>
      <c r="D41" s="102">
        <v>1</v>
      </c>
      <c r="E41" s="100">
        <v>1</v>
      </c>
      <c r="G41" s="43"/>
      <c r="H41" s="35"/>
      <c r="I41" s="13"/>
      <c r="K41" s="36"/>
      <c r="M41" s="13"/>
      <c r="N41" s="13"/>
      <c r="O41" s="13"/>
    </row>
    <row r="42" spans="1:15" s="6" customFormat="1" ht="15.75" customHeight="1">
      <c r="A42" s="79"/>
      <c r="B42" s="101" t="s">
        <v>44</v>
      </c>
      <c r="C42" s="98" t="s">
        <v>13</v>
      </c>
      <c r="D42" s="102">
        <v>1</v>
      </c>
      <c r="E42" s="100">
        <v>6</v>
      </c>
      <c r="G42" s="43"/>
      <c r="H42" s="35"/>
      <c r="I42" s="13"/>
      <c r="K42" s="36"/>
      <c r="M42" s="13"/>
      <c r="N42" s="13"/>
      <c r="O42" s="13"/>
    </row>
    <row r="43" spans="1:15" s="6" customFormat="1" ht="15.75" customHeight="1">
      <c r="A43" s="79"/>
      <c r="B43" s="97" t="s">
        <v>45</v>
      </c>
      <c r="C43" s="98" t="s">
        <v>13</v>
      </c>
      <c r="D43" s="102">
        <v>1</v>
      </c>
      <c r="E43" s="100">
        <v>3</v>
      </c>
      <c r="G43" s="43"/>
      <c r="H43" s="35"/>
      <c r="I43" s="13"/>
      <c r="K43" s="36"/>
      <c r="M43" s="13"/>
      <c r="N43" s="13"/>
      <c r="O43" s="13"/>
    </row>
    <row r="44" spans="1:15" s="6" customFormat="1" ht="15.75" customHeight="1">
      <c r="A44" s="79"/>
      <c r="B44" s="97" t="s">
        <v>46</v>
      </c>
      <c r="C44" s="98" t="s">
        <v>13</v>
      </c>
      <c r="D44" s="102">
        <v>1</v>
      </c>
      <c r="E44" s="100">
        <v>11</v>
      </c>
      <c r="G44" s="43"/>
      <c r="H44" s="35"/>
      <c r="I44" s="13"/>
      <c r="K44" s="36"/>
      <c r="M44" s="13"/>
      <c r="N44" s="13"/>
      <c r="O44" s="13"/>
    </row>
    <row r="45" spans="1:15" s="6" customFormat="1" ht="15.75" customHeight="1">
      <c r="A45" s="79"/>
      <c r="B45" s="119" t="s">
        <v>47</v>
      </c>
      <c r="C45" s="120"/>
      <c r="D45" s="111"/>
      <c r="E45" s="116">
        <f>SUM(E46:E48)</f>
        <v>14</v>
      </c>
      <c r="G45" s="43"/>
      <c r="H45" s="35"/>
      <c r="I45" s="13"/>
      <c r="K45" s="36"/>
      <c r="M45" s="13"/>
      <c r="N45" s="13"/>
      <c r="O45" s="13"/>
    </row>
    <row r="46" spans="1:15" s="6" customFormat="1" ht="15.75" customHeight="1">
      <c r="A46" s="79"/>
      <c r="B46" s="121" t="s">
        <v>48</v>
      </c>
      <c r="C46" s="110" t="s">
        <v>13</v>
      </c>
      <c r="D46" s="111">
        <v>1</v>
      </c>
      <c r="E46" s="112">
        <v>7</v>
      </c>
      <c r="G46" s="43"/>
      <c r="H46" s="35"/>
      <c r="I46" s="13"/>
      <c r="K46" s="36"/>
      <c r="M46" s="13"/>
      <c r="N46" s="13"/>
      <c r="O46" s="13"/>
    </row>
    <row r="47" spans="1:15" s="6" customFormat="1" ht="15.75" customHeight="1">
      <c r="A47" s="79"/>
      <c r="B47" s="122" t="s">
        <v>49</v>
      </c>
      <c r="C47" s="110" t="s">
        <v>13</v>
      </c>
      <c r="D47" s="111">
        <v>1</v>
      </c>
      <c r="E47" s="112">
        <v>4</v>
      </c>
      <c r="G47" s="43"/>
      <c r="H47" s="35"/>
      <c r="I47" s="13"/>
      <c r="K47" s="36"/>
      <c r="M47" s="13"/>
      <c r="N47" s="13"/>
      <c r="O47" s="13"/>
    </row>
    <row r="48" spans="1:15" s="6" customFormat="1" ht="15.75" customHeight="1">
      <c r="A48" s="79"/>
      <c r="B48" s="122" t="s">
        <v>45</v>
      </c>
      <c r="C48" s="110" t="s">
        <v>13</v>
      </c>
      <c r="D48" s="111">
        <v>1</v>
      </c>
      <c r="E48" s="112">
        <v>3</v>
      </c>
      <c r="G48" s="43"/>
      <c r="H48" s="35"/>
      <c r="I48" s="13"/>
      <c r="K48" s="36"/>
      <c r="M48" s="13"/>
      <c r="N48" s="13"/>
      <c r="O48" s="13"/>
    </row>
    <row r="49" spans="1:15" s="6" customFormat="1" ht="15.75" customHeight="1">
      <c r="A49" s="79"/>
      <c r="B49" s="123" t="s">
        <v>50</v>
      </c>
      <c r="C49" s="124" t="s">
        <v>51</v>
      </c>
      <c r="D49" s="123"/>
      <c r="E49" s="125">
        <f>E55+E50</f>
        <v>961</v>
      </c>
      <c r="G49" s="43"/>
      <c r="H49" s="35"/>
      <c r="I49" s="13"/>
      <c r="K49" s="36"/>
      <c r="M49" s="13"/>
      <c r="N49" s="13"/>
      <c r="O49" s="13"/>
    </row>
    <row r="50" spans="1:15" s="6" customFormat="1" ht="15.75" customHeight="1">
      <c r="A50" s="79"/>
      <c r="B50" s="114" t="s">
        <v>52</v>
      </c>
      <c r="C50" s="120"/>
      <c r="D50" s="111"/>
      <c r="E50" s="116">
        <f>SUM(E51:E54)</f>
        <v>90</v>
      </c>
      <c r="G50" s="43"/>
      <c r="H50" s="35"/>
      <c r="I50" s="13"/>
      <c r="K50" s="36"/>
      <c r="M50" s="13"/>
      <c r="N50" s="13"/>
      <c r="O50" s="13"/>
    </row>
    <row r="51" spans="1:15" s="6" customFormat="1" ht="15.75" customHeight="1">
      <c r="A51" s="79"/>
      <c r="B51" s="126" t="s">
        <v>53</v>
      </c>
      <c r="C51" s="98" t="s">
        <v>13</v>
      </c>
      <c r="D51" s="111">
        <v>2</v>
      </c>
      <c r="E51" s="112">
        <v>20</v>
      </c>
      <c r="G51" s="43"/>
      <c r="H51" s="35"/>
      <c r="I51" s="13"/>
      <c r="K51" s="36"/>
      <c r="M51" s="13"/>
      <c r="N51" s="13"/>
      <c r="O51" s="13"/>
    </row>
    <row r="52" spans="1:15" s="6" customFormat="1" ht="15.75" customHeight="1">
      <c r="A52" s="79"/>
      <c r="B52" s="126" t="s">
        <v>54</v>
      </c>
      <c r="C52" s="98" t="s">
        <v>13</v>
      </c>
      <c r="D52" s="111">
        <v>6</v>
      </c>
      <c r="E52" s="112">
        <v>45</v>
      </c>
      <c r="G52" s="43"/>
      <c r="H52" s="35"/>
      <c r="I52" s="13"/>
      <c r="K52" s="36"/>
      <c r="M52" s="13"/>
      <c r="N52" s="13"/>
      <c r="O52" s="13"/>
    </row>
    <row r="53" spans="1:15" s="6" customFormat="1" ht="15.75" customHeight="1">
      <c r="A53" s="79"/>
      <c r="B53" s="126" t="s">
        <v>55</v>
      </c>
      <c r="C53" s="98" t="s">
        <v>13</v>
      </c>
      <c r="D53" s="111">
        <v>1</v>
      </c>
      <c r="E53" s="112">
        <v>13</v>
      </c>
      <c r="G53" s="43"/>
      <c r="H53" s="35"/>
      <c r="I53" s="13"/>
      <c r="K53" s="36"/>
      <c r="M53" s="13"/>
      <c r="N53" s="13"/>
      <c r="O53" s="13"/>
    </row>
    <row r="54" spans="1:15" s="6" customFormat="1" ht="15.75" customHeight="1">
      <c r="A54" s="79"/>
      <c r="B54" s="126" t="s">
        <v>56</v>
      </c>
      <c r="C54" s="98" t="s">
        <v>13</v>
      </c>
      <c r="D54" s="111">
        <v>1</v>
      </c>
      <c r="E54" s="112">
        <v>12</v>
      </c>
      <c r="G54" s="43"/>
      <c r="H54" s="35"/>
      <c r="I54" s="13"/>
      <c r="K54" s="36"/>
      <c r="M54" s="13"/>
      <c r="N54" s="13"/>
      <c r="O54" s="13"/>
    </row>
    <row r="55" spans="1:15" s="6" customFormat="1" ht="15.75" customHeight="1">
      <c r="A55" s="45"/>
      <c r="B55" s="127" t="s">
        <v>57</v>
      </c>
      <c r="C55" s="128"/>
      <c r="D55" s="128"/>
      <c r="E55" s="129">
        <f>SUM(E56:E68)</f>
        <v>871</v>
      </c>
      <c r="G55" s="43"/>
      <c r="H55" s="130"/>
      <c r="K55" s="36"/>
      <c r="M55" s="13"/>
      <c r="N55" s="13"/>
      <c r="O55" s="13"/>
    </row>
    <row r="56" spans="1:15" s="6" customFormat="1" ht="15.75" customHeight="1">
      <c r="A56" s="45"/>
      <c r="B56" s="131" t="s">
        <v>58</v>
      </c>
      <c r="C56" s="98" t="s">
        <v>13</v>
      </c>
      <c r="D56" s="110">
        <v>1</v>
      </c>
      <c r="E56" s="132">
        <v>400</v>
      </c>
      <c r="G56" s="43"/>
      <c r="H56" s="130"/>
      <c r="K56" s="36"/>
      <c r="M56" s="13"/>
      <c r="N56" s="13"/>
      <c r="O56" s="13"/>
    </row>
    <row r="57" spans="1:15" s="6" customFormat="1" ht="15.75" customHeight="1">
      <c r="A57" s="45"/>
      <c r="B57" s="133" t="s">
        <v>59</v>
      </c>
      <c r="C57" s="98" t="s">
        <v>13</v>
      </c>
      <c r="D57" s="110">
        <v>1</v>
      </c>
      <c r="E57" s="132">
        <v>7</v>
      </c>
      <c r="G57" s="43"/>
      <c r="H57" s="130"/>
      <c r="K57" s="36"/>
      <c r="M57" s="13"/>
      <c r="N57" s="13"/>
      <c r="O57" s="13"/>
    </row>
    <row r="58" spans="1:15" s="6" customFormat="1" ht="15.75" customHeight="1">
      <c r="A58" s="45"/>
      <c r="B58" s="134" t="s">
        <v>60</v>
      </c>
      <c r="C58" s="98" t="s">
        <v>13</v>
      </c>
      <c r="D58" s="98">
        <v>1</v>
      </c>
      <c r="E58" s="132">
        <f>100-10</f>
        <v>90</v>
      </c>
      <c r="G58" s="43"/>
      <c r="H58" s="130"/>
      <c r="K58" s="36"/>
      <c r="M58" s="13"/>
      <c r="N58" s="13"/>
      <c r="O58" s="13"/>
    </row>
    <row r="59" spans="1:15" s="6" customFormat="1" ht="15.75" customHeight="1">
      <c r="A59" s="45"/>
      <c r="B59" s="131" t="s">
        <v>61</v>
      </c>
      <c r="C59" s="98" t="s">
        <v>13</v>
      </c>
      <c r="D59" s="110">
        <v>1</v>
      </c>
      <c r="E59" s="132">
        <v>100</v>
      </c>
      <c r="G59" s="43"/>
      <c r="L59" s="36"/>
      <c r="M59" s="13"/>
      <c r="N59" s="13"/>
      <c r="O59" s="13"/>
    </row>
    <row r="60" spans="1:15" s="6" customFormat="1" ht="15.75" customHeight="1">
      <c r="A60" s="45"/>
      <c r="B60" s="134" t="s">
        <v>62</v>
      </c>
      <c r="C60" s="98" t="s">
        <v>13</v>
      </c>
      <c r="D60" s="98">
        <v>1</v>
      </c>
      <c r="E60" s="132">
        <f>50+10</f>
        <v>60</v>
      </c>
      <c r="G60" s="43"/>
      <c r="K60" s="36"/>
      <c r="M60" s="13"/>
      <c r="N60" s="13"/>
      <c r="O60" s="13"/>
    </row>
    <row r="61" spans="1:15" s="6" customFormat="1" ht="15.75" customHeight="1">
      <c r="A61" s="45"/>
      <c r="B61" s="131" t="s">
        <v>63</v>
      </c>
      <c r="C61" s="98" t="s">
        <v>13</v>
      </c>
      <c r="D61" s="110">
        <v>4</v>
      </c>
      <c r="E61" s="132">
        <v>80</v>
      </c>
      <c r="G61" s="43"/>
      <c r="K61" s="36"/>
      <c r="M61" s="13"/>
      <c r="N61" s="13"/>
      <c r="O61" s="13"/>
    </row>
    <row r="62" spans="1:15" s="6" customFormat="1" ht="15.75" customHeight="1">
      <c r="A62" s="45"/>
      <c r="B62" s="134" t="s">
        <v>64</v>
      </c>
      <c r="C62" s="98" t="s">
        <v>13</v>
      </c>
      <c r="D62" s="98">
        <v>2</v>
      </c>
      <c r="E62" s="132">
        <v>20</v>
      </c>
      <c r="G62" s="43"/>
      <c r="H62" s="130"/>
      <c r="K62" s="36"/>
      <c r="M62" s="13"/>
      <c r="N62" s="13"/>
      <c r="O62" s="13"/>
    </row>
    <row r="63" spans="1:15" s="6" customFormat="1" ht="15.75" customHeight="1">
      <c r="A63" s="45"/>
      <c r="B63" s="131" t="s">
        <v>65</v>
      </c>
      <c r="C63" s="98" t="s">
        <v>13</v>
      </c>
      <c r="D63" s="110">
        <v>2</v>
      </c>
      <c r="E63" s="132">
        <v>14</v>
      </c>
      <c r="G63" s="43"/>
      <c r="H63" s="130"/>
      <c r="K63" s="36"/>
      <c r="M63" s="13"/>
      <c r="N63" s="13"/>
      <c r="O63" s="13"/>
    </row>
    <row r="64" spans="1:15" s="6" customFormat="1" ht="15.75" customHeight="1">
      <c r="A64" s="45"/>
      <c r="B64" s="131" t="s">
        <v>66</v>
      </c>
      <c r="C64" s="98" t="s">
        <v>13</v>
      </c>
      <c r="D64" s="110">
        <v>1</v>
      </c>
      <c r="E64" s="132">
        <v>35</v>
      </c>
      <c r="G64" s="43"/>
      <c r="H64" s="130"/>
      <c r="K64" s="36"/>
      <c r="M64" s="13"/>
      <c r="N64" s="13"/>
      <c r="O64" s="13"/>
    </row>
    <row r="65" spans="1:15" s="6" customFormat="1" ht="15.75" customHeight="1">
      <c r="A65" s="45"/>
      <c r="B65" s="131" t="s">
        <v>67</v>
      </c>
      <c r="C65" s="98" t="s">
        <v>13</v>
      </c>
      <c r="D65" s="110">
        <v>5</v>
      </c>
      <c r="E65" s="132">
        <v>45</v>
      </c>
      <c r="G65" s="43"/>
      <c r="H65" s="130"/>
      <c r="K65" s="36"/>
      <c r="M65" s="13"/>
      <c r="N65" s="13"/>
      <c r="O65" s="13"/>
    </row>
    <row r="66" spans="1:15" s="6" customFormat="1" ht="15.75" customHeight="1">
      <c r="A66" s="45"/>
      <c r="B66" s="131" t="s">
        <v>68</v>
      </c>
      <c r="C66" s="98" t="s">
        <v>13</v>
      </c>
      <c r="D66" s="135">
        <v>5</v>
      </c>
      <c r="E66" s="136">
        <v>13</v>
      </c>
      <c r="G66" s="43"/>
      <c r="H66" s="130"/>
      <c r="I66" s="13"/>
      <c r="K66" s="43"/>
      <c r="L66" s="130"/>
      <c r="M66" s="13"/>
      <c r="N66" s="13"/>
      <c r="O66" s="13"/>
    </row>
    <row r="67" spans="1:15" s="6" customFormat="1" ht="15.75" customHeight="1">
      <c r="A67" s="45"/>
      <c r="B67" s="97" t="s">
        <v>69</v>
      </c>
      <c r="C67" s="98" t="s">
        <v>13</v>
      </c>
      <c r="D67" s="98">
        <v>1</v>
      </c>
      <c r="E67" s="136">
        <v>4</v>
      </c>
      <c r="G67" s="43"/>
      <c r="H67" s="130"/>
      <c r="I67" s="13"/>
      <c r="K67" s="43"/>
      <c r="L67" s="130"/>
      <c r="M67" s="13"/>
      <c r="N67" s="13"/>
      <c r="O67" s="13"/>
    </row>
    <row r="68" spans="1:15" s="6" customFormat="1" ht="15.75" customHeight="1">
      <c r="A68" s="45"/>
      <c r="B68" s="97" t="s">
        <v>70</v>
      </c>
      <c r="C68" s="98" t="s">
        <v>13</v>
      </c>
      <c r="D68" s="98">
        <v>1</v>
      </c>
      <c r="E68" s="136">
        <v>3</v>
      </c>
      <c r="G68" s="43"/>
      <c r="H68" s="130"/>
      <c r="I68" s="13"/>
      <c r="K68" s="43"/>
      <c r="L68" s="130"/>
      <c r="M68" s="13"/>
      <c r="N68" s="13"/>
      <c r="O68" s="13"/>
    </row>
    <row r="69" spans="1:15" s="6" customFormat="1" ht="15.75" customHeight="1">
      <c r="A69" s="45"/>
      <c r="B69" s="80" t="s">
        <v>71</v>
      </c>
      <c r="C69" s="81" t="s">
        <v>72</v>
      </c>
      <c r="D69" s="80"/>
      <c r="E69" s="82">
        <f>E70+E72</f>
        <v>584</v>
      </c>
      <c r="G69" s="43"/>
      <c r="H69" s="130"/>
      <c r="I69" s="13"/>
      <c r="K69" s="43"/>
      <c r="L69" s="130"/>
      <c r="M69" s="13"/>
      <c r="N69" s="13"/>
      <c r="O69" s="13"/>
    </row>
    <row r="70" spans="1:15" s="6" customFormat="1" ht="15.75" customHeight="1">
      <c r="A70" s="45"/>
      <c r="B70" s="106" t="s">
        <v>73</v>
      </c>
      <c r="C70" s="137"/>
      <c r="D70" s="137"/>
      <c r="E70" s="138">
        <f>E71</f>
        <v>284</v>
      </c>
      <c r="G70" s="43"/>
      <c r="H70" s="130"/>
      <c r="I70" s="13"/>
      <c r="K70" s="43"/>
      <c r="L70" s="130"/>
      <c r="M70" s="13"/>
      <c r="N70" s="13"/>
      <c r="O70" s="13"/>
    </row>
    <row r="71" spans="1:15" s="6" customFormat="1" ht="15.75" customHeight="1">
      <c r="A71" s="45"/>
      <c r="B71" s="139" t="s">
        <v>74</v>
      </c>
      <c r="C71" s="98" t="s">
        <v>13</v>
      </c>
      <c r="D71" s="99">
        <v>1</v>
      </c>
      <c r="E71" s="100">
        <f>250+34</f>
        <v>284</v>
      </c>
      <c r="G71" s="43"/>
      <c r="H71" s="130"/>
      <c r="I71" s="13"/>
      <c r="K71" s="43"/>
      <c r="L71" s="130"/>
      <c r="M71" s="13"/>
      <c r="N71" s="13"/>
      <c r="O71" s="13"/>
    </row>
    <row r="72" spans="1:15" s="6" customFormat="1" ht="15.75" customHeight="1">
      <c r="A72" s="45"/>
      <c r="B72" s="106" t="s">
        <v>75</v>
      </c>
      <c r="C72" s="98"/>
      <c r="D72" s="99"/>
      <c r="E72" s="116">
        <f>E73</f>
        <v>300</v>
      </c>
      <c r="G72" s="43"/>
      <c r="H72" s="130"/>
      <c r="I72" s="13"/>
      <c r="K72" s="43"/>
      <c r="L72" s="130"/>
      <c r="M72" s="13"/>
      <c r="N72" s="13"/>
      <c r="O72" s="13"/>
    </row>
    <row r="73" spans="1:15" s="6" customFormat="1" ht="15.75" customHeight="1">
      <c r="A73" s="45"/>
      <c r="B73" s="139" t="s">
        <v>74</v>
      </c>
      <c r="C73" s="98" t="s">
        <v>13</v>
      </c>
      <c r="D73" s="99">
        <v>1</v>
      </c>
      <c r="E73" s="100">
        <f>250+50</f>
        <v>300</v>
      </c>
      <c r="G73" s="43"/>
      <c r="H73" s="130"/>
      <c r="I73" s="13"/>
      <c r="K73" s="43"/>
      <c r="L73" s="130"/>
      <c r="M73" s="13"/>
      <c r="N73" s="13"/>
      <c r="O73" s="13"/>
    </row>
    <row r="74" spans="1:15" s="6" customFormat="1" ht="15.75" customHeight="1">
      <c r="A74" s="45"/>
      <c r="B74" s="80" t="s">
        <v>76</v>
      </c>
      <c r="C74" s="140" t="s">
        <v>77</v>
      </c>
      <c r="D74" s="80"/>
      <c r="E74" s="82">
        <f>E75+E97+E77+E101</f>
        <v>7840.5</v>
      </c>
      <c r="G74" s="43"/>
      <c r="I74" s="13"/>
      <c r="K74" s="43"/>
      <c r="L74" s="130"/>
      <c r="M74" s="13"/>
      <c r="N74" s="13"/>
      <c r="O74" s="13"/>
    </row>
    <row r="75" spans="1:15" s="6" customFormat="1" ht="15.75" customHeight="1">
      <c r="A75" s="45"/>
      <c r="B75" s="141" t="s">
        <v>78</v>
      </c>
      <c r="C75" s="137"/>
      <c r="D75" s="142"/>
      <c r="E75" s="42">
        <f>SUM(E76:E76)</f>
        <v>26</v>
      </c>
      <c r="G75" s="43"/>
      <c r="H75" s="130"/>
      <c r="I75" s="13"/>
      <c r="K75" s="43"/>
      <c r="L75" s="130"/>
      <c r="M75" s="13"/>
      <c r="N75" s="13"/>
      <c r="O75" s="13"/>
    </row>
    <row r="76" spans="1:15" s="6" customFormat="1" ht="15.75" customHeight="1">
      <c r="A76" s="45"/>
      <c r="B76" s="143" t="s">
        <v>79</v>
      </c>
      <c r="C76" s="98" t="s">
        <v>13</v>
      </c>
      <c r="D76" s="98">
        <v>1</v>
      </c>
      <c r="E76" s="100">
        <v>26</v>
      </c>
      <c r="G76" s="43"/>
      <c r="H76" s="144"/>
      <c r="I76" s="13"/>
      <c r="K76" s="43"/>
      <c r="L76" s="130"/>
      <c r="M76" s="13"/>
      <c r="N76" s="13"/>
      <c r="O76" s="13"/>
    </row>
    <row r="77" spans="1:15" s="6" customFormat="1" ht="15.75" customHeight="1">
      <c r="A77" s="45"/>
      <c r="B77" s="145" t="s">
        <v>80</v>
      </c>
      <c r="C77" s="98" t="s">
        <v>13</v>
      </c>
      <c r="D77" s="98">
        <v>1</v>
      </c>
      <c r="E77" s="146">
        <f>SUM(E78:E96)</f>
        <v>7778</v>
      </c>
      <c r="G77" s="43"/>
      <c r="H77" s="130"/>
      <c r="I77" s="13"/>
      <c r="K77" s="43"/>
      <c r="L77" s="130"/>
      <c r="M77" s="13"/>
      <c r="N77" s="13"/>
      <c r="O77" s="13"/>
    </row>
    <row r="78" spans="1:15" s="6" customFormat="1" ht="15.75" customHeight="1">
      <c r="A78" s="45"/>
      <c r="B78" s="131" t="s">
        <v>81</v>
      </c>
      <c r="C78" s="98" t="s">
        <v>13</v>
      </c>
      <c r="D78" s="98">
        <v>1</v>
      </c>
      <c r="E78" s="147">
        <v>1370</v>
      </c>
      <c r="G78" s="43"/>
      <c r="H78" s="130"/>
      <c r="I78" s="13"/>
      <c r="K78" s="43"/>
      <c r="L78" s="130"/>
      <c r="M78" s="13"/>
      <c r="N78" s="13"/>
      <c r="O78" s="13"/>
    </row>
    <row r="79" spans="1:15" s="6" customFormat="1" ht="15.75" customHeight="1">
      <c r="A79" s="45"/>
      <c r="B79" s="131" t="s">
        <v>82</v>
      </c>
      <c r="C79" s="98" t="s">
        <v>13</v>
      </c>
      <c r="D79" s="98">
        <v>1</v>
      </c>
      <c r="E79" s="147">
        <v>1087</v>
      </c>
      <c r="G79" s="43"/>
      <c r="H79" s="130"/>
      <c r="I79" s="13"/>
      <c r="K79" s="43"/>
      <c r="L79" s="130"/>
      <c r="M79" s="13"/>
      <c r="N79" s="13"/>
      <c r="O79" s="13"/>
    </row>
    <row r="80" spans="1:15" s="6" customFormat="1" ht="15.75" customHeight="1">
      <c r="A80" s="45"/>
      <c r="B80" s="131" t="s">
        <v>83</v>
      </c>
      <c r="C80" s="98" t="s">
        <v>13</v>
      </c>
      <c r="D80" s="98">
        <v>1</v>
      </c>
      <c r="E80" s="147">
        <v>1401</v>
      </c>
      <c r="G80" s="2"/>
      <c r="H80" s="130"/>
      <c r="I80" s="13"/>
      <c r="K80" s="43"/>
      <c r="L80" s="130"/>
      <c r="M80" s="13"/>
      <c r="N80" s="13"/>
      <c r="O80" s="13"/>
    </row>
    <row r="81" spans="1:15" s="6" customFormat="1" ht="15.75" customHeight="1">
      <c r="A81" s="45"/>
      <c r="B81" s="131" t="s">
        <v>84</v>
      </c>
      <c r="C81" s="98" t="s">
        <v>13</v>
      </c>
      <c r="D81" s="98">
        <v>1</v>
      </c>
      <c r="E81" s="147">
        <v>77</v>
      </c>
      <c r="G81" s="43"/>
      <c r="H81" s="130"/>
      <c r="I81" s="13"/>
      <c r="K81" s="43"/>
      <c r="L81" s="130"/>
      <c r="M81" s="13"/>
      <c r="N81" s="13"/>
      <c r="O81" s="13"/>
    </row>
    <row r="82" spans="1:15" s="6" customFormat="1" ht="15.75" customHeight="1">
      <c r="A82" s="45"/>
      <c r="B82" s="131" t="s">
        <v>85</v>
      </c>
      <c r="C82" s="98" t="s">
        <v>13</v>
      </c>
      <c r="D82" s="98">
        <v>1</v>
      </c>
      <c r="E82" s="147">
        <v>1838</v>
      </c>
      <c r="G82" s="43"/>
      <c r="H82" s="130"/>
      <c r="I82" s="13"/>
      <c r="K82" s="43"/>
      <c r="L82" s="130"/>
      <c r="M82" s="13"/>
      <c r="N82" s="13"/>
      <c r="O82" s="13"/>
    </row>
    <row r="83" spans="1:15" s="6" customFormat="1" ht="15.75" customHeight="1">
      <c r="A83" s="45"/>
      <c r="B83" s="131" t="s">
        <v>86</v>
      </c>
      <c r="C83" s="98" t="s">
        <v>13</v>
      </c>
      <c r="D83" s="98">
        <v>1</v>
      </c>
      <c r="E83" s="112">
        <v>1498</v>
      </c>
      <c r="G83" s="43"/>
      <c r="H83" s="130"/>
      <c r="I83" s="13"/>
      <c r="K83" s="43"/>
      <c r="L83" s="130"/>
      <c r="M83" s="13"/>
      <c r="N83" s="13"/>
      <c r="O83" s="13"/>
    </row>
    <row r="84" spans="1:15" s="6" customFormat="1" ht="15.75" customHeight="1">
      <c r="A84" s="45"/>
      <c r="B84" s="131" t="s">
        <v>87</v>
      </c>
      <c r="C84" s="98" t="s">
        <v>13</v>
      </c>
      <c r="D84" s="98">
        <v>1</v>
      </c>
      <c r="E84" s="112">
        <v>316</v>
      </c>
      <c r="G84" s="43"/>
      <c r="H84" s="130"/>
      <c r="I84" s="13"/>
      <c r="K84" s="43"/>
      <c r="L84" s="130"/>
      <c r="M84" s="13"/>
      <c r="N84" s="13"/>
      <c r="O84" s="13"/>
    </row>
    <row r="85" spans="1:15" s="6" customFormat="1" ht="15.75" customHeight="1">
      <c r="A85" s="45"/>
      <c r="B85" s="131" t="s">
        <v>88</v>
      </c>
      <c r="C85" s="98" t="s">
        <v>13</v>
      </c>
      <c r="D85" s="98">
        <v>1</v>
      </c>
      <c r="E85" s="147">
        <v>17</v>
      </c>
      <c r="G85" s="43"/>
      <c r="H85" s="130"/>
      <c r="I85" s="13"/>
      <c r="K85" s="43"/>
      <c r="L85" s="130"/>
      <c r="M85" s="13"/>
      <c r="N85" s="13"/>
      <c r="O85" s="13"/>
    </row>
    <row r="86" spans="1:15" s="6" customFormat="1" ht="15.75" customHeight="1">
      <c r="A86" s="45"/>
      <c r="B86" s="131" t="s">
        <v>89</v>
      </c>
      <c r="C86" s="98" t="s">
        <v>13</v>
      </c>
      <c r="D86" s="98">
        <v>1</v>
      </c>
      <c r="E86" s="112">
        <v>14</v>
      </c>
      <c r="G86" s="43"/>
      <c r="H86" s="130"/>
      <c r="I86" s="13"/>
      <c r="K86" s="43"/>
      <c r="L86" s="130"/>
      <c r="M86" s="13"/>
      <c r="N86" s="13"/>
      <c r="O86" s="13"/>
    </row>
    <row r="87" spans="1:15" s="6" customFormat="1" ht="15.75" customHeight="1">
      <c r="A87" s="45"/>
      <c r="B87" s="131" t="s">
        <v>90</v>
      </c>
      <c r="C87" s="98" t="s">
        <v>13</v>
      </c>
      <c r="D87" s="98">
        <v>1</v>
      </c>
      <c r="E87" s="112">
        <v>31</v>
      </c>
      <c r="G87" s="43"/>
      <c r="H87" s="130"/>
      <c r="I87" s="13"/>
      <c r="K87" s="43"/>
      <c r="L87" s="130"/>
      <c r="M87" s="13"/>
      <c r="N87" s="13"/>
      <c r="O87" s="13"/>
    </row>
    <row r="88" spans="1:15" s="6" customFormat="1" ht="15.75" customHeight="1">
      <c r="A88" s="45"/>
      <c r="B88" s="131" t="s">
        <v>91</v>
      </c>
      <c r="C88" s="98" t="s">
        <v>13</v>
      </c>
      <c r="D88" s="98">
        <v>1</v>
      </c>
      <c r="E88" s="148">
        <v>29</v>
      </c>
      <c r="G88" s="43"/>
      <c r="H88" s="30"/>
      <c r="I88" s="38"/>
      <c r="K88" s="36"/>
      <c r="M88" s="13"/>
      <c r="N88" s="13"/>
      <c r="O88" s="13"/>
    </row>
    <row r="89" spans="1:15" s="6" customFormat="1" ht="15.75" customHeight="1">
      <c r="A89" s="45"/>
      <c r="B89" s="131" t="s">
        <v>92</v>
      </c>
      <c r="C89" s="98" t="s">
        <v>13</v>
      </c>
      <c r="D89" s="98">
        <v>1</v>
      </c>
      <c r="E89" s="148">
        <v>17</v>
      </c>
      <c r="G89" s="43"/>
      <c r="H89" s="30"/>
      <c r="I89" s="38"/>
      <c r="K89" s="36"/>
      <c r="M89" s="13"/>
      <c r="N89" s="13"/>
      <c r="O89" s="13"/>
    </row>
    <row r="90" spans="1:15" s="6" customFormat="1" ht="15.75" customHeight="1">
      <c r="A90" s="45"/>
      <c r="B90" s="131" t="s">
        <v>93</v>
      </c>
      <c r="C90" s="98" t="s">
        <v>13</v>
      </c>
      <c r="D90" s="98">
        <v>1</v>
      </c>
      <c r="E90" s="149">
        <v>10</v>
      </c>
      <c r="G90" s="43"/>
      <c r="H90" s="30"/>
      <c r="I90" s="38"/>
      <c r="K90" s="36"/>
      <c r="M90" s="13"/>
      <c r="N90" s="13"/>
      <c r="O90" s="13"/>
    </row>
    <row r="91" spans="1:15" s="6" customFormat="1" ht="15.75" customHeight="1">
      <c r="A91" s="45"/>
      <c r="B91" s="131" t="s">
        <v>94</v>
      </c>
      <c r="C91" s="98" t="s">
        <v>13</v>
      </c>
      <c r="D91" s="98">
        <v>1</v>
      </c>
      <c r="E91" s="149">
        <v>20</v>
      </c>
      <c r="G91" s="43"/>
      <c r="H91" s="30"/>
      <c r="I91" s="38"/>
      <c r="K91" s="36"/>
      <c r="M91" s="13"/>
      <c r="N91" s="13"/>
      <c r="O91" s="13"/>
    </row>
    <row r="92" spans="1:15" s="6" customFormat="1" ht="15.75" customHeight="1">
      <c r="A92" s="45"/>
      <c r="B92" s="131" t="s">
        <v>95</v>
      </c>
      <c r="C92" s="98" t="s">
        <v>13</v>
      </c>
      <c r="D92" s="98">
        <v>1</v>
      </c>
      <c r="E92" s="149">
        <v>12</v>
      </c>
      <c r="G92" s="43"/>
      <c r="H92" s="30"/>
      <c r="I92" s="38"/>
      <c r="K92" s="36"/>
      <c r="M92" s="13"/>
      <c r="N92" s="13"/>
      <c r="O92" s="13"/>
    </row>
    <row r="93" spans="1:15" s="6" customFormat="1" ht="15.75" customHeight="1">
      <c r="A93" s="45"/>
      <c r="B93" s="131" t="s">
        <v>96</v>
      </c>
      <c r="C93" s="98" t="s">
        <v>13</v>
      </c>
      <c r="D93" s="98">
        <v>1</v>
      </c>
      <c r="E93" s="149">
        <v>11</v>
      </c>
      <c r="G93" s="43"/>
      <c r="H93" s="30"/>
      <c r="I93" s="38"/>
      <c r="K93" s="36"/>
      <c r="M93" s="13"/>
      <c r="N93" s="13"/>
      <c r="O93" s="13"/>
    </row>
    <row r="94" spans="1:15" s="6" customFormat="1" ht="15.75" customHeight="1">
      <c r="A94" s="45"/>
      <c r="B94" s="131" t="s">
        <v>97</v>
      </c>
      <c r="C94" s="98" t="s">
        <v>13</v>
      </c>
      <c r="D94" s="98">
        <v>1</v>
      </c>
      <c r="E94" s="149">
        <v>10</v>
      </c>
      <c r="G94" s="43"/>
      <c r="H94" s="30"/>
      <c r="I94" s="38"/>
      <c r="K94" s="36"/>
      <c r="M94" s="13"/>
      <c r="N94" s="13"/>
      <c r="O94" s="13"/>
    </row>
    <row r="95" spans="1:15" s="6" customFormat="1" ht="15.75" customHeight="1">
      <c r="A95" s="45"/>
      <c r="B95" s="131" t="s">
        <v>98</v>
      </c>
      <c r="C95" s="98" t="s">
        <v>13</v>
      </c>
      <c r="D95" s="98">
        <v>1</v>
      </c>
      <c r="E95" s="150">
        <v>17</v>
      </c>
      <c r="G95" s="43"/>
      <c r="H95" s="30"/>
      <c r="I95" s="13"/>
      <c r="K95" s="36"/>
      <c r="M95" s="13"/>
      <c r="N95" s="13"/>
      <c r="O95" s="13"/>
    </row>
    <row r="96" spans="1:15" s="6" customFormat="1" ht="15.75" customHeight="1">
      <c r="A96" s="45"/>
      <c r="B96" s="131" t="s">
        <v>99</v>
      </c>
      <c r="C96" s="98" t="s">
        <v>13</v>
      </c>
      <c r="D96" s="98">
        <v>1</v>
      </c>
      <c r="E96" s="150">
        <v>3</v>
      </c>
      <c r="G96" s="43"/>
      <c r="H96" s="30"/>
      <c r="I96" s="13"/>
      <c r="K96" s="36"/>
      <c r="M96" s="13"/>
      <c r="N96" s="13"/>
      <c r="O96" s="13"/>
    </row>
    <row r="97" spans="1:15" s="6" customFormat="1" ht="15.75" customHeight="1">
      <c r="A97" s="45"/>
      <c r="B97" s="151" t="s">
        <v>100</v>
      </c>
      <c r="C97" s="152"/>
      <c r="D97" s="98"/>
      <c r="E97" s="153">
        <f>SUM(E98:E100)</f>
        <v>27.5</v>
      </c>
      <c r="G97" s="43"/>
      <c r="H97" s="30"/>
      <c r="I97" s="13"/>
      <c r="K97" s="36"/>
      <c r="M97" s="13"/>
      <c r="N97" s="13"/>
      <c r="O97" s="13"/>
    </row>
    <row r="98" spans="1:15" s="6" customFormat="1" ht="15.75" customHeight="1">
      <c r="A98" s="45"/>
      <c r="B98" s="154" t="s">
        <v>101</v>
      </c>
      <c r="C98" s="98" t="s">
        <v>13</v>
      </c>
      <c r="D98" s="98">
        <v>1</v>
      </c>
      <c r="E98" s="136">
        <v>12</v>
      </c>
      <c r="G98" s="43"/>
      <c r="H98" s="30"/>
      <c r="I98" s="13"/>
      <c r="K98" s="36"/>
      <c r="M98" s="13"/>
      <c r="N98" s="13"/>
      <c r="O98" s="13"/>
    </row>
    <row r="99" spans="1:15" s="6" customFormat="1" ht="15.75" customHeight="1">
      <c r="A99" s="45"/>
      <c r="B99" s="155" t="s">
        <v>102</v>
      </c>
      <c r="C99" s="98" t="s">
        <v>13</v>
      </c>
      <c r="D99" s="98">
        <v>10</v>
      </c>
      <c r="E99" s="156">
        <v>7.5</v>
      </c>
      <c r="G99" s="43"/>
      <c r="H99" s="30"/>
      <c r="I99" s="13"/>
      <c r="K99" s="36"/>
      <c r="M99" s="13"/>
      <c r="N99" s="13"/>
      <c r="O99" s="13"/>
    </row>
    <row r="100" spans="1:15" s="6" customFormat="1" ht="15.75" customHeight="1">
      <c r="A100" s="45"/>
      <c r="B100" s="97" t="s">
        <v>103</v>
      </c>
      <c r="C100" s="98" t="s">
        <v>13</v>
      </c>
      <c r="D100" s="98">
        <v>1</v>
      </c>
      <c r="E100" s="136">
        <v>8</v>
      </c>
      <c r="G100" s="43"/>
      <c r="H100" s="30"/>
      <c r="I100" s="13"/>
      <c r="K100" s="36"/>
      <c r="M100" s="13"/>
      <c r="N100" s="13"/>
      <c r="O100" s="13"/>
    </row>
    <row r="101" spans="1:15" s="6" customFormat="1" ht="15.75" customHeight="1">
      <c r="A101" s="45"/>
      <c r="B101" s="157" t="s">
        <v>104</v>
      </c>
      <c r="C101" s="158"/>
      <c r="D101" s="98"/>
      <c r="E101" s="153">
        <f>SUM(E102:E103)</f>
        <v>9</v>
      </c>
      <c r="G101" s="43"/>
      <c r="H101" s="30"/>
      <c r="I101" s="13"/>
      <c r="K101" s="36"/>
      <c r="M101" s="13"/>
      <c r="N101" s="13"/>
      <c r="O101" s="13"/>
    </row>
    <row r="102" spans="1:15" s="6" customFormat="1" ht="15.75" customHeight="1">
      <c r="A102" s="45"/>
      <c r="B102" s="152" t="s">
        <v>105</v>
      </c>
      <c r="C102" s="98" t="s">
        <v>13</v>
      </c>
      <c r="D102" s="98">
        <v>5</v>
      </c>
      <c r="E102" s="136">
        <v>5</v>
      </c>
      <c r="G102" s="43"/>
      <c r="H102" s="30"/>
      <c r="I102" s="13"/>
      <c r="K102" s="36"/>
      <c r="M102" s="13"/>
      <c r="N102" s="13"/>
      <c r="O102" s="13"/>
    </row>
    <row r="103" spans="1:15" s="6" customFormat="1" ht="15.75" customHeight="1">
      <c r="A103" s="45"/>
      <c r="B103" s="152" t="s">
        <v>106</v>
      </c>
      <c r="C103" s="98" t="s">
        <v>13</v>
      </c>
      <c r="D103" s="98">
        <v>4</v>
      </c>
      <c r="E103" s="136">
        <v>4</v>
      </c>
      <c r="G103" s="43"/>
      <c r="H103" s="30"/>
      <c r="I103" s="13"/>
      <c r="K103" s="36"/>
      <c r="M103" s="13"/>
      <c r="N103" s="13"/>
      <c r="O103" s="13"/>
    </row>
    <row r="104" spans="1:15" s="6" customFormat="1" ht="17.25" customHeight="1">
      <c r="A104" s="3"/>
      <c r="B104" s="80" t="s">
        <v>9</v>
      </c>
      <c r="C104" s="81" t="s">
        <v>10</v>
      </c>
      <c r="D104" s="80"/>
      <c r="E104" s="159">
        <f>E105+E110+E112+E116</f>
        <v>2008</v>
      </c>
      <c r="G104" s="43"/>
      <c r="H104" s="30"/>
      <c r="I104" s="29"/>
      <c r="J104" s="13"/>
      <c r="K104" s="36"/>
      <c r="L104" s="13"/>
      <c r="M104" s="13"/>
      <c r="N104" s="13"/>
      <c r="O104" s="13"/>
    </row>
    <row r="105" spans="1:15" s="6" customFormat="1" ht="17.25" customHeight="1">
      <c r="A105" s="3"/>
      <c r="B105" s="160" t="s">
        <v>11</v>
      </c>
      <c r="C105" s="81"/>
      <c r="D105" s="80"/>
      <c r="E105" s="159">
        <f>SUM(E106:E109)</f>
        <v>1640</v>
      </c>
      <c r="G105" s="43"/>
      <c r="H105" s="30"/>
      <c r="I105" s="29"/>
      <c r="J105" s="13"/>
      <c r="K105" s="36"/>
      <c r="L105" s="13"/>
      <c r="M105" s="13"/>
      <c r="N105" s="13"/>
      <c r="O105" s="13"/>
    </row>
    <row r="106" spans="1:15" s="6" customFormat="1" ht="17.25" customHeight="1">
      <c r="A106" s="3"/>
      <c r="B106" s="161" t="s">
        <v>12</v>
      </c>
      <c r="C106" s="110" t="s">
        <v>13</v>
      </c>
      <c r="D106" s="110">
        <v>1</v>
      </c>
      <c r="E106" s="162">
        <f>161+56</f>
        <v>217</v>
      </c>
      <c r="H106" s="163"/>
      <c r="I106" s="164"/>
      <c r="J106" s="165"/>
      <c r="K106" s="36"/>
      <c r="L106" s="13"/>
      <c r="M106" s="13"/>
      <c r="N106" s="13"/>
      <c r="O106" s="13"/>
    </row>
    <row r="107" spans="1:15" s="6" customFormat="1" ht="17.25" customHeight="1">
      <c r="A107" s="3"/>
      <c r="B107" s="166" t="s">
        <v>107</v>
      </c>
      <c r="C107" s="98" t="s">
        <v>13</v>
      </c>
      <c r="D107" s="98">
        <v>1</v>
      </c>
      <c r="E107" s="167">
        <f>85+77</f>
        <v>162</v>
      </c>
      <c r="G107" s="43"/>
      <c r="H107" s="30"/>
      <c r="I107" s="29"/>
      <c r="J107" s="13"/>
      <c r="K107" s="36"/>
      <c r="L107" s="13"/>
      <c r="M107" s="13"/>
      <c r="N107" s="13"/>
      <c r="O107" s="13"/>
    </row>
    <row r="108" spans="1:15" s="6" customFormat="1" ht="17.25" customHeight="1">
      <c r="A108" s="3"/>
      <c r="B108" s="166" t="s">
        <v>108</v>
      </c>
      <c r="C108" s="98" t="s">
        <v>13</v>
      </c>
      <c r="D108" s="98">
        <v>1</v>
      </c>
      <c r="E108" s="167">
        <f>161+56</f>
        <v>217</v>
      </c>
      <c r="G108" s="43"/>
      <c r="H108" s="30"/>
      <c r="I108" s="29"/>
      <c r="J108" s="13"/>
      <c r="K108" s="36"/>
      <c r="L108" s="13"/>
      <c r="M108" s="13"/>
      <c r="N108" s="13"/>
      <c r="O108" s="13"/>
    </row>
    <row r="109" spans="1:15" s="6" customFormat="1" ht="17.25" customHeight="1">
      <c r="A109" s="3"/>
      <c r="B109" s="168" t="s">
        <v>109</v>
      </c>
      <c r="C109" s="98" t="s">
        <v>13</v>
      </c>
      <c r="D109" s="98">
        <v>1</v>
      </c>
      <c r="E109" s="167">
        <f>0+1044</f>
        <v>1044</v>
      </c>
      <c r="G109" s="43"/>
      <c r="H109" s="30"/>
      <c r="I109" s="29"/>
      <c r="J109" s="13"/>
      <c r="K109" s="36"/>
      <c r="L109" s="13"/>
      <c r="M109" s="13"/>
      <c r="N109" s="13"/>
      <c r="O109" s="13"/>
    </row>
    <row r="110" spans="1:15" s="6" customFormat="1" ht="17.25" customHeight="1">
      <c r="A110" s="3"/>
      <c r="B110" s="169" t="s">
        <v>110</v>
      </c>
      <c r="C110" s="98"/>
      <c r="D110" s="98"/>
      <c r="E110" s="170">
        <f>E111</f>
        <v>6</v>
      </c>
      <c r="G110" s="171"/>
      <c r="H110" s="172"/>
      <c r="J110" s="13"/>
      <c r="K110" s="36"/>
      <c r="L110" s="13"/>
      <c r="M110" s="13"/>
      <c r="N110" s="13"/>
      <c r="O110" s="13"/>
    </row>
    <row r="111" spans="1:15" s="6" customFormat="1" ht="17.25" customHeight="1">
      <c r="A111" s="3"/>
      <c r="B111" s="173" t="s">
        <v>111</v>
      </c>
      <c r="C111" s="98" t="s">
        <v>13</v>
      </c>
      <c r="D111" s="98">
        <v>1</v>
      </c>
      <c r="E111" s="174">
        <v>6</v>
      </c>
      <c r="G111" s="171"/>
      <c r="H111" s="172"/>
      <c r="J111" s="13"/>
      <c r="K111" s="36"/>
      <c r="L111" s="13"/>
      <c r="M111" s="13"/>
      <c r="N111" s="13"/>
      <c r="O111" s="13"/>
    </row>
    <row r="112" spans="1:15" s="6" customFormat="1" ht="17.25" customHeight="1">
      <c r="A112" s="3"/>
      <c r="B112" s="175" t="s">
        <v>112</v>
      </c>
      <c r="C112" s="98"/>
      <c r="D112" s="98"/>
      <c r="E112" s="176">
        <f>E113+E114+E115</f>
        <v>312</v>
      </c>
      <c r="G112" s="171"/>
      <c r="H112" s="172"/>
      <c r="J112" s="13"/>
      <c r="K112" s="36"/>
      <c r="L112" s="13"/>
      <c r="M112" s="13"/>
      <c r="N112" s="13"/>
      <c r="O112" s="13"/>
    </row>
    <row r="113" spans="1:21" s="6" customFormat="1" ht="17.25" customHeight="1">
      <c r="A113" s="3"/>
      <c r="B113" s="177" t="s">
        <v>113</v>
      </c>
      <c r="C113" s="98" t="s">
        <v>13</v>
      </c>
      <c r="D113" s="98">
        <v>1</v>
      </c>
      <c r="E113" s="178">
        <f>160-26</f>
        <v>134</v>
      </c>
      <c r="G113" s="171"/>
      <c r="H113" s="172"/>
      <c r="J113" s="13"/>
      <c r="K113" s="36"/>
      <c r="L113" s="13"/>
      <c r="M113" s="13"/>
      <c r="N113" s="13"/>
      <c r="O113" s="13"/>
    </row>
    <row r="114" spans="1:21" s="6" customFormat="1" ht="17.25" customHeight="1">
      <c r="A114" s="3"/>
      <c r="B114" s="177" t="s">
        <v>114</v>
      </c>
      <c r="C114" s="98" t="s">
        <v>13</v>
      </c>
      <c r="D114" s="98">
        <v>51</v>
      </c>
      <c r="E114" s="178">
        <f>180-35</f>
        <v>145</v>
      </c>
      <c r="G114" s="171"/>
      <c r="H114" s="172"/>
      <c r="J114" s="13"/>
      <c r="K114" s="36"/>
      <c r="L114" s="13"/>
      <c r="M114" s="13"/>
      <c r="N114" s="13"/>
      <c r="O114" s="13"/>
    </row>
    <row r="115" spans="1:21" s="6" customFormat="1" ht="17.25" customHeight="1">
      <c r="A115" s="3"/>
      <c r="B115" s="177" t="s">
        <v>115</v>
      </c>
      <c r="C115" s="98" t="s">
        <v>13</v>
      </c>
      <c r="D115" s="98">
        <v>1</v>
      </c>
      <c r="E115" s="178">
        <v>33</v>
      </c>
      <c r="G115" s="171"/>
      <c r="H115" s="172"/>
      <c r="J115" s="13"/>
      <c r="K115" s="36"/>
      <c r="L115" s="13"/>
      <c r="M115" s="13"/>
      <c r="N115" s="13"/>
      <c r="O115" s="13"/>
    </row>
    <row r="116" spans="1:21" s="6" customFormat="1" ht="17.25" customHeight="1">
      <c r="A116" s="3"/>
      <c r="B116" s="175" t="s">
        <v>116</v>
      </c>
      <c r="C116" s="98"/>
      <c r="D116" s="98"/>
      <c r="E116" s="176">
        <f>E117</f>
        <v>50</v>
      </c>
      <c r="G116" s="171"/>
      <c r="H116" s="172"/>
      <c r="J116" s="13"/>
      <c r="K116" s="36"/>
      <c r="L116" s="13"/>
      <c r="M116" s="13"/>
      <c r="N116" s="13"/>
      <c r="O116" s="13"/>
    </row>
    <row r="117" spans="1:21" s="6" customFormat="1" ht="17.25" customHeight="1">
      <c r="A117" s="3"/>
      <c r="B117" s="179" t="s">
        <v>117</v>
      </c>
      <c r="C117" s="98" t="s">
        <v>13</v>
      </c>
      <c r="D117" s="98">
        <v>1</v>
      </c>
      <c r="E117" s="178">
        <v>50</v>
      </c>
      <c r="G117" s="171"/>
      <c r="H117" s="172"/>
      <c r="J117" s="13"/>
      <c r="K117" s="36"/>
      <c r="L117" s="13"/>
      <c r="M117" s="13"/>
      <c r="N117" s="13"/>
      <c r="O117" s="13"/>
    </row>
    <row r="118" spans="1:21" s="6" customFormat="1" ht="17.25" customHeight="1">
      <c r="A118" s="3"/>
      <c r="B118" s="80" t="s">
        <v>118</v>
      </c>
      <c r="C118" s="180" t="s">
        <v>119</v>
      </c>
      <c r="D118" s="80"/>
      <c r="E118" s="159">
        <f>E119</f>
        <v>420</v>
      </c>
      <c r="G118" s="2"/>
      <c r="H118" s="30"/>
      <c r="L118" s="13"/>
      <c r="M118" s="13"/>
      <c r="N118" s="13"/>
      <c r="O118" s="36"/>
      <c r="P118" s="13"/>
      <c r="Q118" s="13"/>
      <c r="R118" s="13"/>
      <c r="S118" s="13"/>
      <c r="T118" s="13"/>
      <c r="U118" s="13"/>
    </row>
    <row r="119" spans="1:21" s="6" customFormat="1" ht="17.25" customHeight="1">
      <c r="A119" s="3"/>
      <c r="B119" s="181" t="s">
        <v>120</v>
      </c>
      <c r="C119" s="98" t="s">
        <v>13</v>
      </c>
      <c r="D119" s="102">
        <v>2</v>
      </c>
      <c r="E119" s="182">
        <v>420</v>
      </c>
      <c r="G119" s="2"/>
      <c r="H119" s="30"/>
      <c r="L119" s="13"/>
      <c r="M119" s="13"/>
      <c r="N119" s="13"/>
      <c r="O119" s="36"/>
      <c r="P119" s="13"/>
      <c r="Q119" s="13"/>
      <c r="R119" s="13"/>
      <c r="S119" s="13"/>
      <c r="T119" s="13"/>
      <c r="U119" s="13"/>
    </row>
    <row r="120" spans="1:21" s="6" customFormat="1" ht="36" customHeight="1">
      <c r="A120" s="183" t="s">
        <v>121</v>
      </c>
      <c r="B120" s="184"/>
      <c r="C120" s="184"/>
      <c r="D120" s="185"/>
      <c r="E120" s="77">
        <f>E141+E214+E121+E149+E138+E136</f>
        <v>10456.799999999999</v>
      </c>
      <c r="G120" s="43"/>
      <c r="H120" s="30"/>
      <c r="L120" s="36"/>
      <c r="M120" s="13"/>
      <c r="N120" s="13"/>
      <c r="O120" s="13"/>
      <c r="P120" s="13"/>
      <c r="Q120" s="13"/>
      <c r="R120" s="13"/>
      <c r="S120" s="13"/>
      <c r="T120" s="13"/>
      <c r="U120" s="13"/>
    </row>
    <row r="121" spans="1:21" s="6" customFormat="1" ht="15.75" customHeight="1">
      <c r="A121" s="186"/>
      <c r="B121" s="80" t="s">
        <v>15</v>
      </c>
      <c r="C121" s="81" t="s">
        <v>16</v>
      </c>
      <c r="D121" s="80"/>
      <c r="E121" s="159">
        <f>SUM(E122:E135)</f>
        <v>2271</v>
      </c>
      <c r="G121" s="43"/>
      <c r="H121" s="30"/>
      <c r="L121" s="36"/>
      <c r="M121" s="13"/>
      <c r="N121" s="13"/>
      <c r="O121" s="13"/>
      <c r="P121" s="13"/>
      <c r="Q121" s="13"/>
      <c r="R121" s="13"/>
      <c r="S121" s="13"/>
      <c r="T121" s="13"/>
      <c r="U121" s="13"/>
    </row>
    <row r="122" spans="1:21" s="6" customFormat="1">
      <c r="A122" s="186"/>
      <c r="B122" s="187" t="s">
        <v>122</v>
      </c>
      <c r="C122" s="98" t="s">
        <v>13</v>
      </c>
      <c r="D122" s="98">
        <v>1</v>
      </c>
      <c r="E122" s="188">
        <v>476</v>
      </c>
      <c r="G122" s="43"/>
      <c r="H122" s="30"/>
      <c r="L122" s="36"/>
      <c r="M122" s="13"/>
      <c r="N122" s="13"/>
      <c r="O122" s="13"/>
      <c r="P122" s="13"/>
      <c r="Q122" s="13"/>
      <c r="R122" s="13"/>
      <c r="S122" s="13"/>
      <c r="T122" s="13"/>
      <c r="U122" s="13"/>
    </row>
    <row r="123" spans="1:21" s="6" customFormat="1" ht="30">
      <c r="A123" s="186"/>
      <c r="B123" s="187" t="s">
        <v>123</v>
      </c>
      <c r="C123" s="98" t="s">
        <v>13</v>
      </c>
      <c r="D123" s="98">
        <v>1</v>
      </c>
      <c r="E123" s="189">
        <v>30</v>
      </c>
      <c r="G123" s="43"/>
      <c r="H123" s="30"/>
      <c r="L123" s="36"/>
      <c r="M123" s="13"/>
      <c r="N123" s="13"/>
      <c r="O123" s="13"/>
      <c r="P123" s="13"/>
      <c r="Q123" s="13"/>
      <c r="R123" s="13"/>
      <c r="S123" s="13"/>
      <c r="T123" s="13"/>
      <c r="U123" s="13"/>
    </row>
    <row r="124" spans="1:21" s="6" customFormat="1" ht="60">
      <c r="A124" s="186"/>
      <c r="B124" s="190" t="s">
        <v>124</v>
      </c>
      <c r="C124" s="98" t="s">
        <v>13</v>
      </c>
      <c r="D124" s="98">
        <v>1</v>
      </c>
      <c r="E124" s="189">
        <f>166+2</f>
        <v>168</v>
      </c>
      <c r="G124" s="43"/>
      <c r="H124" s="30"/>
      <c r="L124" s="36"/>
      <c r="M124" s="13"/>
      <c r="N124" s="13"/>
      <c r="O124" s="13"/>
      <c r="P124" s="13"/>
      <c r="Q124" s="13"/>
      <c r="R124" s="13"/>
      <c r="S124" s="13"/>
      <c r="T124" s="13"/>
      <c r="U124" s="13"/>
    </row>
    <row r="125" spans="1:21" s="6" customFormat="1" ht="30" customHeight="1">
      <c r="A125" s="186"/>
      <c r="B125" s="190" t="s">
        <v>125</v>
      </c>
      <c r="C125" s="98" t="s">
        <v>13</v>
      </c>
      <c r="D125" s="98">
        <v>1</v>
      </c>
      <c r="E125" s="189">
        <v>100</v>
      </c>
      <c r="G125" s="43"/>
      <c r="H125" s="30"/>
      <c r="L125" s="36"/>
      <c r="M125" s="13"/>
      <c r="N125" s="13"/>
      <c r="O125" s="13"/>
      <c r="P125" s="13"/>
      <c r="Q125" s="13"/>
      <c r="R125" s="13"/>
      <c r="S125" s="13"/>
      <c r="T125" s="13"/>
      <c r="U125" s="13"/>
    </row>
    <row r="126" spans="1:21" s="6" customFormat="1" ht="30">
      <c r="A126" s="186"/>
      <c r="B126" s="191" t="s">
        <v>126</v>
      </c>
      <c r="C126" s="98" t="s">
        <v>13</v>
      </c>
      <c r="D126" s="98">
        <v>1</v>
      </c>
      <c r="E126" s="189">
        <v>149</v>
      </c>
      <c r="G126" s="43"/>
      <c r="H126" s="30"/>
      <c r="L126" s="36"/>
      <c r="M126" s="13"/>
      <c r="N126" s="13"/>
      <c r="O126" s="13"/>
      <c r="P126" s="13"/>
      <c r="Q126" s="13"/>
      <c r="R126" s="13"/>
      <c r="S126" s="13"/>
      <c r="T126" s="13"/>
      <c r="U126" s="13"/>
    </row>
    <row r="127" spans="1:21" s="6" customFormat="1" ht="45">
      <c r="A127" s="186"/>
      <c r="B127" s="192" t="s">
        <v>127</v>
      </c>
      <c r="C127" s="98" t="s">
        <v>13</v>
      </c>
      <c r="D127" s="98">
        <v>1</v>
      </c>
      <c r="E127" s="189">
        <v>58</v>
      </c>
      <c r="G127" s="43"/>
      <c r="H127" s="30"/>
      <c r="L127" s="36"/>
      <c r="M127" s="13"/>
      <c r="N127" s="13"/>
      <c r="O127" s="13"/>
      <c r="P127" s="13"/>
      <c r="Q127" s="13"/>
      <c r="R127" s="13"/>
      <c r="S127" s="13"/>
      <c r="T127" s="13"/>
      <c r="U127" s="13"/>
    </row>
    <row r="128" spans="1:21" s="6" customFormat="1" ht="30">
      <c r="A128" s="186"/>
      <c r="B128" s="191" t="s">
        <v>128</v>
      </c>
      <c r="C128" s="98" t="s">
        <v>13</v>
      </c>
      <c r="D128" s="98">
        <v>1</v>
      </c>
      <c r="E128" s="189">
        <v>138</v>
      </c>
      <c r="G128" s="43"/>
      <c r="H128" s="30"/>
      <c r="L128" s="36"/>
      <c r="M128" s="13"/>
      <c r="N128" s="13"/>
      <c r="O128" s="13"/>
      <c r="P128" s="13"/>
      <c r="Q128" s="13"/>
      <c r="R128" s="13"/>
      <c r="S128" s="13"/>
      <c r="T128" s="13"/>
      <c r="U128" s="13"/>
    </row>
    <row r="129" spans="1:21" s="6" customFormat="1" ht="45">
      <c r="A129" s="186"/>
      <c r="B129" s="191" t="s">
        <v>129</v>
      </c>
      <c r="C129" s="98" t="s">
        <v>13</v>
      </c>
      <c r="D129" s="98">
        <v>1</v>
      </c>
      <c r="E129" s="189">
        <v>153</v>
      </c>
      <c r="G129" s="43"/>
      <c r="H129" s="30"/>
      <c r="L129" s="36"/>
      <c r="M129" s="13"/>
      <c r="N129" s="13"/>
      <c r="O129" s="13"/>
      <c r="P129" s="13"/>
      <c r="Q129" s="13"/>
      <c r="R129" s="13"/>
      <c r="S129" s="13"/>
      <c r="T129" s="13"/>
      <c r="U129" s="13"/>
    </row>
    <row r="130" spans="1:21" s="6" customFormat="1" ht="30">
      <c r="A130" s="186"/>
      <c r="B130" s="191" t="s">
        <v>130</v>
      </c>
      <c r="C130" s="98" t="s">
        <v>13</v>
      </c>
      <c r="D130" s="98">
        <v>1</v>
      </c>
      <c r="E130" s="189">
        <v>58</v>
      </c>
      <c r="G130" s="43"/>
      <c r="H130" s="30"/>
      <c r="L130" s="36"/>
      <c r="M130" s="13"/>
      <c r="N130" s="13"/>
      <c r="O130" s="13"/>
      <c r="P130" s="13"/>
      <c r="Q130" s="13"/>
      <c r="R130" s="13"/>
      <c r="S130" s="13"/>
      <c r="T130" s="13"/>
      <c r="U130" s="13"/>
    </row>
    <row r="131" spans="1:21" s="6" customFormat="1" ht="45">
      <c r="A131" s="186"/>
      <c r="B131" s="191" t="s">
        <v>131</v>
      </c>
      <c r="C131" s="98" t="s">
        <v>13</v>
      </c>
      <c r="D131" s="98">
        <v>1</v>
      </c>
      <c r="E131" s="189">
        <v>58</v>
      </c>
      <c r="G131" s="43"/>
      <c r="H131" s="30"/>
      <c r="L131" s="36"/>
      <c r="M131" s="13"/>
      <c r="N131" s="13"/>
      <c r="O131" s="13"/>
      <c r="P131" s="13"/>
      <c r="Q131" s="13"/>
      <c r="R131" s="13"/>
      <c r="S131" s="13"/>
      <c r="T131" s="13"/>
      <c r="U131" s="13"/>
    </row>
    <row r="132" spans="1:21" s="6" customFormat="1" ht="31.5">
      <c r="A132" s="186"/>
      <c r="B132" s="117" t="s">
        <v>132</v>
      </c>
      <c r="C132" s="98" t="s">
        <v>13</v>
      </c>
      <c r="D132" s="98">
        <v>1</v>
      </c>
      <c r="E132" s="189">
        <v>320</v>
      </c>
      <c r="G132" s="43"/>
      <c r="H132" s="30"/>
      <c r="L132" s="36"/>
      <c r="M132" s="13"/>
      <c r="N132" s="13"/>
      <c r="O132" s="13"/>
      <c r="P132" s="13"/>
      <c r="Q132" s="13"/>
      <c r="R132" s="13"/>
      <c r="S132" s="13"/>
      <c r="T132" s="13"/>
      <c r="U132" s="13"/>
    </row>
    <row r="133" spans="1:21" s="6" customFormat="1" ht="47.25">
      <c r="A133" s="186"/>
      <c r="B133" s="118" t="s">
        <v>133</v>
      </c>
      <c r="C133" s="98" t="s">
        <v>13</v>
      </c>
      <c r="D133" s="98">
        <v>1</v>
      </c>
      <c r="E133" s="189">
        <v>280</v>
      </c>
      <c r="G133" s="43"/>
      <c r="H133" s="30"/>
      <c r="L133" s="36"/>
      <c r="M133" s="13"/>
      <c r="N133" s="13"/>
      <c r="O133" s="13"/>
      <c r="P133" s="13"/>
      <c r="Q133" s="13"/>
      <c r="R133" s="13"/>
      <c r="S133" s="13"/>
      <c r="T133" s="13"/>
      <c r="U133" s="13"/>
    </row>
    <row r="134" spans="1:21" s="6" customFormat="1" ht="31.5">
      <c r="A134" s="186"/>
      <c r="B134" s="193" t="s">
        <v>134</v>
      </c>
      <c r="C134" s="98" t="s">
        <v>13</v>
      </c>
      <c r="D134" s="98">
        <v>1</v>
      </c>
      <c r="E134" s="189">
        <v>179</v>
      </c>
      <c r="G134" s="43"/>
      <c r="H134" s="30"/>
      <c r="L134" s="36"/>
      <c r="M134" s="13"/>
      <c r="N134" s="13"/>
      <c r="O134" s="13"/>
      <c r="P134" s="13"/>
      <c r="Q134" s="13"/>
      <c r="R134" s="13"/>
      <c r="S134" s="13"/>
      <c r="T134" s="13"/>
      <c r="U134" s="13"/>
    </row>
    <row r="135" spans="1:21" s="6" customFormat="1" ht="47.25">
      <c r="A135" s="186"/>
      <c r="B135" s="155" t="s">
        <v>135</v>
      </c>
      <c r="C135" s="98" t="s">
        <v>13</v>
      </c>
      <c r="D135" s="98">
        <v>1</v>
      </c>
      <c r="E135" s="189">
        <v>104</v>
      </c>
      <c r="G135" s="43"/>
      <c r="H135" s="30"/>
      <c r="L135" s="36"/>
      <c r="M135" s="13"/>
      <c r="N135" s="13"/>
      <c r="O135" s="13"/>
      <c r="P135" s="13"/>
      <c r="Q135" s="13"/>
      <c r="R135" s="13"/>
      <c r="S135" s="13"/>
      <c r="T135" s="13"/>
      <c r="U135" s="13"/>
    </row>
    <row r="136" spans="1:21" s="6" customFormat="1">
      <c r="A136" s="186"/>
      <c r="B136" s="114" t="s">
        <v>39</v>
      </c>
      <c r="C136" s="115" t="s">
        <v>40</v>
      </c>
      <c r="D136" s="98"/>
      <c r="E136" s="194">
        <f>E137</f>
        <v>10</v>
      </c>
      <c r="G136" s="43"/>
      <c r="H136" s="30"/>
      <c r="L136" s="36"/>
      <c r="M136" s="13"/>
      <c r="N136" s="13"/>
      <c r="O136" s="13"/>
      <c r="P136" s="13"/>
      <c r="Q136" s="13"/>
      <c r="R136" s="13"/>
      <c r="S136" s="13"/>
      <c r="T136" s="13"/>
      <c r="U136" s="13"/>
    </row>
    <row r="137" spans="1:21" s="6" customFormat="1" ht="31.5">
      <c r="A137" s="186"/>
      <c r="B137" s="118" t="s">
        <v>136</v>
      </c>
      <c r="C137" s="98" t="s">
        <v>13</v>
      </c>
      <c r="D137" s="98">
        <v>1</v>
      </c>
      <c r="E137" s="189">
        <v>10</v>
      </c>
      <c r="G137" s="43"/>
      <c r="H137" s="30"/>
      <c r="L137" s="36"/>
      <c r="M137" s="13"/>
      <c r="N137" s="13"/>
      <c r="O137" s="13"/>
      <c r="P137" s="13"/>
      <c r="Q137" s="13"/>
      <c r="R137" s="13"/>
      <c r="S137" s="13"/>
      <c r="T137" s="13"/>
      <c r="U137" s="13"/>
    </row>
    <row r="138" spans="1:21" s="6" customFormat="1">
      <c r="A138" s="186"/>
      <c r="B138" s="195" t="s">
        <v>137</v>
      </c>
      <c r="C138" s="81" t="s">
        <v>138</v>
      </c>
      <c r="D138" s="80"/>
      <c r="E138" s="196">
        <f>E139</f>
        <v>20</v>
      </c>
      <c r="G138" s="43"/>
      <c r="H138" s="30"/>
      <c r="L138" s="36"/>
      <c r="M138" s="13"/>
      <c r="N138" s="13"/>
      <c r="O138" s="13"/>
      <c r="P138" s="13"/>
      <c r="Q138" s="13"/>
      <c r="R138" s="13"/>
      <c r="S138" s="13"/>
      <c r="T138" s="13"/>
      <c r="U138" s="13"/>
    </row>
    <row r="139" spans="1:21" s="6" customFormat="1">
      <c r="A139" s="186"/>
      <c r="B139" s="114" t="s">
        <v>139</v>
      </c>
      <c r="C139" s="158"/>
      <c r="D139" s="98"/>
      <c r="E139" s="189">
        <f>E140</f>
        <v>20</v>
      </c>
      <c r="G139" s="43"/>
      <c r="H139" s="30"/>
      <c r="L139" s="36"/>
      <c r="M139" s="13"/>
      <c r="N139" s="13"/>
      <c r="O139" s="13"/>
      <c r="P139" s="13"/>
      <c r="Q139" s="13"/>
      <c r="R139" s="13"/>
      <c r="S139" s="13"/>
      <c r="T139" s="13"/>
      <c r="U139" s="13"/>
    </row>
    <row r="140" spans="1:21" s="6" customFormat="1">
      <c r="A140" s="186"/>
      <c r="B140" s="131" t="s">
        <v>140</v>
      </c>
      <c r="C140" s="98" t="s">
        <v>13</v>
      </c>
      <c r="D140" s="98">
        <v>1</v>
      </c>
      <c r="E140" s="189">
        <v>20</v>
      </c>
      <c r="G140" s="43"/>
      <c r="H140" s="30"/>
      <c r="L140" s="36"/>
      <c r="M140" s="13"/>
      <c r="N140" s="13"/>
      <c r="O140" s="13"/>
      <c r="P140" s="13"/>
      <c r="Q140" s="13"/>
      <c r="R140" s="13"/>
      <c r="S140" s="13"/>
      <c r="T140" s="13"/>
      <c r="U140" s="13"/>
    </row>
    <row r="141" spans="1:21" s="6" customFormat="1" ht="15" customHeight="1">
      <c r="A141" s="186"/>
      <c r="B141" s="195" t="s">
        <v>76</v>
      </c>
      <c r="C141" s="81" t="s">
        <v>77</v>
      </c>
      <c r="D141" s="80"/>
      <c r="E141" s="196">
        <f>E147+E142+E144</f>
        <v>460</v>
      </c>
      <c r="G141" s="43"/>
      <c r="H141" s="30"/>
      <c r="L141" s="36"/>
      <c r="M141" s="13"/>
      <c r="N141" s="13"/>
      <c r="O141" s="13"/>
      <c r="P141" s="13"/>
      <c r="Q141" s="13"/>
      <c r="R141" s="13"/>
      <c r="S141" s="13"/>
      <c r="T141" s="13"/>
      <c r="U141" s="13"/>
    </row>
    <row r="142" spans="1:21" s="6" customFormat="1" ht="15" customHeight="1">
      <c r="A142" s="186"/>
      <c r="B142" s="197" t="s">
        <v>100</v>
      </c>
      <c r="C142" s="198"/>
      <c r="D142" s="137"/>
      <c r="E142" s="199">
        <f>E143</f>
        <v>157</v>
      </c>
      <c r="G142" s="43"/>
      <c r="H142" s="30"/>
      <c r="L142" s="36"/>
      <c r="M142" s="13"/>
      <c r="N142" s="13"/>
      <c r="O142" s="13"/>
      <c r="P142" s="13"/>
      <c r="Q142" s="13"/>
      <c r="R142" s="13"/>
      <c r="S142" s="13"/>
      <c r="T142" s="13"/>
      <c r="U142" s="13"/>
    </row>
    <row r="143" spans="1:21" s="6" customFormat="1" ht="31.5" customHeight="1">
      <c r="A143" s="186"/>
      <c r="B143" s="200" t="s">
        <v>141</v>
      </c>
      <c r="C143" s="98" t="s">
        <v>13</v>
      </c>
      <c r="D143" s="98">
        <v>1</v>
      </c>
      <c r="E143" s="178">
        <v>157</v>
      </c>
      <c r="G143" s="43"/>
      <c r="H143" s="30"/>
      <c r="L143" s="36"/>
      <c r="M143" s="13"/>
      <c r="N143" s="13"/>
      <c r="O143" s="13"/>
      <c r="P143" s="13"/>
      <c r="Q143" s="13"/>
      <c r="R143" s="13"/>
      <c r="S143" s="13"/>
      <c r="T143" s="13"/>
      <c r="U143" s="13"/>
    </row>
    <row r="144" spans="1:21" s="6" customFormat="1">
      <c r="A144" s="186"/>
      <c r="B144" s="141" t="s">
        <v>104</v>
      </c>
      <c r="C144" s="98"/>
      <c r="D144" s="98"/>
      <c r="E144" s="176">
        <f>E145+E146</f>
        <v>168</v>
      </c>
      <c r="G144" s="43"/>
      <c r="H144" s="30"/>
      <c r="L144" s="36"/>
      <c r="M144" s="13"/>
      <c r="N144" s="13"/>
      <c r="O144" s="13"/>
      <c r="P144" s="13"/>
      <c r="Q144" s="13"/>
      <c r="R144" s="13"/>
      <c r="S144" s="13"/>
      <c r="T144" s="13"/>
      <c r="U144" s="13"/>
    </row>
    <row r="145" spans="1:21" s="6" customFormat="1">
      <c r="A145" s="186"/>
      <c r="B145" s="131" t="s">
        <v>142</v>
      </c>
      <c r="C145" s="98" t="s">
        <v>13</v>
      </c>
      <c r="D145" s="98">
        <v>1</v>
      </c>
      <c r="E145" s="178">
        <v>68</v>
      </c>
      <c r="G145" s="43"/>
      <c r="H145" s="30"/>
      <c r="L145" s="36"/>
      <c r="M145" s="13"/>
      <c r="N145" s="13"/>
      <c r="O145" s="13"/>
      <c r="P145" s="13"/>
      <c r="Q145" s="13"/>
      <c r="R145" s="13"/>
      <c r="S145" s="13"/>
      <c r="T145" s="13"/>
      <c r="U145" s="13"/>
    </row>
    <row r="146" spans="1:21" s="6" customFormat="1">
      <c r="A146" s="186"/>
      <c r="B146" s="131" t="s">
        <v>143</v>
      </c>
      <c r="C146" s="98" t="s">
        <v>13</v>
      </c>
      <c r="D146" s="98">
        <v>1</v>
      </c>
      <c r="E146" s="178">
        <v>100</v>
      </c>
      <c r="G146" s="43"/>
      <c r="H146" s="30"/>
      <c r="L146" s="36"/>
      <c r="M146" s="13"/>
      <c r="N146" s="13"/>
      <c r="O146" s="13"/>
      <c r="P146" s="13"/>
      <c r="Q146" s="13"/>
      <c r="R146" s="13"/>
      <c r="S146" s="13"/>
      <c r="T146" s="13"/>
      <c r="U146" s="13"/>
    </row>
    <row r="147" spans="1:21" s="6" customFormat="1" ht="15.75" customHeight="1">
      <c r="A147" s="186"/>
      <c r="B147" s="201" t="s">
        <v>144</v>
      </c>
      <c r="C147" s="98" t="s">
        <v>13</v>
      </c>
      <c r="D147" s="98">
        <v>1</v>
      </c>
      <c r="E147" s="202">
        <f>SUM(E148:E148)</f>
        <v>135</v>
      </c>
      <c r="G147" s="43"/>
      <c r="H147" s="30"/>
      <c r="L147" s="36"/>
      <c r="M147" s="13"/>
      <c r="N147" s="13"/>
      <c r="O147" s="13"/>
      <c r="P147" s="13"/>
      <c r="Q147" s="13"/>
      <c r="R147" s="13"/>
      <c r="S147" s="13"/>
      <c r="T147" s="13"/>
      <c r="U147" s="13"/>
    </row>
    <row r="148" spans="1:21" s="6" customFormat="1" ht="31.5" customHeight="1">
      <c r="A148" s="186"/>
      <c r="B148" s="203" t="s">
        <v>145</v>
      </c>
      <c r="C148" s="98" t="s">
        <v>13</v>
      </c>
      <c r="D148" s="98">
        <v>1</v>
      </c>
      <c r="E148" s="189">
        <v>135</v>
      </c>
      <c r="G148" s="43"/>
      <c r="H148" s="30"/>
      <c r="L148" s="36"/>
      <c r="M148" s="13"/>
      <c r="N148" s="13"/>
      <c r="O148" s="13"/>
      <c r="P148" s="13"/>
      <c r="Q148" s="13"/>
      <c r="R148" s="13"/>
      <c r="S148" s="13"/>
      <c r="T148" s="13"/>
      <c r="U148" s="13"/>
    </row>
    <row r="149" spans="1:21" s="6" customFormat="1" ht="15.75" customHeight="1">
      <c r="A149" s="186"/>
      <c r="B149" s="80" t="s">
        <v>9</v>
      </c>
      <c r="C149" s="81" t="s">
        <v>10</v>
      </c>
      <c r="D149" s="80"/>
      <c r="E149" s="196">
        <f>E150+E155+E194+E196+E211</f>
        <v>1439.8</v>
      </c>
      <c r="G149" s="43"/>
      <c r="H149" s="30"/>
      <c r="L149" s="36"/>
      <c r="M149" s="13"/>
      <c r="N149" s="13"/>
      <c r="O149" s="13"/>
      <c r="P149" s="13"/>
      <c r="Q149" s="13"/>
      <c r="R149" s="13"/>
      <c r="S149" s="13"/>
      <c r="T149" s="13"/>
      <c r="U149" s="13"/>
    </row>
    <row r="150" spans="1:21" s="6" customFormat="1" ht="15.75" customHeight="1">
      <c r="A150" s="186"/>
      <c r="B150" s="160" t="s">
        <v>11</v>
      </c>
      <c r="C150" s="198"/>
      <c r="D150" s="137"/>
      <c r="E150" s="202">
        <f>SUM(E151:E154)</f>
        <v>614.79999999999995</v>
      </c>
      <c r="G150" s="43"/>
      <c r="H150" s="30"/>
      <c r="L150" s="36"/>
      <c r="M150" s="13"/>
      <c r="N150" s="13"/>
      <c r="O150" s="13"/>
      <c r="P150" s="13"/>
      <c r="Q150" s="13"/>
      <c r="R150" s="13"/>
      <c r="S150" s="13"/>
      <c r="T150" s="13"/>
      <c r="U150" s="13"/>
    </row>
    <row r="151" spans="1:21" s="6" customFormat="1" ht="15.75" customHeight="1">
      <c r="A151" s="186"/>
      <c r="B151" s="161" t="s">
        <v>12</v>
      </c>
      <c r="C151" s="98" t="s">
        <v>13</v>
      </c>
      <c r="D151" s="98">
        <v>1</v>
      </c>
      <c r="E151" s="189">
        <v>93.8</v>
      </c>
      <c r="G151" s="43"/>
      <c r="H151" s="30"/>
      <c r="L151" s="36"/>
      <c r="M151" s="13"/>
      <c r="N151" s="13"/>
      <c r="O151" s="13"/>
      <c r="P151" s="13"/>
      <c r="Q151" s="13"/>
      <c r="R151" s="13"/>
      <c r="S151" s="13"/>
      <c r="T151" s="13"/>
      <c r="U151" s="13"/>
    </row>
    <row r="152" spans="1:21" s="6" customFormat="1" ht="15.75" customHeight="1">
      <c r="A152" s="186"/>
      <c r="B152" s="166" t="s">
        <v>107</v>
      </c>
      <c r="C152" s="98" t="s">
        <v>13</v>
      </c>
      <c r="D152" s="98">
        <v>1</v>
      </c>
      <c r="E152" s="189">
        <v>52</v>
      </c>
      <c r="G152" s="43"/>
      <c r="H152" s="30"/>
      <c r="L152" s="36"/>
      <c r="M152" s="13"/>
      <c r="N152" s="13"/>
      <c r="O152" s="13"/>
      <c r="P152" s="13"/>
      <c r="Q152" s="13"/>
      <c r="R152" s="13"/>
      <c r="S152" s="13"/>
      <c r="T152" s="13"/>
      <c r="U152" s="13"/>
    </row>
    <row r="153" spans="1:21" s="6" customFormat="1" ht="15.75" customHeight="1">
      <c r="A153" s="186"/>
      <c r="B153" s="166" t="s">
        <v>108</v>
      </c>
      <c r="C153" s="98" t="s">
        <v>13</v>
      </c>
      <c r="D153" s="98">
        <v>1</v>
      </c>
      <c r="E153" s="189">
        <v>94</v>
      </c>
      <c r="G153" s="43"/>
      <c r="H153" s="30"/>
      <c r="L153" s="36"/>
      <c r="M153" s="13"/>
      <c r="N153" s="13"/>
      <c r="O153" s="13"/>
      <c r="P153" s="13"/>
      <c r="Q153" s="13"/>
      <c r="R153" s="13"/>
      <c r="S153" s="13"/>
      <c r="T153" s="13"/>
      <c r="U153" s="13"/>
    </row>
    <row r="154" spans="1:21" s="6" customFormat="1" ht="15.75" customHeight="1">
      <c r="A154" s="186"/>
      <c r="B154" s="166" t="s">
        <v>109</v>
      </c>
      <c r="C154" s="98" t="s">
        <v>13</v>
      </c>
      <c r="D154" s="98">
        <v>1</v>
      </c>
      <c r="E154" s="189">
        <v>375</v>
      </c>
      <c r="G154" s="43"/>
      <c r="H154" s="30"/>
      <c r="L154" s="36"/>
      <c r="M154" s="13"/>
      <c r="N154" s="13"/>
      <c r="O154" s="13"/>
      <c r="P154" s="13"/>
      <c r="Q154" s="13"/>
      <c r="R154" s="13"/>
      <c r="S154" s="13"/>
      <c r="T154" s="13"/>
      <c r="U154" s="13"/>
    </row>
    <row r="155" spans="1:21" s="6" customFormat="1" ht="15.75" customHeight="1">
      <c r="A155" s="186"/>
      <c r="B155" s="137" t="s">
        <v>146</v>
      </c>
      <c r="C155" s="98"/>
      <c r="D155" s="98"/>
      <c r="E155" s="202">
        <f>SUM(E156:E193)</f>
        <v>542</v>
      </c>
      <c r="G155" s="43"/>
      <c r="H155" s="30"/>
      <c r="L155" s="36"/>
      <c r="M155" s="13"/>
      <c r="N155" s="13"/>
      <c r="O155" s="13"/>
      <c r="P155" s="13"/>
      <c r="Q155" s="13"/>
      <c r="R155" s="13"/>
      <c r="S155" s="13"/>
      <c r="T155" s="13"/>
      <c r="U155" s="13"/>
    </row>
    <row r="156" spans="1:21" s="6" customFormat="1" ht="30" customHeight="1">
      <c r="A156" s="186"/>
      <c r="B156" s="204" t="s">
        <v>147</v>
      </c>
      <c r="C156" s="98" t="s">
        <v>13</v>
      </c>
      <c r="D156" s="98">
        <v>1</v>
      </c>
      <c r="E156" s="205">
        <v>3</v>
      </c>
      <c r="G156" s="43"/>
      <c r="H156" s="30"/>
      <c r="L156" s="36"/>
      <c r="M156" s="13"/>
      <c r="N156" s="13"/>
      <c r="O156" s="13"/>
      <c r="P156" s="13"/>
      <c r="Q156" s="13"/>
      <c r="R156" s="13"/>
      <c r="S156" s="13"/>
      <c r="T156" s="13"/>
      <c r="U156" s="13"/>
    </row>
    <row r="157" spans="1:21" s="6" customFormat="1" ht="17.25" customHeight="1">
      <c r="A157" s="186"/>
      <c r="B157" s="206" t="s">
        <v>148</v>
      </c>
      <c r="C157" s="98" t="s">
        <v>13</v>
      </c>
      <c r="D157" s="98">
        <v>1</v>
      </c>
      <c r="E157" s="205">
        <v>1</v>
      </c>
      <c r="G157" s="43"/>
      <c r="H157" s="30"/>
      <c r="I157" s="13"/>
      <c r="J157" s="13"/>
      <c r="L157" s="36"/>
      <c r="M157" s="13"/>
      <c r="N157" s="13"/>
      <c r="O157" s="13"/>
      <c r="P157" s="13"/>
      <c r="Q157" s="13"/>
      <c r="R157" s="13"/>
      <c r="S157" s="13"/>
      <c r="T157" s="13"/>
      <c r="U157" s="13"/>
    </row>
    <row r="158" spans="1:21" s="6" customFormat="1" ht="18" customHeight="1">
      <c r="A158" s="186"/>
      <c r="B158" s="131" t="s">
        <v>149</v>
      </c>
      <c r="C158" s="98" t="s">
        <v>13</v>
      </c>
      <c r="D158" s="98">
        <v>1</v>
      </c>
      <c r="E158" s="205">
        <v>3</v>
      </c>
      <c r="G158" s="207"/>
      <c r="H158" s="207"/>
      <c r="I158" s="207"/>
      <c r="J158" s="13"/>
      <c r="L158" s="36"/>
      <c r="M158" s="13"/>
      <c r="N158" s="13"/>
      <c r="O158" s="13"/>
      <c r="P158" s="13"/>
      <c r="Q158" s="13"/>
      <c r="R158" s="13"/>
      <c r="S158" s="13"/>
      <c r="T158" s="13"/>
      <c r="U158" s="13"/>
    </row>
    <row r="159" spans="1:21" s="6" customFormat="1" ht="16.5" customHeight="1">
      <c r="A159" s="186"/>
      <c r="B159" s="208" t="s">
        <v>150</v>
      </c>
      <c r="C159" s="98" t="s">
        <v>13</v>
      </c>
      <c r="D159" s="98">
        <v>1</v>
      </c>
      <c r="E159" s="205">
        <v>2</v>
      </c>
      <c r="G159" s="209"/>
      <c r="H159" s="209"/>
      <c r="I159" s="209"/>
      <c r="J159" s="13"/>
      <c r="L159" s="36"/>
      <c r="M159" s="13"/>
      <c r="N159" s="13"/>
      <c r="O159" s="13"/>
      <c r="P159" s="13"/>
      <c r="Q159" s="13"/>
      <c r="R159" s="13"/>
      <c r="S159" s="13"/>
      <c r="T159" s="13"/>
      <c r="U159" s="13"/>
    </row>
    <row r="160" spans="1:21" s="6" customFormat="1">
      <c r="A160" s="186"/>
      <c r="B160" s="131" t="s">
        <v>151</v>
      </c>
      <c r="C160" s="98" t="s">
        <v>13</v>
      </c>
      <c r="D160" s="98">
        <v>1</v>
      </c>
      <c r="E160" s="205">
        <v>35</v>
      </c>
      <c r="G160" s="210"/>
      <c r="H160" s="210"/>
      <c r="I160" s="210"/>
      <c r="J160" s="13"/>
      <c r="L160" s="36"/>
      <c r="M160" s="13"/>
      <c r="N160" s="13"/>
      <c r="O160" s="13"/>
      <c r="P160" s="13"/>
      <c r="Q160" s="13"/>
      <c r="R160" s="13"/>
      <c r="S160" s="13"/>
      <c r="T160" s="13"/>
      <c r="U160" s="13"/>
    </row>
    <row r="161" spans="1:21" s="6" customFormat="1">
      <c r="A161" s="186"/>
      <c r="B161" s="211" t="s">
        <v>148</v>
      </c>
      <c r="C161" s="98" t="s">
        <v>13</v>
      </c>
      <c r="D161" s="98">
        <v>1</v>
      </c>
      <c r="E161" s="205">
        <v>1</v>
      </c>
      <c r="G161" s="210"/>
      <c r="H161" s="210"/>
      <c r="I161" s="210"/>
      <c r="J161" s="13"/>
      <c r="L161" s="36"/>
      <c r="M161" s="13"/>
      <c r="N161" s="13"/>
      <c r="O161" s="13"/>
      <c r="P161" s="13"/>
      <c r="Q161" s="13"/>
      <c r="R161" s="13"/>
      <c r="S161" s="13"/>
      <c r="T161" s="13"/>
      <c r="U161" s="13"/>
    </row>
    <row r="162" spans="1:21" s="6" customFormat="1">
      <c r="A162" s="186"/>
      <c r="B162" s="211" t="s">
        <v>149</v>
      </c>
      <c r="C162" s="98" t="s">
        <v>13</v>
      </c>
      <c r="D162" s="98">
        <v>1</v>
      </c>
      <c r="E162" s="205">
        <v>3</v>
      </c>
      <c r="G162" s="210"/>
      <c r="H162" s="210"/>
      <c r="I162" s="210"/>
      <c r="J162" s="13"/>
      <c r="L162" s="36"/>
      <c r="M162" s="13"/>
      <c r="N162" s="13"/>
      <c r="O162" s="13"/>
      <c r="P162" s="13"/>
      <c r="Q162" s="13"/>
      <c r="R162" s="13"/>
      <c r="S162" s="13"/>
      <c r="T162" s="13"/>
      <c r="U162" s="13"/>
    </row>
    <row r="163" spans="1:21" s="6" customFormat="1">
      <c r="A163" s="186"/>
      <c r="B163" s="212" t="s">
        <v>150</v>
      </c>
      <c r="C163" s="98" t="s">
        <v>13</v>
      </c>
      <c r="D163" s="98">
        <v>1</v>
      </c>
      <c r="E163" s="205">
        <v>2</v>
      </c>
      <c r="G163" s="210"/>
      <c r="H163" s="210"/>
      <c r="I163" s="210"/>
      <c r="J163" s="13"/>
      <c r="L163" s="36"/>
      <c r="M163" s="13"/>
      <c r="N163" s="13"/>
      <c r="O163" s="13"/>
      <c r="P163" s="13"/>
      <c r="Q163" s="13"/>
      <c r="R163" s="13"/>
      <c r="S163" s="13"/>
      <c r="T163" s="13"/>
      <c r="U163" s="13"/>
    </row>
    <row r="164" spans="1:21" s="6" customFormat="1">
      <c r="A164" s="186"/>
      <c r="B164" s="211" t="s">
        <v>151</v>
      </c>
      <c r="C164" s="98" t="s">
        <v>13</v>
      </c>
      <c r="D164" s="98">
        <v>1</v>
      </c>
      <c r="E164" s="205">
        <v>35</v>
      </c>
      <c r="G164" s="210"/>
      <c r="H164" s="210"/>
      <c r="I164" s="210"/>
      <c r="J164" s="13"/>
      <c r="L164" s="36"/>
      <c r="M164" s="13"/>
      <c r="N164" s="13"/>
      <c r="O164" s="13"/>
      <c r="P164" s="13"/>
      <c r="Q164" s="13"/>
      <c r="R164" s="13"/>
      <c r="S164" s="13"/>
      <c r="T164" s="13"/>
      <c r="U164" s="13"/>
    </row>
    <row r="165" spans="1:21" s="6" customFormat="1">
      <c r="A165" s="186"/>
      <c r="B165" s="211" t="s">
        <v>148</v>
      </c>
      <c r="C165" s="98" t="s">
        <v>13</v>
      </c>
      <c r="D165" s="98">
        <v>1</v>
      </c>
      <c r="E165" s="205">
        <v>3</v>
      </c>
      <c r="G165" s="210"/>
      <c r="H165" s="210"/>
      <c r="I165" s="210"/>
      <c r="J165" s="13"/>
      <c r="L165" s="36"/>
      <c r="M165" s="13"/>
      <c r="N165" s="13"/>
      <c r="O165" s="13"/>
      <c r="P165" s="13"/>
      <c r="Q165" s="13"/>
      <c r="R165" s="13"/>
      <c r="S165" s="13"/>
      <c r="T165" s="13"/>
      <c r="U165" s="13"/>
    </row>
    <row r="166" spans="1:21" s="6" customFormat="1">
      <c r="A166" s="186"/>
      <c r="B166" s="211" t="s">
        <v>149</v>
      </c>
      <c r="C166" s="98" t="s">
        <v>13</v>
      </c>
      <c r="D166" s="98">
        <v>1</v>
      </c>
      <c r="E166" s="205">
        <v>6</v>
      </c>
      <c r="G166" s="210"/>
      <c r="H166" s="210"/>
      <c r="I166" s="210"/>
      <c r="J166" s="13"/>
      <c r="L166" s="36"/>
      <c r="M166" s="13"/>
      <c r="N166" s="13"/>
      <c r="O166" s="13"/>
      <c r="P166" s="13"/>
      <c r="Q166" s="13"/>
      <c r="R166" s="13"/>
      <c r="S166" s="13"/>
      <c r="T166" s="13"/>
      <c r="U166" s="13"/>
    </row>
    <row r="167" spans="1:21" s="6" customFormat="1">
      <c r="A167" s="186"/>
      <c r="B167" s="213" t="s">
        <v>150</v>
      </c>
      <c r="C167" s="98" t="s">
        <v>13</v>
      </c>
      <c r="D167" s="98">
        <v>1</v>
      </c>
      <c r="E167" s="205">
        <v>4</v>
      </c>
      <c r="G167" s="210"/>
      <c r="H167" s="210"/>
      <c r="I167" s="210"/>
      <c r="J167" s="13"/>
      <c r="L167" s="36"/>
      <c r="M167" s="13"/>
      <c r="N167" s="13"/>
      <c r="O167" s="13"/>
      <c r="P167" s="13"/>
      <c r="Q167" s="13"/>
      <c r="R167" s="13"/>
      <c r="S167" s="13"/>
      <c r="T167" s="13"/>
      <c r="U167" s="13"/>
    </row>
    <row r="168" spans="1:21" s="6" customFormat="1">
      <c r="A168" s="186"/>
      <c r="B168" s="143" t="s">
        <v>151</v>
      </c>
      <c r="C168" s="98" t="s">
        <v>13</v>
      </c>
      <c r="D168" s="98">
        <v>1</v>
      </c>
      <c r="E168" s="205">
        <v>140</v>
      </c>
      <c r="G168" s="210"/>
      <c r="H168" s="210"/>
      <c r="I168" s="210"/>
      <c r="J168" s="13"/>
      <c r="L168" s="36"/>
      <c r="M168" s="13"/>
      <c r="N168" s="13"/>
      <c r="O168" s="13"/>
      <c r="P168" s="13"/>
      <c r="Q168" s="13"/>
      <c r="R168" s="13"/>
      <c r="S168" s="13"/>
      <c r="T168" s="13"/>
      <c r="U168" s="13"/>
    </row>
    <row r="169" spans="1:21" s="6" customFormat="1" ht="31.5">
      <c r="A169" s="186"/>
      <c r="B169" s="214" t="s">
        <v>152</v>
      </c>
      <c r="C169" s="98" t="s">
        <v>13</v>
      </c>
      <c r="D169" s="98">
        <v>1</v>
      </c>
      <c r="E169" s="205">
        <v>65</v>
      </c>
      <c r="G169" s="210"/>
      <c r="H169" s="210"/>
      <c r="I169" s="210"/>
      <c r="J169" s="13"/>
      <c r="L169" s="36"/>
      <c r="M169" s="13"/>
      <c r="N169" s="13"/>
      <c r="O169" s="13"/>
      <c r="P169" s="13"/>
      <c r="Q169" s="13"/>
      <c r="R169" s="13"/>
      <c r="S169" s="13"/>
      <c r="T169" s="13"/>
      <c r="U169" s="13"/>
    </row>
    <row r="170" spans="1:21" s="6" customFormat="1">
      <c r="A170" s="186"/>
      <c r="B170" s="214" t="s">
        <v>153</v>
      </c>
      <c r="C170" s="98" t="s">
        <v>13</v>
      </c>
      <c r="D170" s="98">
        <v>1</v>
      </c>
      <c r="E170" s="215">
        <v>2.5</v>
      </c>
      <c r="G170" s="210"/>
      <c r="H170" s="210"/>
      <c r="I170" s="210"/>
      <c r="J170" s="13"/>
      <c r="L170" s="36"/>
      <c r="M170" s="13"/>
      <c r="N170" s="13"/>
      <c r="O170" s="13"/>
      <c r="P170" s="13"/>
      <c r="Q170" s="13"/>
      <c r="R170" s="13"/>
      <c r="S170" s="13"/>
      <c r="T170" s="13"/>
      <c r="U170" s="13"/>
    </row>
    <row r="171" spans="1:21" s="6" customFormat="1">
      <c r="A171" s="186"/>
      <c r="B171" s="143" t="s">
        <v>148</v>
      </c>
      <c r="C171" s="98" t="s">
        <v>13</v>
      </c>
      <c r="D171" s="98">
        <v>1</v>
      </c>
      <c r="E171" s="205">
        <v>1</v>
      </c>
      <c r="G171" s="210"/>
      <c r="H171" s="210"/>
      <c r="I171" s="210"/>
      <c r="J171" s="13"/>
      <c r="L171" s="36"/>
      <c r="M171" s="13"/>
      <c r="N171" s="13"/>
      <c r="O171" s="13"/>
      <c r="P171" s="13"/>
      <c r="Q171" s="13"/>
      <c r="R171" s="13"/>
      <c r="S171" s="13"/>
      <c r="T171" s="13"/>
      <c r="U171" s="13"/>
    </row>
    <row r="172" spans="1:21" s="6" customFormat="1" ht="31.5">
      <c r="A172" s="186"/>
      <c r="B172" s="118" t="s">
        <v>154</v>
      </c>
      <c r="C172" s="98" t="s">
        <v>13</v>
      </c>
      <c r="D172" s="98">
        <v>1</v>
      </c>
      <c r="E172" s="205">
        <v>2</v>
      </c>
      <c r="G172" s="210"/>
      <c r="H172" s="210"/>
      <c r="I172" s="210"/>
      <c r="J172" s="13"/>
      <c r="L172" s="36"/>
      <c r="M172" s="13"/>
      <c r="N172" s="13"/>
      <c r="O172" s="13"/>
      <c r="P172" s="13"/>
      <c r="Q172" s="13"/>
      <c r="R172" s="13"/>
      <c r="S172" s="13"/>
      <c r="T172" s="13"/>
      <c r="U172" s="13"/>
    </row>
    <row r="173" spans="1:21" s="6" customFormat="1">
      <c r="A173" s="186"/>
      <c r="B173" s="216" t="s">
        <v>155</v>
      </c>
      <c r="C173" s="98" t="s">
        <v>13</v>
      </c>
      <c r="D173" s="98">
        <v>1</v>
      </c>
      <c r="E173" s="205">
        <v>2</v>
      </c>
      <c r="G173" s="210"/>
      <c r="H173" s="210"/>
      <c r="I173" s="210"/>
      <c r="J173" s="13"/>
      <c r="L173" s="36"/>
      <c r="M173" s="13"/>
      <c r="N173" s="13"/>
      <c r="O173" s="13"/>
      <c r="P173" s="13"/>
      <c r="Q173" s="13"/>
      <c r="R173" s="13"/>
      <c r="S173" s="13"/>
      <c r="T173" s="13"/>
      <c r="U173" s="13"/>
    </row>
    <row r="174" spans="1:21" s="6" customFormat="1">
      <c r="A174" s="186"/>
      <c r="B174" s="217" t="s">
        <v>156</v>
      </c>
      <c r="C174" s="98" t="s">
        <v>13</v>
      </c>
      <c r="D174" s="98">
        <v>1</v>
      </c>
      <c r="E174" s="205">
        <v>2</v>
      </c>
      <c r="G174" s="210"/>
      <c r="H174" s="210"/>
      <c r="I174" s="210"/>
      <c r="J174" s="13"/>
      <c r="L174" s="36"/>
      <c r="M174" s="13"/>
      <c r="N174" s="13"/>
      <c r="O174" s="13"/>
      <c r="P174" s="13"/>
      <c r="Q174" s="13"/>
      <c r="R174" s="13"/>
      <c r="S174" s="13"/>
      <c r="T174" s="13"/>
      <c r="U174" s="13"/>
    </row>
    <row r="175" spans="1:21" s="6" customFormat="1">
      <c r="A175" s="186"/>
      <c r="B175" s="218" t="s">
        <v>157</v>
      </c>
      <c r="C175" s="98" t="s">
        <v>13</v>
      </c>
      <c r="D175" s="98">
        <v>1</v>
      </c>
      <c r="E175" s="205">
        <v>4</v>
      </c>
      <c r="G175" s="210"/>
      <c r="H175" s="210"/>
      <c r="I175" s="210"/>
      <c r="J175" s="13"/>
      <c r="L175" s="36"/>
      <c r="M175" s="13"/>
      <c r="N175" s="13"/>
      <c r="O175" s="13"/>
      <c r="P175" s="13"/>
      <c r="Q175" s="13"/>
      <c r="R175" s="13"/>
      <c r="S175" s="13"/>
      <c r="T175" s="13"/>
      <c r="U175" s="13"/>
    </row>
    <row r="176" spans="1:21" s="6" customFormat="1" ht="30">
      <c r="A176" s="186"/>
      <c r="B176" s="212" t="s">
        <v>158</v>
      </c>
      <c r="C176" s="98" t="s">
        <v>13</v>
      </c>
      <c r="D176" s="98">
        <v>1</v>
      </c>
      <c r="E176" s="205">
        <v>77</v>
      </c>
      <c r="G176" s="210"/>
      <c r="H176" s="210"/>
      <c r="I176" s="210"/>
      <c r="J176" s="13"/>
      <c r="L176" s="36"/>
      <c r="M176" s="13"/>
      <c r="N176" s="13"/>
      <c r="O176" s="13"/>
      <c r="P176" s="13"/>
      <c r="Q176" s="13"/>
      <c r="R176" s="13"/>
      <c r="S176" s="13"/>
      <c r="T176" s="13"/>
      <c r="U176" s="13"/>
    </row>
    <row r="177" spans="1:21" s="6" customFormat="1">
      <c r="A177" s="186"/>
      <c r="B177" s="211" t="s">
        <v>159</v>
      </c>
      <c r="C177" s="98" t="s">
        <v>13</v>
      </c>
      <c r="D177" s="98">
        <v>1</v>
      </c>
      <c r="E177" s="205">
        <v>3</v>
      </c>
      <c r="G177" s="210"/>
      <c r="H177" s="210"/>
      <c r="I177" s="210"/>
      <c r="J177" s="13"/>
      <c r="L177" s="36"/>
      <c r="M177" s="13"/>
      <c r="N177" s="13"/>
      <c r="O177" s="13"/>
      <c r="P177" s="13"/>
      <c r="Q177" s="13"/>
      <c r="R177" s="13"/>
      <c r="S177" s="13"/>
      <c r="T177" s="13"/>
      <c r="U177" s="13"/>
    </row>
    <row r="178" spans="1:21" s="6" customFormat="1">
      <c r="A178" s="186"/>
      <c r="B178" s="219" t="s">
        <v>160</v>
      </c>
      <c r="C178" s="98" t="s">
        <v>13</v>
      </c>
      <c r="D178" s="98">
        <v>1</v>
      </c>
      <c r="E178" s="205">
        <v>3</v>
      </c>
      <c r="G178" s="210"/>
      <c r="H178" s="210"/>
      <c r="I178" s="210"/>
      <c r="J178" s="13"/>
      <c r="L178" s="36"/>
      <c r="M178" s="13"/>
      <c r="N178" s="13"/>
      <c r="O178" s="13"/>
      <c r="P178" s="13"/>
      <c r="Q178" s="13"/>
      <c r="R178" s="13"/>
      <c r="S178" s="13"/>
      <c r="T178" s="13"/>
      <c r="U178" s="13"/>
    </row>
    <row r="179" spans="1:21" s="6" customFormat="1">
      <c r="A179" s="186"/>
      <c r="B179" s="220" t="s">
        <v>161</v>
      </c>
      <c r="C179" s="98" t="s">
        <v>13</v>
      </c>
      <c r="D179" s="98">
        <v>1</v>
      </c>
      <c r="E179" s="205">
        <v>3</v>
      </c>
      <c r="G179" s="210"/>
      <c r="H179" s="210"/>
      <c r="I179" s="210"/>
      <c r="J179" s="13"/>
      <c r="L179" s="36"/>
      <c r="M179" s="13"/>
      <c r="N179" s="13"/>
      <c r="O179" s="13"/>
      <c r="P179" s="13"/>
      <c r="Q179" s="13"/>
      <c r="R179" s="13"/>
      <c r="S179" s="13"/>
      <c r="T179" s="13"/>
      <c r="U179" s="13"/>
    </row>
    <row r="180" spans="1:21" s="6" customFormat="1">
      <c r="A180" s="186"/>
      <c r="B180" s="221" t="s">
        <v>162</v>
      </c>
      <c r="C180" s="98" t="s">
        <v>13</v>
      </c>
      <c r="D180" s="98">
        <v>1</v>
      </c>
      <c r="E180" s="205">
        <v>42</v>
      </c>
      <c r="G180" s="210"/>
      <c r="H180" s="210"/>
      <c r="I180" s="210"/>
      <c r="J180" s="13"/>
      <c r="L180" s="36"/>
      <c r="M180" s="13"/>
      <c r="N180" s="13"/>
      <c r="O180" s="13"/>
      <c r="P180" s="13"/>
      <c r="Q180" s="13"/>
      <c r="R180" s="13"/>
      <c r="S180" s="13"/>
      <c r="T180" s="13"/>
      <c r="U180" s="13"/>
    </row>
    <row r="181" spans="1:21" s="6" customFormat="1">
      <c r="A181" s="186"/>
      <c r="B181" s="221" t="s">
        <v>163</v>
      </c>
      <c r="C181" s="98" t="s">
        <v>13</v>
      </c>
      <c r="D181" s="98">
        <v>1</v>
      </c>
      <c r="E181" s="205">
        <v>3</v>
      </c>
      <c r="G181" s="210"/>
      <c r="H181" s="210"/>
      <c r="I181" s="210"/>
      <c r="J181" s="13"/>
      <c r="L181" s="36"/>
      <c r="M181" s="13"/>
      <c r="N181" s="13"/>
      <c r="O181" s="13"/>
      <c r="P181" s="13"/>
      <c r="Q181" s="13"/>
      <c r="R181" s="13"/>
      <c r="S181" s="13"/>
      <c r="T181" s="13"/>
      <c r="U181" s="13"/>
    </row>
    <row r="182" spans="1:21" s="6" customFormat="1">
      <c r="A182" s="186"/>
      <c r="B182" s="221" t="s">
        <v>164</v>
      </c>
      <c r="C182" s="98" t="s">
        <v>13</v>
      </c>
      <c r="D182" s="98">
        <v>1</v>
      </c>
      <c r="E182" s="205">
        <v>3</v>
      </c>
      <c r="G182" s="210"/>
      <c r="H182" s="210"/>
      <c r="I182" s="210"/>
      <c r="J182" s="13"/>
      <c r="L182" s="36"/>
      <c r="M182" s="13"/>
      <c r="N182" s="13"/>
      <c r="O182" s="13"/>
      <c r="P182" s="13"/>
      <c r="Q182" s="13"/>
      <c r="R182" s="13"/>
      <c r="S182" s="13"/>
      <c r="T182" s="13"/>
      <c r="U182" s="13"/>
    </row>
    <row r="183" spans="1:21" s="6" customFormat="1">
      <c r="A183" s="186"/>
      <c r="B183" s="221" t="s">
        <v>165</v>
      </c>
      <c r="C183" s="98" t="s">
        <v>13</v>
      </c>
      <c r="D183" s="98">
        <v>1</v>
      </c>
      <c r="E183" s="205">
        <v>2</v>
      </c>
      <c r="G183" s="210"/>
      <c r="H183" s="210"/>
      <c r="I183" s="210"/>
      <c r="J183" s="13"/>
      <c r="L183" s="36"/>
      <c r="M183" s="13"/>
      <c r="N183" s="13"/>
      <c r="O183" s="13"/>
      <c r="P183" s="13"/>
      <c r="Q183" s="13"/>
      <c r="R183" s="13"/>
      <c r="S183" s="13"/>
      <c r="T183" s="13"/>
      <c r="U183" s="13"/>
    </row>
    <row r="184" spans="1:21" s="6" customFormat="1">
      <c r="A184" s="186"/>
      <c r="B184" s="221" t="s">
        <v>156</v>
      </c>
      <c r="C184" s="98" t="s">
        <v>13</v>
      </c>
      <c r="D184" s="98">
        <v>1</v>
      </c>
      <c r="E184" s="205">
        <v>3</v>
      </c>
      <c r="G184" s="210"/>
      <c r="H184" s="210"/>
      <c r="I184" s="210"/>
      <c r="J184" s="13"/>
      <c r="L184" s="36"/>
      <c r="M184" s="13"/>
      <c r="N184" s="13"/>
      <c r="O184" s="13"/>
      <c r="P184" s="13"/>
      <c r="Q184" s="13"/>
      <c r="R184" s="13"/>
      <c r="S184" s="13"/>
      <c r="T184" s="13"/>
      <c r="U184" s="13"/>
    </row>
    <row r="185" spans="1:21" s="6" customFormat="1">
      <c r="A185" s="186"/>
      <c r="B185" s="221" t="s">
        <v>166</v>
      </c>
      <c r="C185" s="98" t="s">
        <v>13</v>
      </c>
      <c r="D185" s="98">
        <v>1</v>
      </c>
      <c r="E185" s="205">
        <v>2</v>
      </c>
      <c r="G185" s="210"/>
      <c r="H185" s="210"/>
      <c r="I185" s="210"/>
      <c r="J185" s="13"/>
      <c r="L185" s="36"/>
      <c r="M185" s="13"/>
      <c r="N185" s="13"/>
      <c r="O185" s="13"/>
      <c r="P185" s="13"/>
      <c r="Q185" s="13"/>
      <c r="R185" s="13"/>
      <c r="S185" s="13"/>
      <c r="T185" s="13"/>
      <c r="U185" s="13"/>
    </row>
    <row r="186" spans="1:21" s="6" customFormat="1">
      <c r="A186" s="186"/>
      <c r="B186" s="220" t="s">
        <v>167</v>
      </c>
      <c r="C186" s="98" t="s">
        <v>13</v>
      </c>
      <c r="D186" s="98">
        <v>1</v>
      </c>
      <c r="E186" s="205">
        <v>2</v>
      </c>
      <c r="G186" s="210"/>
      <c r="H186" s="210"/>
      <c r="I186" s="210"/>
      <c r="J186" s="13"/>
      <c r="L186" s="36"/>
      <c r="M186" s="13"/>
      <c r="N186" s="13"/>
      <c r="O186" s="13"/>
      <c r="P186" s="13"/>
      <c r="Q186" s="13"/>
      <c r="R186" s="13"/>
      <c r="S186" s="13"/>
      <c r="T186" s="13"/>
      <c r="U186" s="13"/>
    </row>
    <row r="187" spans="1:21" s="6" customFormat="1">
      <c r="A187" s="186"/>
      <c r="B187" s="220" t="s">
        <v>168</v>
      </c>
      <c r="C187" s="98" t="s">
        <v>13</v>
      </c>
      <c r="D187" s="98">
        <v>1</v>
      </c>
      <c r="E187" s="205">
        <v>3</v>
      </c>
      <c r="G187" s="210"/>
      <c r="H187" s="210"/>
      <c r="I187" s="210"/>
      <c r="J187" s="13"/>
      <c r="L187" s="36"/>
      <c r="M187" s="13"/>
      <c r="N187" s="13"/>
      <c r="O187" s="13"/>
      <c r="P187" s="13"/>
      <c r="Q187" s="13"/>
      <c r="R187" s="13"/>
      <c r="S187" s="13"/>
      <c r="T187" s="13"/>
      <c r="U187" s="13"/>
    </row>
    <row r="188" spans="1:21" s="6" customFormat="1">
      <c r="A188" s="186"/>
      <c r="B188" s="220" t="s">
        <v>168</v>
      </c>
      <c r="C188" s="98" t="s">
        <v>13</v>
      </c>
      <c r="D188" s="98">
        <v>1</v>
      </c>
      <c r="E188" s="205">
        <v>3</v>
      </c>
      <c r="G188" s="210"/>
      <c r="H188" s="210"/>
      <c r="I188" s="210"/>
      <c r="J188" s="13"/>
      <c r="L188" s="36"/>
      <c r="M188" s="13"/>
      <c r="N188" s="13"/>
      <c r="O188" s="13"/>
      <c r="P188" s="13"/>
      <c r="Q188" s="13"/>
      <c r="R188" s="13"/>
      <c r="S188" s="13"/>
      <c r="T188" s="13"/>
      <c r="U188" s="13"/>
    </row>
    <row r="189" spans="1:21" s="6" customFormat="1">
      <c r="A189" s="186"/>
      <c r="B189" s="220" t="s">
        <v>167</v>
      </c>
      <c r="C189" s="98" t="s">
        <v>13</v>
      </c>
      <c r="D189" s="98">
        <v>1</v>
      </c>
      <c r="E189" s="205">
        <v>3</v>
      </c>
      <c r="G189" s="210"/>
      <c r="H189" s="210"/>
      <c r="I189" s="210"/>
      <c r="J189" s="13"/>
      <c r="L189" s="36"/>
      <c r="M189" s="13"/>
      <c r="N189" s="13"/>
      <c r="O189" s="13"/>
      <c r="P189" s="13"/>
      <c r="Q189" s="13"/>
      <c r="R189" s="13"/>
      <c r="S189" s="13"/>
      <c r="T189" s="13"/>
      <c r="U189" s="13"/>
    </row>
    <row r="190" spans="1:21" s="6" customFormat="1" ht="31.5">
      <c r="A190" s="186"/>
      <c r="B190" s="222" t="s">
        <v>169</v>
      </c>
      <c r="C190" s="98" t="s">
        <v>13</v>
      </c>
      <c r="D190" s="98">
        <v>1</v>
      </c>
      <c r="E190" s="215">
        <v>40</v>
      </c>
      <c r="G190" s="210"/>
      <c r="H190" s="210"/>
      <c r="I190" s="210"/>
      <c r="J190" s="13"/>
      <c r="L190" s="36"/>
      <c r="M190" s="13"/>
      <c r="N190" s="13"/>
      <c r="O190" s="13"/>
      <c r="P190" s="13"/>
      <c r="Q190" s="13"/>
      <c r="R190" s="13"/>
      <c r="S190" s="13"/>
      <c r="T190" s="13"/>
      <c r="U190" s="13"/>
    </row>
    <row r="191" spans="1:21" s="6" customFormat="1" ht="31.5">
      <c r="A191" s="186"/>
      <c r="B191" s="214" t="s">
        <v>170</v>
      </c>
      <c r="C191" s="98" t="s">
        <v>13</v>
      </c>
      <c r="D191" s="98">
        <v>1</v>
      </c>
      <c r="E191" s="215">
        <v>10</v>
      </c>
      <c r="G191" s="210"/>
      <c r="H191" s="210"/>
      <c r="I191" s="210"/>
      <c r="J191" s="13"/>
      <c r="L191" s="36"/>
      <c r="M191" s="13"/>
      <c r="N191" s="13"/>
      <c r="O191" s="13"/>
      <c r="P191" s="13"/>
      <c r="Q191" s="13"/>
      <c r="R191" s="13"/>
      <c r="S191" s="13"/>
      <c r="T191" s="13"/>
      <c r="U191" s="13"/>
    </row>
    <row r="192" spans="1:21" s="6" customFormat="1" ht="15" customHeight="1">
      <c r="A192" s="186"/>
      <c r="B192" s="214" t="s">
        <v>171</v>
      </c>
      <c r="C192" s="98" t="s">
        <v>13</v>
      </c>
      <c r="D192" s="98">
        <v>1</v>
      </c>
      <c r="E192" s="215">
        <v>1.5</v>
      </c>
      <c r="G192" s="210"/>
      <c r="H192" s="210"/>
      <c r="I192" s="210"/>
      <c r="J192" s="13"/>
      <c r="L192" s="36"/>
      <c r="M192" s="13"/>
      <c r="N192" s="13"/>
      <c r="O192" s="13"/>
      <c r="P192" s="13"/>
      <c r="Q192" s="13"/>
      <c r="R192" s="13"/>
      <c r="S192" s="13"/>
      <c r="T192" s="13"/>
      <c r="U192" s="13"/>
    </row>
    <row r="193" spans="1:21" s="6" customFormat="1" ht="45" customHeight="1">
      <c r="A193" s="186"/>
      <c r="B193" s="223" t="s">
        <v>172</v>
      </c>
      <c r="C193" s="98" t="s">
        <v>13</v>
      </c>
      <c r="D193" s="98">
        <v>1</v>
      </c>
      <c r="E193" s="215">
        <v>22</v>
      </c>
      <c r="G193" s="210"/>
      <c r="H193" s="210"/>
      <c r="I193" s="210"/>
      <c r="J193" s="13"/>
      <c r="L193" s="36"/>
      <c r="M193" s="13"/>
      <c r="N193" s="13"/>
      <c r="O193" s="13"/>
      <c r="P193" s="13"/>
      <c r="Q193" s="13"/>
      <c r="R193" s="13"/>
      <c r="S193" s="13"/>
      <c r="T193" s="13"/>
      <c r="U193" s="13"/>
    </row>
    <row r="194" spans="1:21" s="6" customFormat="1">
      <c r="A194" s="186"/>
      <c r="B194" s="169" t="s">
        <v>173</v>
      </c>
      <c r="C194" s="158"/>
      <c r="D194" s="98"/>
      <c r="E194" s="202">
        <f>E195</f>
        <v>1</v>
      </c>
      <c r="G194" s="210"/>
      <c r="H194" s="210"/>
      <c r="I194" s="210"/>
      <c r="J194" s="13"/>
      <c r="L194" s="36"/>
      <c r="M194" s="13"/>
      <c r="N194" s="13"/>
      <c r="O194" s="13"/>
      <c r="P194" s="13"/>
      <c r="Q194" s="13"/>
      <c r="R194" s="13"/>
      <c r="S194" s="13"/>
      <c r="T194" s="13"/>
      <c r="U194" s="13"/>
    </row>
    <row r="195" spans="1:21" s="6" customFormat="1">
      <c r="A195" s="186"/>
      <c r="B195" s="224" t="s">
        <v>174</v>
      </c>
      <c r="C195" s="98" t="s">
        <v>13</v>
      </c>
      <c r="D195" s="98">
        <v>1</v>
      </c>
      <c r="E195" s="189">
        <v>1</v>
      </c>
      <c r="G195" s="210"/>
      <c r="H195" s="210"/>
      <c r="I195" s="210"/>
      <c r="J195" s="13"/>
      <c r="L195" s="36"/>
      <c r="M195" s="13"/>
      <c r="N195" s="13"/>
      <c r="O195" s="13"/>
      <c r="P195" s="13"/>
      <c r="Q195" s="13"/>
      <c r="R195" s="13"/>
      <c r="S195" s="13"/>
      <c r="T195" s="13"/>
      <c r="U195" s="13"/>
    </row>
    <row r="196" spans="1:21" s="6" customFormat="1">
      <c r="A196" s="186"/>
      <c r="B196" s="169" t="s">
        <v>175</v>
      </c>
      <c r="C196" s="158"/>
      <c r="D196" s="98"/>
      <c r="E196" s="202">
        <f>SUM(E197:E210)</f>
        <v>275</v>
      </c>
      <c r="G196" s="210"/>
      <c r="H196" s="210"/>
      <c r="I196" s="210"/>
      <c r="J196" s="13"/>
      <c r="L196" s="36"/>
      <c r="M196" s="13"/>
      <c r="N196" s="13"/>
      <c r="O196" s="13"/>
      <c r="P196" s="13"/>
      <c r="Q196" s="13"/>
      <c r="R196" s="13"/>
      <c r="S196" s="13"/>
      <c r="T196" s="13"/>
      <c r="U196" s="13"/>
    </row>
    <row r="197" spans="1:21" s="6" customFormat="1">
      <c r="A197" s="186"/>
      <c r="B197" s="225" t="s">
        <v>176</v>
      </c>
      <c r="C197" s="98" t="s">
        <v>13</v>
      </c>
      <c r="D197" s="98">
        <v>1</v>
      </c>
      <c r="E197" s="189">
        <v>3</v>
      </c>
      <c r="G197" s="210"/>
      <c r="H197" s="210"/>
      <c r="I197" s="210"/>
      <c r="J197" s="13"/>
      <c r="L197" s="36"/>
      <c r="M197" s="13"/>
      <c r="N197" s="13"/>
      <c r="O197" s="13"/>
      <c r="P197" s="13"/>
      <c r="Q197" s="13"/>
      <c r="R197" s="13"/>
      <c r="S197" s="13"/>
      <c r="T197" s="13"/>
      <c r="U197" s="13"/>
    </row>
    <row r="198" spans="1:21" s="6" customFormat="1">
      <c r="A198" s="186"/>
      <c r="B198" s="225" t="s">
        <v>177</v>
      </c>
      <c r="C198" s="98" t="s">
        <v>13</v>
      </c>
      <c r="D198" s="98">
        <v>1</v>
      </c>
      <c r="E198" s="189">
        <v>1</v>
      </c>
      <c r="G198" s="210"/>
      <c r="H198" s="210"/>
      <c r="I198" s="210"/>
      <c r="J198" s="13"/>
      <c r="L198" s="36"/>
      <c r="M198" s="13"/>
      <c r="N198" s="13"/>
      <c r="O198" s="13"/>
      <c r="P198" s="13"/>
      <c r="Q198" s="13"/>
      <c r="R198" s="13"/>
      <c r="S198" s="13"/>
      <c r="T198" s="13"/>
      <c r="U198" s="13"/>
    </row>
    <row r="199" spans="1:21" s="6" customFormat="1">
      <c r="A199" s="186"/>
      <c r="B199" s="214" t="s">
        <v>178</v>
      </c>
      <c r="C199" s="98" t="s">
        <v>13</v>
      </c>
      <c r="D199" s="98">
        <v>1</v>
      </c>
      <c r="E199" s="189">
        <v>32</v>
      </c>
      <c r="G199" s="210"/>
      <c r="H199" s="210"/>
      <c r="I199" s="210"/>
      <c r="J199" s="13"/>
      <c r="L199" s="36"/>
      <c r="M199" s="13"/>
      <c r="N199" s="13"/>
      <c r="O199" s="13"/>
      <c r="P199" s="13"/>
      <c r="Q199" s="13"/>
      <c r="R199" s="13"/>
      <c r="S199" s="13"/>
      <c r="T199" s="13"/>
      <c r="U199" s="13"/>
    </row>
    <row r="200" spans="1:21" s="6" customFormat="1">
      <c r="A200" s="186"/>
      <c r="B200" s="214" t="s">
        <v>179</v>
      </c>
      <c r="C200" s="98" t="s">
        <v>13</v>
      </c>
      <c r="D200" s="98">
        <v>1</v>
      </c>
      <c r="E200" s="189">
        <v>14</v>
      </c>
      <c r="G200" s="210"/>
      <c r="H200" s="210"/>
      <c r="I200" s="210"/>
      <c r="J200" s="13"/>
      <c r="L200" s="36"/>
      <c r="M200" s="13"/>
      <c r="N200" s="13"/>
      <c r="O200" s="13"/>
      <c r="P200" s="13"/>
      <c r="Q200" s="13"/>
      <c r="R200" s="13"/>
      <c r="S200" s="13"/>
      <c r="T200" s="13"/>
      <c r="U200" s="13"/>
    </row>
    <row r="201" spans="1:21" s="6" customFormat="1">
      <c r="A201" s="186"/>
      <c r="B201" s="225" t="s">
        <v>180</v>
      </c>
      <c r="C201" s="98" t="s">
        <v>13</v>
      </c>
      <c r="D201" s="98">
        <v>1</v>
      </c>
      <c r="E201" s="189">
        <v>4</v>
      </c>
      <c r="G201" s="210"/>
      <c r="H201" s="210"/>
      <c r="I201" s="210"/>
      <c r="J201" s="13"/>
      <c r="L201" s="36"/>
      <c r="M201" s="13"/>
      <c r="N201" s="13"/>
      <c r="O201" s="13"/>
      <c r="P201" s="13"/>
      <c r="Q201" s="13"/>
      <c r="R201" s="13"/>
      <c r="S201" s="13"/>
      <c r="T201" s="13"/>
      <c r="U201" s="13"/>
    </row>
    <row r="202" spans="1:21" s="6" customFormat="1" ht="30">
      <c r="A202" s="186"/>
      <c r="B202" s="226" t="s">
        <v>181</v>
      </c>
      <c r="C202" s="98" t="s">
        <v>13</v>
      </c>
      <c r="D202" s="98">
        <v>1</v>
      </c>
      <c r="E202" s="189">
        <v>48</v>
      </c>
      <c r="G202" s="210"/>
      <c r="H202" s="210"/>
      <c r="I202" s="210"/>
      <c r="J202" s="13"/>
      <c r="L202" s="36"/>
      <c r="M202" s="13"/>
      <c r="N202" s="13"/>
      <c r="O202" s="13"/>
      <c r="P202" s="13"/>
      <c r="Q202" s="13"/>
      <c r="R202" s="13"/>
      <c r="S202" s="13"/>
      <c r="T202" s="13"/>
      <c r="U202" s="13"/>
    </row>
    <row r="203" spans="1:21" s="6" customFormat="1" ht="30">
      <c r="A203" s="186"/>
      <c r="B203" s="227" t="s">
        <v>182</v>
      </c>
      <c r="C203" s="98" t="s">
        <v>13</v>
      </c>
      <c r="D203" s="98">
        <v>1</v>
      </c>
      <c r="E203" s="189">
        <v>154</v>
      </c>
      <c r="G203" s="210"/>
      <c r="H203" s="210"/>
      <c r="I203" s="210"/>
      <c r="J203" s="13"/>
      <c r="L203" s="36"/>
      <c r="M203" s="13"/>
      <c r="N203" s="13"/>
      <c r="O203" s="13"/>
      <c r="P203" s="13"/>
      <c r="Q203" s="13"/>
      <c r="R203" s="13"/>
      <c r="S203" s="13"/>
      <c r="T203" s="13"/>
      <c r="U203" s="13"/>
    </row>
    <row r="204" spans="1:21" s="6" customFormat="1">
      <c r="A204" s="186"/>
      <c r="B204" s="225" t="s">
        <v>180</v>
      </c>
      <c r="C204" s="98" t="s">
        <v>13</v>
      </c>
      <c r="D204" s="98">
        <v>1</v>
      </c>
      <c r="E204" s="189">
        <v>3</v>
      </c>
      <c r="G204" s="210"/>
      <c r="H204" s="210"/>
      <c r="I204" s="210"/>
      <c r="J204" s="13"/>
      <c r="L204" s="36"/>
      <c r="M204" s="13"/>
      <c r="N204" s="13"/>
      <c r="O204" s="13"/>
      <c r="P204" s="13"/>
      <c r="Q204" s="13"/>
      <c r="R204" s="13"/>
      <c r="S204" s="13"/>
      <c r="T204" s="13"/>
      <c r="U204" s="13"/>
    </row>
    <row r="205" spans="1:21" s="6" customFormat="1">
      <c r="A205" s="186"/>
      <c r="B205" s="225" t="s">
        <v>180</v>
      </c>
      <c r="C205" s="98" t="s">
        <v>13</v>
      </c>
      <c r="D205" s="98">
        <v>1</v>
      </c>
      <c r="E205" s="189">
        <v>3</v>
      </c>
      <c r="G205" s="210"/>
      <c r="H205" s="210"/>
      <c r="I205" s="210"/>
      <c r="J205" s="13"/>
      <c r="L205" s="36"/>
      <c r="M205" s="13"/>
      <c r="N205" s="13"/>
      <c r="O205" s="13"/>
      <c r="P205" s="13"/>
      <c r="Q205" s="13"/>
      <c r="R205" s="13"/>
      <c r="S205" s="13"/>
      <c r="T205" s="13"/>
      <c r="U205" s="13"/>
    </row>
    <row r="206" spans="1:21" s="6" customFormat="1">
      <c r="A206" s="186"/>
      <c r="B206" s="225" t="s">
        <v>183</v>
      </c>
      <c r="C206" s="98" t="s">
        <v>13</v>
      </c>
      <c r="D206" s="98">
        <v>1</v>
      </c>
      <c r="E206" s="189">
        <v>4</v>
      </c>
      <c r="G206" s="210"/>
      <c r="H206" s="210"/>
      <c r="I206" s="210"/>
      <c r="J206" s="13"/>
      <c r="L206" s="36"/>
      <c r="M206" s="13"/>
      <c r="N206" s="13"/>
      <c r="O206" s="13"/>
      <c r="P206" s="13"/>
      <c r="Q206" s="13"/>
      <c r="R206" s="13"/>
      <c r="S206" s="13"/>
      <c r="T206" s="13"/>
      <c r="U206" s="13"/>
    </row>
    <row r="207" spans="1:21" s="6" customFormat="1">
      <c r="A207" s="186"/>
      <c r="B207" s="225" t="s">
        <v>184</v>
      </c>
      <c r="C207" s="98" t="s">
        <v>13</v>
      </c>
      <c r="D207" s="98">
        <v>1</v>
      </c>
      <c r="E207" s="189">
        <v>1</v>
      </c>
      <c r="G207" s="210"/>
      <c r="H207" s="210"/>
      <c r="I207" s="210"/>
      <c r="J207" s="13"/>
      <c r="L207" s="36"/>
      <c r="M207" s="13"/>
      <c r="N207" s="13"/>
      <c r="O207" s="13"/>
      <c r="P207" s="13"/>
      <c r="Q207" s="13"/>
      <c r="R207" s="13"/>
      <c r="S207" s="13"/>
      <c r="T207" s="13"/>
      <c r="U207" s="13"/>
    </row>
    <row r="208" spans="1:21" s="6" customFormat="1">
      <c r="A208" s="186"/>
      <c r="B208" s="228" t="s">
        <v>185</v>
      </c>
      <c r="C208" s="98" t="s">
        <v>13</v>
      </c>
      <c r="D208" s="98">
        <v>1</v>
      </c>
      <c r="E208" s="189">
        <v>2</v>
      </c>
      <c r="G208" s="210"/>
      <c r="H208" s="210"/>
      <c r="I208" s="210"/>
      <c r="J208" s="13"/>
      <c r="L208" s="36"/>
      <c r="M208" s="13"/>
      <c r="N208" s="13"/>
      <c r="O208" s="13"/>
      <c r="P208" s="13"/>
      <c r="Q208" s="13"/>
      <c r="R208" s="13"/>
      <c r="S208" s="13"/>
      <c r="T208" s="13"/>
      <c r="U208" s="13"/>
    </row>
    <row r="209" spans="1:21" s="6" customFormat="1">
      <c r="A209" s="186"/>
      <c r="B209" s="229" t="s">
        <v>186</v>
      </c>
      <c r="C209" s="98" t="s">
        <v>13</v>
      </c>
      <c r="D209" s="98">
        <v>1</v>
      </c>
      <c r="E209" s="189">
        <v>3</v>
      </c>
      <c r="G209" s="210"/>
      <c r="H209" s="210"/>
      <c r="I209" s="210"/>
      <c r="J209" s="13"/>
      <c r="L209" s="36"/>
      <c r="M209" s="13"/>
      <c r="N209" s="13"/>
      <c r="O209" s="13"/>
      <c r="P209" s="13"/>
      <c r="Q209" s="13"/>
      <c r="R209" s="13"/>
      <c r="S209" s="13"/>
      <c r="T209" s="13"/>
      <c r="U209" s="13"/>
    </row>
    <row r="210" spans="1:21" s="6" customFormat="1">
      <c r="A210" s="186"/>
      <c r="B210" s="229" t="s">
        <v>187</v>
      </c>
      <c r="C210" s="98" t="s">
        <v>13</v>
      </c>
      <c r="D210" s="98">
        <v>1</v>
      </c>
      <c r="E210" s="189">
        <v>3</v>
      </c>
      <c r="G210" s="210"/>
      <c r="H210" s="210"/>
      <c r="I210" s="210"/>
      <c r="J210" s="13"/>
      <c r="L210" s="36"/>
      <c r="M210" s="13"/>
      <c r="N210" s="13"/>
      <c r="O210" s="13"/>
      <c r="P210" s="13"/>
      <c r="Q210" s="13"/>
      <c r="R210" s="13"/>
      <c r="S210" s="13"/>
      <c r="T210" s="13"/>
      <c r="U210" s="13"/>
    </row>
    <row r="211" spans="1:21" s="6" customFormat="1">
      <c r="A211" s="186"/>
      <c r="B211" s="169" t="s">
        <v>112</v>
      </c>
      <c r="C211" s="158"/>
      <c r="D211" s="98"/>
      <c r="E211" s="194">
        <f>SUM(E212:E213)</f>
        <v>7</v>
      </c>
      <c r="G211" s="210"/>
      <c r="H211" s="210"/>
      <c r="I211" s="210"/>
      <c r="J211" s="13"/>
      <c r="L211" s="36"/>
      <c r="M211" s="13"/>
      <c r="N211" s="13"/>
      <c r="O211" s="13"/>
      <c r="P211" s="13"/>
      <c r="Q211" s="13"/>
      <c r="R211" s="13"/>
      <c r="S211" s="13"/>
      <c r="T211" s="13"/>
      <c r="U211" s="13"/>
    </row>
    <row r="212" spans="1:21" s="6" customFormat="1">
      <c r="A212" s="186"/>
      <c r="B212" s="191" t="s">
        <v>188</v>
      </c>
      <c r="C212" s="98" t="s">
        <v>13</v>
      </c>
      <c r="D212" s="98">
        <v>1</v>
      </c>
      <c r="E212" s="189">
        <v>5</v>
      </c>
      <c r="G212" s="210"/>
      <c r="H212" s="210"/>
      <c r="I212" s="210"/>
      <c r="J212" s="13"/>
      <c r="L212" s="36"/>
      <c r="M212" s="13"/>
      <c r="N212" s="13"/>
      <c r="O212" s="13"/>
      <c r="P212" s="13"/>
      <c r="Q212" s="13"/>
      <c r="R212" s="13"/>
      <c r="S212" s="13"/>
      <c r="T212" s="13"/>
      <c r="U212" s="13"/>
    </row>
    <row r="213" spans="1:21" s="6" customFormat="1" ht="15" customHeight="1">
      <c r="A213" s="186"/>
      <c r="B213" s="230" t="s">
        <v>189</v>
      </c>
      <c r="C213" s="98" t="s">
        <v>13</v>
      </c>
      <c r="D213" s="98">
        <v>1</v>
      </c>
      <c r="E213" s="189">
        <v>2</v>
      </c>
      <c r="G213" s="210"/>
      <c r="H213" s="210"/>
      <c r="I213" s="210"/>
      <c r="J213" s="13"/>
      <c r="L213" s="36"/>
      <c r="M213" s="13"/>
      <c r="N213" s="13"/>
      <c r="O213" s="13"/>
      <c r="P213" s="13"/>
      <c r="Q213" s="13"/>
      <c r="R213" s="13"/>
      <c r="S213" s="13"/>
      <c r="T213" s="13"/>
      <c r="U213" s="13"/>
    </row>
    <row r="214" spans="1:21" s="6" customFormat="1" ht="15.75" customHeight="1">
      <c r="A214" s="186"/>
      <c r="B214" s="231" t="s">
        <v>118</v>
      </c>
      <c r="C214" s="81" t="s">
        <v>119</v>
      </c>
      <c r="D214" s="232"/>
      <c r="E214" s="196">
        <f>SUM(E215:E226)</f>
        <v>6256</v>
      </c>
      <c r="G214" s="43"/>
      <c r="H214" s="30"/>
      <c r="L214" s="36"/>
      <c r="M214" s="13"/>
      <c r="N214" s="13"/>
      <c r="O214" s="13"/>
      <c r="P214" s="13"/>
      <c r="Q214" s="13"/>
      <c r="R214" s="13"/>
      <c r="S214" s="13"/>
      <c r="T214" s="13"/>
      <c r="U214" s="13"/>
    </row>
    <row r="215" spans="1:21" s="6" customFormat="1" ht="45">
      <c r="A215" s="186"/>
      <c r="B215" s="190" t="s">
        <v>190</v>
      </c>
      <c r="C215" s="98" t="s">
        <v>13</v>
      </c>
      <c r="D215" s="98">
        <v>1</v>
      </c>
      <c r="E215" s="233">
        <v>290</v>
      </c>
      <c r="G215" s="43"/>
      <c r="H215" s="30"/>
      <c r="L215" s="36"/>
      <c r="M215" s="13"/>
      <c r="N215" s="13"/>
      <c r="O215" s="13"/>
      <c r="P215" s="13"/>
      <c r="Q215" s="13"/>
      <c r="R215" s="13"/>
      <c r="S215" s="13"/>
      <c r="T215" s="13"/>
      <c r="U215" s="13"/>
    </row>
    <row r="216" spans="1:21" s="6" customFormat="1" ht="30">
      <c r="A216" s="186"/>
      <c r="B216" s="190" t="s">
        <v>191</v>
      </c>
      <c r="C216" s="98" t="s">
        <v>13</v>
      </c>
      <c r="D216" s="98">
        <v>1</v>
      </c>
      <c r="E216" s="233">
        <v>12</v>
      </c>
      <c r="G216" s="43"/>
      <c r="H216" s="30"/>
      <c r="L216" s="36"/>
      <c r="M216" s="13"/>
      <c r="N216" s="13"/>
      <c r="O216" s="13"/>
      <c r="P216" s="13"/>
      <c r="Q216" s="13"/>
      <c r="R216" s="13"/>
      <c r="S216" s="13"/>
      <c r="T216" s="13"/>
      <c r="U216" s="13"/>
    </row>
    <row r="217" spans="1:21" s="6" customFormat="1" ht="30">
      <c r="A217" s="186"/>
      <c r="B217" s="190" t="s">
        <v>192</v>
      </c>
      <c r="C217" s="98" t="s">
        <v>13</v>
      </c>
      <c r="D217" s="98">
        <v>1</v>
      </c>
      <c r="E217" s="233">
        <v>12</v>
      </c>
      <c r="G217" s="43"/>
      <c r="H217" s="30"/>
      <c r="L217" s="36"/>
      <c r="M217" s="13"/>
      <c r="N217" s="13"/>
      <c r="O217" s="13"/>
      <c r="P217" s="13"/>
      <c r="Q217" s="13"/>
      <c r="R217" s="13"/>
      <c r="S217" s="13"/>
      <c r="T217" s="13"/>
      <c r="U217" s="13"/>
    </row>
    <row r="218" spans="1:21" s="6" customFormat="1" ht="45">
      <c r="A218" s="186"/>
      <c r="B218" s="190" t="s">
        <v>193</v>
      </c>
      <c r="C218" s="98" t="s">
        <v>13</v>
      </c>
      <c r="D218" s="98">
        <v>1</v>
      </c>
      <c r="E218" s="233">
        <v>102</v>
      </c>
      <c r="G218" s="43"/>
      <c r="H218" s="30"/>
      <c r="L218" s="36"/>
      <c r="M218" s="13"/>
      <c r="N218" s="13"/>
      <c r="O218" s="13"/>
      <c r="P218" s="13"/>
      <c r="Q218" s="13"/>
      <c r="R218" s="13"/>
      <c r="S218" s="13"/>
      <c r="T218" s="13"/>
      <c r="U218" s="13"/>
    </row>
    <row r="219" spans="1:21" s="6" customFormat="1" ht="60">
      <c r="A219" s="186"/>
      <c r="B219" s="190" t="s">
        <v>194</v>
      </c>
      <c r="C219" s="98" t="s">
        <v>13</v>
      </c>
      <c r="D219" s="98">
        <v>1</v>
      </c>
      <c r="E219" s="233">
        <v>853</v>
      </c>
      <c r="G219" s="43"/>
      <c r="H219" s="30"/>
      <c r="L219" s="36"/>
      <c r="M219" s="13"/>
      <c r="N219" s="13"/>
      <c r="O219" s="13"/>
      <c r="P219" s="13"/>
      <c r="Q219" s="13"/>
      <c r="R219" s="13"/>
      <c r="S219" s="13"/>
      <c r="T219" s="13"/>
      <c r="U219" s="13"/>
    </row>
    <row r="220" spans="1:21" s="6" customFormat="1" ht="90">
      <c r="A220" s="186"/>
      <c r="B220" s="190" t="s">
        <v>195</v>
      </c>
      <c r="C220" s="98" t="s">
        <v>13</v>
      </c>
      <c r="D220" s="234">
        <v>1</v>
      </c>
      <c r="E220" s="235">
        <v>1157</v>
      </c>
      <c r="G220" s="43"/>
      <c r="H220" s="30"/>
      <c r="L220" s="36"/>
      <c r="M220" s="13"/>
      <c r="N220" s="13"/>
      <c r="O220" s="13"/>
      <c r="P220" s="13"/>
      <c r="Q220" s="13"/>
      <c r="R220" s="13"/>
      <c r="S220" s="13"/>
      <c r="T220" s="13"/>
      <c r="U220" s="13"/>
    </row>
    <row r="221" spans="1:21" s="6" customFormat="1">
      <c r="A221" s="186"/>
      <c r="B221" s="236" t="s">
        <v>196</v>
      </c>
      <c r="C221" s="98" t="s">
        <v>13</v>
      </c>
      <c r="D221" s="234">
        <v>1</v>
      </c>
      <c r="E221" s="235">
        <v>3340</v>
      </c>
      <c r="G221" s="43"/>
      <c r="H221" s="30"/>
      <c r="L221" s="36"/>
      <c r="M221" s="13"/>
      <c r="N221" s="13"/>
      <c r="O221" s="13"/>
      <c r="P221" s="13"/>
      <c r="Q221" s="13"/>
      <c r="R221" s="13"/>
      <c r="S221" s="13"/>
      <c r="T221" s="13"/>
      <c r="U221" s="13"/>
    </row>
    <row r="222" spans="1:21" s="6" customFormat="1" ht="47.25">
      <c r="A222" s="186"/>
      <c r="B222" s="118" t="s">
        <v>197</v>
      </c>
      <c r="C222" s="98" t="s">
        <v>13</v>
      </c>
      <c r="D222" s="234">
        <v>1</v>
      </c>
      <c r="E222" s="235">
        <v>300</v>
      </c>
      <c r="G222" s="43"/>
      <c r="H222" s="30"/>
      <c r="L222" s="36"/>
      <c r="M222" s="13"/>
      <c r="N222" s="13"/>
      <c r="O222" s="13"/>
      <c r="P222" s="13"/>
      <c r="Q222" s="13"/>
      <c r="R222" s="13"/>
      <c r="S222" s="13"/>
      <c r="T222" s="13"/>
      <c r="U222" s="13"/>
    </row>
    <row r="223" spans="1:21" s="6" customFormat="1" ht="47.25">
      <c r="A223" s="186"/>
      <c r="B223" s="222" t="s">
        <v>198</v>
      </c>
      <c r="C223" s="98" t="s">
        <v>13</v>
      </c>
      <c r="D223" s="234">
        <v>1</v>
      </c>
      <c r="E223" s="189">
        <v>100</v>
      </c>
      <c r="G223" s="43"/>
      <c r="H223" s="30"/>
      <c r="L223" s="36"/>
      <c r="M223" s="13"/>
      <c r="N223" s="13"/>
      <c r="O223" s="13"/>
      <c r="P223" s="13"/>
      <c r="Q223" s="13"/>
      <c r="R223" s="13"/>
      <c r="S223" s="13"/>
      <c r="T223" s="13"/>
      <c r="U223" s="13"/>
    </row>
    <row r="224" spans="1:21" s="6" customFormat="1" ht="47.25">
      <c r="A224" s="186"/>
      <c r="B224" s="222" t="s">
        <v>199</v>
      </c>
      <c r="C224" s="98" t="s">
        <v>13</v>
      </c>
      <c r="D224" s="234">
        <v>1</v>
      </c>
      <c r="E224" s="189">
        <v>60</v>
      </c>
      <c r="G224" s="43"/>
      <c r="H224" s="30"/>
      <c r="L224" s="36"/>
      <c r="M224" s="13"/>
      <c r="N224" s="13"/>
      <c r="O224" s="13"/>
      <c r="P224" s="13"/>
      <c r="Q224" s="13"/>
      <c r="R224" s="13"/>
      <c r="S224" s="13"/>
      <c r="T224" s="13"/>
      <c r="U224" s="13"/>
    </row>
    <row r="225" spans="1:21" s="6" customFormat="1" ht="47.25">
      <c r="A225" s="186"/>
      <c r="B225" s="222" t="s">
        <v>190</v>
      </c>
      <c r="C225" s="98" t="s">
        <v>13</v>
      </c>
      <c r="D225" s="234">
        <v>1</v>
      </c>
      <c r="E225" s="189">
        <v>18</v>
      </c>
      <c r="G225" s="43"/>
      <c r="H225" s="30"/>
      <c r="L225" s="36"/>
      <c r="M225" s="13"/>
      <c r="N225" s="13"/>
      <c r="O225" s="13"/>
      <c r="P225" s="13"/>
      <c r="Q225" s="13"/>
      <c r="R225" s="13"/>
      <c r="S225" s="13"/>
      <c r="T225" s="13"/>
      <c r="U225" s="13"/>
    </row>
    <row r="226" spans="1:21" s="6" customFormat="1" ht="31.5">
      <c r="A226" s="186"/>
      <c r="B226" s="222" t="s">
        <v>200</v>
      </c>
      <c r="C226" s="98" t="s">
        <v>13</v>
      </c>
      <c r="D226" s="234">
        <v>1</v>
      </c>
      <c r="E226" s="189">
        <v>12</v>
      </c>
      <c r="F226" s="6" t="s">
        <v>23</v>
      </c>
      <c r="G226" s="43"/>
      <c r="H226" s="30"/>
      <c r="L226" s="36"/>
      <c r="M226" s="13"/>
      <c r="N226" s="13"/>
      <c r="O226" s="13"/>
      <c r="P226" s="13"/>
      <c r="Q226" s="13"/>
      <c r="R226" s="13"/>
      <c r="S226" s="13"/>
      <c r="T226" s="13"/>
      <c r="U226" s="13"/>
    </row>
    <row r="227" spans="1:21" s="6" customFormat="1" ht="18.75" customHeight="1">
      <c r="A227" s="237" t="s">
        <v>201</v>
      </c>
      <c r="B227" s="238"/>
      <c r="C227" s="238"/>
      <c r="D227" s="239"/>
      <c r="E227" s="240">
        <f>E228</f>
        <v>77165</v>
      </c>
      <c r="G227" s="43"/>
      <c r="H227" s="5"/>
      <c r="J227" s="29"/>
      <c r="L227" s="29"/>
    </row>
    <row r="228" spans="1:21" s="60" customFormat="1" ht="24" customHeight="1">
      <c r="A228" s="241"/>
      <c r="B228" s="63" t="s">
        <v>202</v>
      </c>
      <c r="C228" s="242" t="s">
        <v>16</v>
      </c>
      <c r="D228" s="63"/>
      <c r="E228" s="65">
        <f>SUM(E229:E230)</f>
        <v>77165</v>
      </c>
      <c r="G228" s="52"/>
      <c r="H228" s="243"/>
      <c r="J228" s="61"/>
      <c r="L228" s="61"/>
    </row>
    <row r="229" spans="1:21" s="60" customFormat="1" ht="17.25" customHeight="1">
      <c r="A229" s="241"/>
      <c r="B229" s="244" t="s">
        <v>203</v>
      </c>
      <c r="C229" s="72" t="s">
        <v>13</v>
      </c>
      <c r="D229" s="245">
        <v>1</v>
      </c>
      <c r="E229" s="246">
        <v>76665</v>
      </c>
      <c r="G229" s="52"/>
      <c r="H229" s="243"/>
      <c r="J229" s="61"/>
      <c r="L229" s="61"/>
    </row>
    <row r="230" spans="1:21" s="60" customFormat="1" ht="17.25" customHeight="1">
      <c r="A230" s="241"/>
      <c r="B230" s="247" t="s">
        <v>204</v>
      </c>
      <c r="C230" s="72" t="s">
        <v>13</v>
      </c>
      <c r="D230" s="245">
        <v>1</v>
      </c>
      <c r="E230" s="246">
        <v>500</v>
      </c>
      <c r="G230" s="52"/>
      <c r="H230" s="243"/>
      <c r="J230" s="61"/>
      <c r="L230" s="61"/>
    </row>
    <row r="231" spans="1:21" s="60" customFormat="1" ht="21.75" customHeight="1">
      <c r="A231" s="248" t="s">
        <v>205</v>
      </c>
      <c r="B231" s="249"/>
      <c r="C231" s="249"/>
      <c r="D231" s="249"/>
      <c r="E231" s="250">
        <f>E262+E248+E256+E251+E232+E245</f>
        <v>7758</v>
      </c>
      <c r="G231" s="52"/>
      <c r="H231" s="243"/>
      <c r="J231" s="251"/>
    </row>
    <row r="232" spans="1:21" s="60" customFormat="1">
      <c r="A232" s="252"/>
      <c r="B232" s="63" t="s">
        <v>15</v>
      </c>
      <c r="C232" s="242"/>
      <c r="D232" s="63"/>
      <c r="E232" s="65">
        <f>SUM(E233:E244)</f>
        <v>1566</v>
      </c>
      <c r="G232" s="52"/>
      <c r="H232" s="243"/>
      <c r="J232" s="251"/>
    </row>
    <row r="233" spans="1:21" s="60" customFormat="1" ht="31.5">
      <c r="A233" s="252"/>
      <c r="B233" s="93" t="s">
        <v>206</v>
      </c>
      <c r="C233" s="72" t="s">
        <v>13</v>
      </c>
      <c r="D233" s="245">
        <v>1</v>
      </c>
      <c r="E233" s="246">
        <v>120</v>
      </c>
      <c r="G233" s="52"/>
      <c r="H233" s="243"/>
      <c r="J233" s="251"/>
    </row>
    <row r="234" spans="1:21" s="60" customFormat="1" ht="31.5">
      <c r="A234" s="252"/>
      <c r="B234" s="93" t="s">
        <v>207</v>
      </c>
      <c r="C234" s="72" t="s">
        <v>13</v>
      </c>
      <c r="D234" s="245">
        <v>1</v>
      </c>
      <c r="E234" s="246">
        <v>88</v>
      </c>
      <c r="G234" s="52"/>
      <c r="H234" s="243"/>
      <c r="J234" s="251"/>
    </row>
    <row r="235" spans="1:21" s="60" customFormat="1" ht="31.5">
      <c r="A235" s="252"/>
      <c r="B235" s="93" t="s">
        <v>208</v>
      </c>
      <c r="C235" s="72" t="s">
        <v>13</v>
      </c>
      <c r="D235" s="245">
        <v>1</v>
      </c>
      <c r="E235" s="246">
        <v>34</v>
      </c>
      <c r="G235" s="52"/>
      <c r="H235" s="243"/>
      <c r="J235" s="251"/>
    </row>
    <row r="236" spans="1:21" s="60" customFormat="1" ht="31.5">
      <c r="A236" s="252"/>
      <c r="B236" s="93" t="s">
        <v>209</v>
      </c>
      <c r="C236" s="72" t="s">
        <v>13</v>
      </c>
      <c r="D236" s="245">
        <v>1</v>
      </c>
      <c r="E236" s="246">
        <v>200</v>
      </c>
      <c r="G236" s="52"/>
      <c r="H236" s="243"/>
      <c r="J236" s="251"/>
    </row>
    <row r="237" spans="1:21" s="60" customFormat="1" ht="31.5">
      <c r="A237" s="252"/>
      <c r="B237" s="93" t="s">
        <v>210</v>
      </c>
      <c r="C237" s="72" t="s">
        <v>13</v>
      </c>
      <c r="D237" s="245">
        <v>1</v>
      </c>
      <c r="E237" s="246">
        <v>173</v>
      </c>
      <c r="G237" s="52"/>
      <c r="H237" s="243"/>
      <c r="J237" s="251"/>
    </row>
    <row r="238" spans="1:21" s="60" customFormat="1" ht="31.5">
      <c r="A238" s="252"/>
      <c r="B238" s="93" t="s">
        <v>211</v>
      </c>
      <c r="C238" s="72" t="s">
        <v>13</v>
      </c>
      <c r="D238" s="245">
        <v>1</v>
      </c>
      <c r="E238" s="246">
        <v>69</v>
      </c>
      <c r="G238" s="52"/>
      <c r="H238" s="243"/>
      <c r="J238" s="251"/>
    </row>
    <row r="239" spans="1:21" s="60" customFormat="1" ht="31.5">
      <c r="A239" s="252"/>
      <c r="B239" s="253" t="s">
        <v>212</v>
      </c>
      <c r="C239" s="72" t="s">
        <v>13</v>
      </c>
      <c r="D239" s="245">
        <v>1</v>
      </c>
      <c r="E239" s="246">
        <v>429</v>
      </c>
      <c r="G239" s="52"/>
      <c r="H239" s="243"/>
      <c r="J239" s="251"/>
    </row>
    <row r="240" spans="1:21" s="60" customFormat="1">
      <c r="A240" s="252"/>
      <c r="B240" s="253" t="s">
        <v>213</v>
      </c>
      <c r="C240" s="72" t="s">
        <v>13</v>
      </c>
      <c r="D240" s="245">
        <v>1</v>
      </c>
      <c r="E240" s="246">
        <v>34</v>
      </c>
      <c r="G240" s="52"/>
      <c r="H240" s="243"/>
      <c r="J240" s="251"/>
    </row>
    <row r="241" spans="1:10" s="60" customFormat="1">
      <c r="A241" s="252"/>
      <c r="B241" s="253" t="s">
        <v>214</v>
      </c>
      <c r="C241" s="72" t="s">
        <v>13</v>
      </c>
      <c r="D241" s="245">
        <v>1</v>
      </c>
      <c r="E241" s="246">
        <v>49</v>
      </c>
      <c r="G241" s="52"/>
      <c r="H241" s="243"/>
      <c r="J241" s="251"/>
    </row>
    <row r="242" spans="1:10" s="60" customFormat="1">
      <c r="A242" s="252"/>
      <c r="B242" s="253" t="s">
        <v>215</v>
      </c>
      <c r="C242" s="72" t="s">
        <v>13</v>
      </c>
      <c r="D242" s="245">
        <v>1</v>
      </c>
      <c r="E242" s="246">
        <v>134</v>
      </c>
      <c r="G242" s="52"/>
      <c r="H242" s="243"/>
      <c r="J242" s="251"/>
    </row>
    <row r="243" spans="1:10" s="60" customFormat="1">
      <c r="A243" s="252"/>
      <c r="B243" s="253" t="s">
        <v>216</v>
      </c>
      <c r="C243" s="72" t="s">
        <v>13</v>
      </c>
      <c r="D243" s="245">
        <v>1</v>
      </c>
      <c r="E243" s="246">
        <v>142</v>
      </c>
      <c r="G243" s="52"/>
      <c r="H243" s="243"/>
      <c r="J243" s="251"/>
    </row>
    <row r="244" spans="1:10" s="60" customFormat="1">
      <c r="A244" s="252"/>
      <c r="B244" s="253" t="s">
        <v>217</v>
      </c>
      <c r="C244" s="72" t="s">
        <v>13</v>
      </c>
      <c r="D244" s="245">
        <v>1</v>
      </c>
      <c r="E244" s="246">
        <v>94</v>
      </c>
      <c r="G244" s="52"/>
      <c r="H244" s="243"/>
      <c r="J244" s="251"/>
    </row>
    <row r="245" spans="1:10" s="60" customFormat="1">
      <c r="A245" s="252"/>
      <c r="B245" s="65" t="s">
        <v>218</v>
      </c>
      <c r="C245" s="242" t="s">
        <v>219</v>
      </c>
      <c r="D245" s="63"/>
      <c r="E245" s="65">
        <f>E246</f>
        <v>22</v>
      </c>
      <c r="G245" s="52"/>
      <c r="H245" s="243"/>
      <c r="J245" s="251"/>
    </row>
    <row r="246" spans="1:10" s="60" customFormat="1">
      <c r="A246" s="252"/>
      <c r="B246" s="254" t="s">
        <v>39</v>
      </c>
      <c r="C246" s="72"/>
      <c r="D246" s="245"/>
      <c r="E246" s="255">
        <f>E247</f>
        <v>22</v>
      </c>
      <c r="G246" s="52"/>
      <c r="H246" s="243"/>
      <c r="J246" s="251"/>
    </row>
    <row r="247" spans="1:10" s="60" customFormat="1">
      <c r="A247" s="252"/>
      <c r="B247" s="93" t="s">
        <v>220</v>
      </c>
      <c r="C247" s="72" t="s">
        <v>13</v>
      </c>
      <c r="D247" s="245">
        <v>1</v>
      </c>
      <c r="E247" s="246">
        <v>22</v>
      </c>
      <c r="G247" s="52"/>
      <c r="H247" s="243"/>
      <c r="J247" s="251"/>
    </row>
    <row r="248" spans="1:10" s="60" customFormat="1" ht="15.75" customHeight="1">
      <c r="A248" s="252"/>
      <c r="B248" s="65" t="s">
        <v>50</v>
      </c>
      <c r="C248" s="242" t="s">
        <v>51</v>
      </c>
      <c r="D248" s="63"/>
      <c r="E248" s="65">
        <f>E249</f>
        <v>2481</v>
      </c>
      <c r="G248" s="52"/>
      <c r="H248" s="243"/>
      <c r="J248" s="251"/>
    </row>
    <row r="249" spans="1:10" s="60" customFormat="1" ht="15.75" customHeight="1">
      <c r="A249" s="252"/>
      <c r="B249" s="254" t="s">
        <v>52</v>
      </c>
      <c r="C249" s="256"/>
      <c r="D249" s="69"/>
      <c r="E249" s="257">
        <f>E250</f>
        <v>2481</v>
      </c>
      <c r="G249" s="52"/>
      <c r="H249" s="243"/>
      <c r="J249" s="251"/>
    </row>
    <row r="250" spans="1:10" s="60" customFormat="1" ht="15.75" customHeight="1">
      <c r="A250" s="252"/>
      <c r="B250" s="258" t="s">
        <v>221</v>
      </c>
      <c r="C250" s="72" t="s">
        <v>13</v>
      </c>
      <c r="D250" s="245">
        <v>1</v>
      </c>
      <c r="E250" s="246">
        <v>2481</v>
      </c>
      <c r="G250" s="52"/>
      <c r="H250" s="243"/>
      <c r="J250" s="251"/>
    </row>
    <row r="251" spans="1:10" s="60" customFormat="1" ht="15.75" customHeight="1">
      <c r="A251" s="252"/>
      <c r="B251" s="65" t="s">
        <v>222</v>
      </c>
      <c r="C251" s="242" t="s">
        <v>223</v>
      </c>
      <c r="D251" s="63"/>
      <c r="E251" s="257">
        <f>E252+E254</f>
        <v>25</v>
      </c>
      <c r="G251" s="52"/>
      <c r="H251" s="243"/>
      <c r="J251" s="251"/>
    </row>
    <row r="252" spans="1:10" s="60" customFormat="1" ht="15.75" customHeight="1">
      <c r="A252" s="252"/>
      <c r="B252" s="254" t="s">
        <v>73</v>
      </c>
      <c r="C252" s="72"/>
      <c r="D252" s="72"/>
      <c r="E252" s="246">
        <f>E253</f>
        <v>9</v>
      </c>
      <c r="G252" s="52"/>
      <c r="H252" s="243"/>
      <c r="J252" s="251"/>
    </row>
    <row r="253" spans="1:10" s="60" customFormat="1" ht="15.75" customHeight="1">
      <c r="A253" s="252"/>
      <c r="B253" s="259" t="s">
        <v>224</v>
      </c>
      <c r="C253" s="72" t="s">
        <v>13</v>
      </c>
      <c r="D253" s="245">
        <v>1</v>
      </c>
      <c r="E253" s="246">
        <v>9</v>
      </c>
      <c r="G253" s="52"/>
      <c r="H253" s="243"/>
      <c r="J253" s="251"/>
    </row>
    <row r="254" spans="1:10" s="60" customFormat="1" ht="15.75" customHeight="1">
      <c r="A254" s="252"/>
      <c r="B254" s="254" t="s">
        <v>225</v>
      </c>
      <c r="C254" s="72"/>
      <c r="D254" s="245"/>
      <c r="E254" s="255">
        <f>E255</f>
        <v>16</v>
      </c>
      <c r="G254" s="52"/>
      <c r="H254" s="243"/>
      <c r="J254" s="251"/>
    </row>
    <row r="255" spans="1:10" s="60" customFormat="1" ht="15.75" customHeight="1">
      <c r="A255" s="252"/>
      <c r="B255" s="260" t="s">
        <v>226</v>
      </c>
      <c r="C255" s="72" t="s">
        <v>13</v>
      </c>
      <c r="D255" s="245">
        <v>1</v>
      </c>
      <c r="E255" s="246">
        <v>16</v>
      </c>
      <c r="G255" s="52"/>
      <c r="H255" s="243"/>
      <c r="J255" s="251"/>
    </row>
    <row r="256" spans="1:10" s="60" customFormat="1" ht="15.75" customHeight="1">
      <c r="A256" s="252"/>
      <c r="B256" s="63" t="s">
        <v>76</v>
      </c>
      <c r="C256" s="261" t="s">
        <v>77</v>
      </c>
      <c r="D256" s="63"/>
      <c r="E256" s="262">
        <f>E259+E257</f>
        <v>474</v>
      </c>
      <c r="G256" s="52"/>
      <c r="H256" s="243"/>
      <c r="J256" s="251"/>
    </row>
    <row r="257" spans="1:10" s="60" customFormat="1" ht="15.75" customHeight="1">
      <c r="A257" s="252"/>
      <c r="B257" s="263" t="s">
        <v>80</v>
      </c>
      <c r="C257" s="264"/>
      <c r="D257" s="69"/>
      <c r="E257" s="262">
        <f>E258</f>
        <v>389</v>
      </c>
      <c r="G257" s="52"/>
      <c r="H257" s="243"/>
      <c r="J257" s="251"/>
    </row>
    <row r="258" spans="1:10" s="60" customFormat="1">
      <c r="A258" s="252"/>
      <c r="B258" s="265" t="s">
        <v>227</v>
      </c>
      <c r="C258" s="72" t="s">
        <v>13</v>
      </c>
      <c r="D258" s="72">
        <v>1</v>
      </c>
      <c r="E258" s="266">
        <v>389</v>
      </c>
      <c r="G258" s="52"/>
      <c r="H258" s="243"/>
      <c r="J258" s="251"/>
    </row>
    <row r="259" spans="1:10" s="60" customFormat="1" ht="15.75" customHeight="1">
      <c r="A259" s="252"/>
      <c r="B259" s="69" t="s">
        <v>144</v>
      </c>
      <c r="C259" s="72"/>
      <c r="D259" s="72"/>
      <c r="E259" s="267">
        <f>SUM(E260:E261)</f>
        <v>85</v>
      </c>
      <c r="G259" s="52"/>
      <c r="H259" s="243"/>
      <c r="J259" s="251"/>
    </row>
    <row r="260" spans="1:10" s="60" customFormat="1" ht="15.75" customHeight="1">
      <c r="A260" s="252"/>
      <c r="B260" s="268" t="s">
        <v>228</v>
      </c>
      <c r="C260" s="72" t="s">
        <v>13</v>
      </c>
      <c r="D260" s="72">
        <v>1</v>
      </c>
      <c r="E260" s="246">
        <v>14</v>
      </c>
      <c r="G260" s="52"/>
      <c r="H260" s="243"/>
      <c r="J260" s="251"/>
    </row>
    <row r="261" spans="1:10" s="60" customFormat="1">
      <c r="A261" s="252"/>
      <c r="B261" s="268" t="s">
        <v>229</v>
      </c>
      <c r="C261" s="72" t="s">
        <v>13</v>
      </c>
      <c r="D261" s="72">
        <v>4</v>
      </c>
      <c r="E261" s="246">
        <v>71</v>
      </c>
      <c r="G261" s="52"/>
      <c r="H261" s="243"/>
      <c r="J261" s="251"/>
    </row>
    <row r="262" spans="1:10" s="60" customFormat="1" ht="15.75" customHeight="1">
      <c r="A262" s="252"/>
      <c r="B262" s="63" t="s">
        <v>9</v>
      </c>
      <c r="C262" s="242" t="s">
        <v>10</v>
      </c>
      <c r="D262" s="63"/>
      <c r="E262" s="65">
        <f>E263+E300+E312+E314+E265</f>
        <v>3190</v>
      </c>
      <c r="G262" s="269"/>
      <c r="H262" s="243"/>
      <c r="J262" s="251"/>
    </row>
    <row r="263" spans="1:10" s="60" customFormat="1" ht="15.75" customHeight="1">
      <c r="A263" s="252"/>
      <c r="B263" s="67" t="s">
        <v>11</v>
      </c>
      <c r="C263" s="256"/>
      <c r="D263" s="256"/>
      <c r="E263" s="257">
        <f>E264</f>
        <v>890</v>
      </c>
      <c r="G263" s="269"/>
      <c r="H263" s="243"/>
      <c r="J263" s="251"/>
    </row>
    <row r="264" spans="1:10" s="60" customFormat="1" ht="15.75" customHeight="1">
      <c r="A264" s="252"/>
      <c r="B264" s="270" t="s">
        <v>230</v>
      </c>
      <c r="C264" s="72" t="s">
        <v>13</v>
      </c>
      <c r="D264" s="72">
        <v>1</v>
      </c>
      <c r="E264" s="271">
        <v>890</v>
      </c>
      <c r="G264" s="269"/>
      <c r="H264" s="243"/>
      <c r="J264" s="251"/>
    </row>
    <row r="265" spans="1:10" s="60" customFormat="1" ht="15.75" customHeight="1">
      <c r="A265" s="252"/>
      <c r="B265" s="67" t="s">
        <v>146</v>
      </c>
      <c r="C265" s="72"/>
      <c r="D265" s="72"/>
      <c r="E265" s="272">
        <f>SUM(E266:E299)</f>
        <v>1205</v>
      </c>
      <c r="G265" s="269"/>
      <c r="H265" s="243"/>
      <c r="J265" s="251"/>
    </row>
    <row r="266" spans="1:10" s="60" customFormat="1" ht="15.75" customHeight="1">
      <c r="A266" s="252"/>
      <c r="B266" s="273" t="s">
        <v>231</v>
      </c>
      <c r="C266" s="72" t="s">
        <v>13</v>
      </c>
      <c r="D266" s="72">
        <v>1</v>
      </c>
      <c r="E266" s="274">
        <v>17</v>
      </c>
      <c r="G266" s="269"/>
      <c r="H266" s="243"/>
      <c r="J266" s="251"/>
    </row>
    <row r="267" spans="1:10" s="60" customFormat="1" ht="15.75" customHeight="1">
      <c r="A267" s="252"/>
      <c r="B267" s="275" t="s">
        <v>232</v>
      </c>
      <c r="C267" s="72" t="s">
        <v>13</v>
      </c>
      <c r="D267" s="72">
        <v>1</v>
      </c>
      <c r="E267" s="274">
        <v>9</v>
      </c>
      <c r="G267" s="269"/>
      <c r="H267" s="243"/>
      <c r="J267" s="251"/>
    </row>
    <row r="268" spans="1:10" s="60" customFormat="1" ht="15.75" customHeight="1">
      <c r="A268" s="252"/>
      <c r="B268" s="273" t="s">
        <v>233</v>
      </c>
      <c r="C268" s="72" t="s">
        <v>13</v>
      </c>
      <c r="D268" s="72">
        <v>1</v>
      </c>
      <c r="E268" s="274">
        <v>149</v>
      </c>
      <c r="G268" s="269"/>
      <c r="H268" s="243"/>
      <c r="J268" s="251"/>
    </row>
    <row r="269" spans="1:10" s="60" customFormat="1" ht="15.75" customHeight="1">
      <c r="A269" s="252"/>
      <c r="B269" s="276" t="s">
        <v>234</v>
      </c>
      <c r="C269" s="72" t="s">
        <v>13</v>
      </c>
      <c r="D269" s="72">
        <v>1</v>
      </c>
      <c r="E269" s="274">
        <v>9</v>
      </c>
      <c r="G269" s="269"/>
      <c r="H269" s="243"/>
      <c r="J269" s="251"/>
    </row>
    <row r="270" spans="1:10" s="60" customFormat="1" ht="15.75" customHeight="1">
      <c r="A270" s="252"/>
      <c r="B270" s="277" t="s">
        <v>235</v>
      </c>
      <c r="C270" s="72" t="s">
        <v>13</v>
      </c>
      <c r="D270" s="72">
        <v>1</v>
      </c>
      <c r="E270" s="274">
        <v>13</v>
      </c>
      <c r="G270" s="269"/>
      <c r="H270" s="243"/>
      <c r="J270" s="251"/>
    </row>
    <row r="271" spans="1:10" s="60" customFormat="1" ht="15.75" customHeight="1">
      <c r="A271" s="252"/>
      <c r="B271" s="278" t="s">
        <v>234</v>
      </c>
      <c r="C271" s="72" t="s">
        <v>13</v>
      </c>
      <c r="D271" s="72">
        <v>1</v>
      </c>
      <c r="E271" s="274">
        <v>9</v>
      </c>
      <c r="G271" s="269"/>
      <c r="H271" s="243"/>
      <c r="J271" s="251"/>
    </row>
    <row r="272" spans="1:10" s="60" customFormat="1" ht="15.75" customHeight="1">
      <c r="A272" s="252"/>
      <c r="B272" s="278" t="s">
        <v>235</v>
      </c>
      <c r="C272" s="72" t="s">
        <v>13</v>
      </c>
      <c r="D272" s="72">
        <v>1</v>
      </c>
      <c r="E272" s="274">
        <v>13</v>
      </c>
      <c r="G272" s="269"/>
      <c r="H272" s="243"/>
      <c r="J272" s="251"/>
    </row>
    <row r="273" spans="1:10" s="60" customFormat="1" ht="15.75" customHeight="1">
      <c r="A273" s="252"/>
      <c r="B273" s="278" t="s">
        <v>234</v>
      </c>
      <c r="C273" s="72" t="s">
        <v>13</v>
      </c>
      <c r="D273" s="72">
        <v>1</v>
      </c>
      <c r="E273" s="274">
        <v>37</v>
      </c>
      <c r="G273" s="269"/>
      <c r="H273" s="243"/>
      <c r="J273" s="251"/>
    </row>
    <row r="274" spans="1:10" s="60" customFormat="1" ht="15.75" customHeight="1">
      <c r="A274" s="252"/>
      <c r="B274" s="278" t="s">
        <v>235</v>
      </c>
      <c r="C274" s="72" t="s">
        <v>13</v>
      </c>
      <c r="D274" s="72">
        <v>1</v>
      </c>
      <c r="E274" s="274">
        <v>58</v>
      </c>
      <c r="G274" s="269"/>
      <c r="H274" s="243"/>
      <c r="J274" s="251"/>
    </row>
    <row r="275" spans="1:10" s="60" customFormat="1" ht="15.75" customHeight="1">
      <c r="A275" s="252"/>
      <c r="B275" s="278" t="s">
        <v>234</v>
      </c>
      <c r="C275" s="72" t="s">
        <v>13</v>
      </c>
      <c r="D275" s="72">
        <v>1</v>
      </c>
      <c r="E275" s="274">
        <v>9</v>
      </c>
      <c r="G275" s="269"/>
      <c r="H275" s="243"/>
      <c r="J275" s="251"/>
    </row>
    <row r="276" spans="1:10" s="60" customFormat="1" ht="15.75" customHeight="1">
      <c r="A276" s="252"/>
      <c r="B276" s="279" t="s">
        <v>236</v>
      </c>
      <c r="C276" s="72" t="s">
        <v>13</v>
      </c>
      <c r="D276" s="72">
        <v>1</v>
      </c>
      <c r="E276" s="274">
        <v>5</v>
      </c>
      <c r="G276" s="269"/>
      <c r="H276" s="243"/>
      <c r="J276" s="251"/>
    </row>
    <row r="277" spans="1:10" s="60" customFormat="1" ht="15.75" customHeight="1">
      <c r="A277" s="252"/>
      <c r="B277" s="277" t="s">
        <v>237</v>
      </c>
      <c r="C277" s="72" t="s">
        <v>13</v>
      </c>
      <c r="D277" s="72">
        <v>1</v>
      </c>
      <c r="E277" s="274">
        <v>2</v>
      </c>
      <c r="G277" s="269"/>
      <c r="H277" s="243"/>
      <c r="J277" s="251"/>
    </row>
    <row r="278" spans="1:10" s="60" customFormat="1" ht="15.75" customHeight="1">
      <c r="A278" s="252"/>
      <c r="B278" s="278" t="s">
        <v>238</v>
      </c>
      <c r="C278" s="72" t="s">
        <v>13</v>
      </c>
      <c r="D278" s="72">
        <v>1</v>
      </c>
      <c r="E278" s="274">
        <v>14</v>
      </c>
      <c r="G278" s="269"/>
      <c r="H278" s="243"/>
      <c r="J278" s="251"/>
    </row>
    <row r="279" spans="1:10" s="60" customFormat="1" ht="15.75" customHeight="1">
      <c r="A279" s="252"/>
      <c r="B279" s="278" t="s">
        <v>239</v>
      </c>
      <c r="C279" s="72" t="s">
        <v>13</v>
      </c>
      <c r="D279" s="72">
        <v>1</v>
      </c>
      <c r="E279" s="274">
        <v>13</v>
      </c>
      <c r="G279" s="269"/>
      <c r="H279" s="243"/>
      <c r="J279" s="251"/>
    </row>
    <row r="280" spans="1:10" s="60" customFormat="1" ht="15.75" customHeight="1">
      <c r="A280" s="252"/>
      <c r="B280" s="278" t="s">
        <v>240</v>
      </c>
      <c r="C280" s="72" t="s">
        <v>13</v>
      </c>
      <c r="D280" s="72">
        <v>1</v>
      </c>
      <c r="E280" s="274">
        <v>117</v>
      </c>
      <c r="G280" s="269"/>
      <c r="H280" s="243"/>
      <c r="J280" s="251"/>
    </row>
    <row r="281" spans="1:10" s="60" customFormat="1" ht="15.75" customHeight="1">
      <c r="A281" s="252"/>
      <c r="B281" s="278" t="s">
        <v>241</v>
      </c>
      <c r="C281" s="72" t="s">
        <v>13</v>
      </c>
      <c r="D281" s="72">
        <v>1</v>
      </c>
      <c r="E281" s="274">
        <v>133</v>
      </c>
      <c r="G281" s="269"/>
      <c r="H281" s="243"/>
      <c r="J281" s="251"/>
    </row>
    <row r="282" spans="1:10" s="60" customFormat="1" ht="15.75" customHeight="1">
      <c r="A282" s="252"/>
      <c r="B282" s="280" t="s">
        <v>242</v>
      </c>
      <c r="C282" s="72" t="s">
        <v>13</v>
      </c>
      <c r="D282" s="72">
        <v>1</v>
      </c>
      <c r="E282" s="274">
        <f>129-40</f>
        <v>89</v>
      </c>
      <c r="G282" s="269"/>
      <c r="H282" s="243"/>
      <c r="J282" s="251"/>
    </row>
    <row r="283" spans="1:10" s="60" customFormat="1" ht="15.75" customHeight="1">
      <c r="A283" s="252"/>
      <c r="B283" s="281" t="s">
        <v>243</v>
      </c>
      <c r="C283" s="72" t="s">
        <v>13</v>
      </c>
      <c r="D283" s="72">
        <v>1</v>
      </c>
      <c r="E283" s="274">
        <v>15</v>
      </c>
      <c r="G283" s="269"/>
      <c r="H283" s="243"/>
      <c r="J283" s="251"/>
    </row>
    <row r="284" spans="1:10" s="60" customFormat="1" ht="15.75" customHeight="1">
      <c r="A284" s="252"/>
      <c r="B284" s="278" t="s">
        <v>239</v>
      </c>
      <c r="C284" s="72" t="s">
        <v>13</v>
      </c>
      <c r="D284" s="72">
        <v>1</v>
      </c>
      <c r="E284" s="274">
        <v>15</v>
      </c>
      <c r="G284" s="269"/>
      <c r="H284" s="243"/>
      <c r="J284" s="251"/>
    </row>
    <row r="285" spans="1:10" s="60" customFormat="1" ht="15.75" customHeight="1">
      <c r="A285" s="252"/>
      <c r="B285" s="278" t="s">
        <v>244</v>
      </c>
      <c r="C285" s="72" t="s">
        <v>13</v>
      </c>
      <c r="D285" s="72">
        <v>1</v>
      </c>
      <c r="E285" s="274">
        <v>13</v>
      </c>
      <c r="G285" s="269"/>
      <c r="H285" s="243"/>
      <c r="J285" s="251"/>
    </row>
    <row r="286" spans="1:10" s="60" customFormat="1" ht="15.75" customHeight="1">
      <c r="A286" s="252"/>
      <c r="B286" s="282" t="s">
        <v>239</v>
      </c>
      <c r="C286" s="72" t="s">
        <v>13</v>
      </c>
      <c r="D286" s="72">
        <v>1</v>
      </c>
      <c r="E286" s="274">
        <v>30</v>
      </c>
      <c r="G286" s="269"/>
      <c r="H286" s="243"/>
      <c r="J286" s="251"/>
    </row>
    <row r="287" spans="1:10" s="60" customFormat="1" ht="15.75" customHeight="1">
      <c r="A287" s="252"/>
      <c r="B287" s="282" t="s">
        <v>239</v>
      </c>
      <c r="C287" s="72" t="s">
        <v>13</v>
      </c>
      <c r="D287" s="72">
        <v>1</v>
      </c>
      <c r="E287" s="274">
        <v>8</v>
      </c>
      <c r="G287" s="269"/>
      <c r="H287" s="243"/>
      <c r="J287" s="251"/>
    </row>
    <row r="288" spans="1:10" s="60" customFormat="1" ht="15.75" customHeight="1">
      <c r="A288" s="252"/>
      <c r="B288" s="283" t="s">
        <v>245</v>
      </c>
      <c r="C288" s="72" t="s">
        <v>13</v>
      </c>
      <c r="D288" s="72">
        <v>1</v>
      </c>
      <c r="E288" s="274">
        <f>64-4-2</f>
        <v>58</v>
      </c>
      <c r="G288" s="269"/>
      <c r="H288" s="243"/>
      <c r="J288" s="251"/>
    </row>
    <row r="289" spans="1:10" s="60" customFormat="1" ht="15.75" customHeight="1">
      <c r="A289" s="252"/>
      <c r="B289" s="282" t="s">
        <v>239</v>
      </c>
      <c r="C289" s="72" t="s">
        <v>13</v>
      </c>
      <c r="D289" s="72">
        <v>1</v>
      </c>
      <c r="E289" s="274">
        <v>23</v>
      </c>
      <c r="G289" s="269"/>
      <c r="H289" s="243"/>
      <c r="J289" s="251"/>
    </row>
    <row r="290" spans="1:10" s="60" customFormat="1" ht="15.75" customHeight="1">
      <c r="A290" s="252"/>
      <c r="B290" s="282" t="s">
        <v>246</v>
      </c>
      <c r="C290" s="72" t="s">
        <v>13</v>
      </c>
      <c r="D290" s="72">
        <v>1</v>
      </c>
      <c r="E290" s="274">
        <v>7</v>
      </c>
      <c r="G290" s="269"/>
      <c r="H290" s="243"/>
      <c r="J290" s="251"/>
    </row>
    <row r="291" spans="1:10" s="60" customFormat="1" ht="15.75" customHeight="1">
      <c r="A291" s="252"/>
      <c r="B291" s="282" t="s">
        <v>239</v>
      </c>
      <c r="C291" s="72" t="s">
        <v>13</v>
      </c>
      <c r="D291" s="72">
        <v>1</v>
      </c>
      <c r="E291" s="274">
        <v>17</v>
      </c>
      <c r="G291" s="269"/>
      <c r="H291" s="243"/>
      <c r="J291" s="251"/>
    </row>
    <row r="292" spans="1:10" s="60" customFormat="1" ht="15.75" customHeight="1">
      <c r="A292" s="252"/>
      <c r="B292" s="282" t="s">
        <v>247</v>
      </c>
      <c r="C292" s="72" t="s">
        <v>13</v>
      </c>
      <c r="D292" s="72">
        <v>1</v>
      </c>
      <c r="E292" s="274">
        <v>2</v>
      </c>
      <c r="G292" s="269"/>
      <c r="H292" s="243"/>
      <c r="J292" s="251"/>
    </row>
    <row r="293" spans="1:10" s="60" customFormat="1" ht="15.75" customHeight="1">
      <c r="A293" s="252"/>
      <c r="B293" s="282" t="s">
        <v>248</v>
      </c>
      <c r="C293" s="72" t="s">
        <v>13</v>
      </c>
      <c r="D293" s="72">
        <v>1</v>
      </c>
      <c r="E293" s="274">
        <v>7</v>
      </c>
      <c r="G293" s="269"/>
      <c r="H293" s="243"/>
      <c r="J293" s="251"/>
    </row>
    <row r="294" spans="1:10" s="60" customFormat="1" ht="15.75" customHeight="1">
      <c r="A294" s="252"/>
      <c r="B294" s="284" t="s">
        <v>246</v>
      </c>
      <c r="C294" s="72" t="s">
        <v>13</v>
      </c>
      <c r="D294" s="72">
        <v>1</v>
      </c>
      <c r="E294" s="274">
        <v>18</v>
      </c>
      <c r="G294" s="269"/>
      <c r="H294" s="243"/>
      <c r="J294" s="251"/>
    </row>
    <row r="295" spans="1:10" s="60" customFormat="1" ht="15.75" customHeight="1">
      <c r="A295" s="252"/>
      <c r="B295" s="282" t="s">
        <v>249</v>
      </c>
      <c r="C295" s="72" t="s">
        <v>13</v>
      </c>
      <c r="D295" s="72">
        <v>1</v>
      </c>
      <c r="E295" s="274">
        <v>3</v>
      </c>
      <c r="G295" s="269"/>
      <c r="H295" s="243"/>
      <c r="J295" s="251"/>
    </row>
    <row r="296" spans="1:10" s="60" customFormat="1" ht="15.75" customHeight="1">
      <c r="A296" s="252"/>
      <c r="B296" s="282" t="s">
        <v>246</v>
      </c>
      <c r="C296" s="72" t="s">
        <v>13</v>
      </c>
      <c r="D296" s="72">
        <v>1</v>
      </c>
      <c r="E296" s="274">
        <v>15</v>
      </c>
      <c r="G296" s="269"/>
      <c r="H296" s="243"/>
      <c r="J296" s="251"/>
    </row>
    <row r="297" spans="1:10" s="60" customFormat="1" ht="15.75" customHeight="1">
      <c r="A297" s="252"/>
      <c r="B297" s="282" t="s">
        <v>239</v>
      </c>
      <c r="C297" s="72" t="s">
        <v>13</v>
      </c>
      <c r="D297" s="72">
        <v>1</v>
      </c>
      <c r="E297" s="274">
        <v>26</v>
      </c>
      <c r="G297" s="269"/>
      <c r="H297" s="243"/>
      <c r="J297" s="251"/>
    </row>
    <row r="298" spans="1:10" s="60" customFormat="1" ht="15.75" customHeight="1">
      <c r="A298" s="252"/>
      <c r="B298" s="285" t="s">
        <v>250</v>
      </c>
      <c r="C298" s="72" t="s">
        <v>13</v>
      </c>
      <c r="D298" s="72">
        <v>1</v>
      </c>
      <c r="E298" s="274">
        <v>130</v>
      </c>
      <c r="G298" s="269"/>
      <c r="H298" s="243"/>
      <c r="J298" s="251"/>
    </row>
    <row r="299" spans="1:10" s="6" customFormat="1" ht="15.75" customHeight="1">
      <c r="A299" s="286"/>
      <c r="B299" s="287" t="s">
        <v>251</v>
      </c>
      <c r="C299" s="98" t="s">
        <v>13</v>
      </c>
      <c r="D299" s="98">
        <v>1</v>
      </c>
      <c r="E299" s="215">
        <v>122</v>
      </c>
      <c r="F299" s="6" t="s">
        <v>23</v>
      </c>
      <c r="G299" s="288"/>
      <c r="H299" s="5"/>
      <c r="J299" s="1"/>
    </row>
    <row r="300" spans="1:10" s="60" customFormat="1" ht="15.75" customHeight="1">
      <c r="A300" s="252"/>
      <c r="B300" s="289" t="s">
        <v>252</v>
      </c>
      <c r="C300" s="72"/>
      <c r="D300" s="72"/>
      <c r="E300" s="272">
        <f>SUM(E301:E311)</f>
        <v>266</v>
      </c>
      <c r="G300" s="269"/>
      <c r="H300" s="243"/>
      <c r="J300" s="251"/>
    </row>
    <row r="301" spans="1:10" s="60" customFormat="1" ht="15.75" customHeight="1">
      <c r="A301" s="252"/>
      <c r="B301" s="290" t="s">
        <v>253</v>
      </c>
      <c r="C301" s="72" t="s">
        <v>13</v>
      </c>
      <c r="D301" s="72">
        <v>1</v>
      </c>
      <c r="E301" s="271">
        <v>35</v>
      </c>
      <c r="G301" s="269"/>
      <c r="H301" s="243"/>
      <c r="J301" s="251"/>
    </row>
    <row r="302" spans="1:10" s="60" customFormat="1" ht="15.75" customHeight="1">
      <c r="A302" s="252"/>
      <c r="B302" s="290" t="s">
        <v>254</v>
      </c>
      <c r="C302" s="72" t="s">
        <v>13</v>
      </c>
      <c r="D302" s="72">
        <v>1</v>
      </c>
      <c r="E302" s="271">
        <v>12</v>
      </c>
      <c r="G302" s="269"/>
      <c r="H302" s="243"/>
      <c r="J302" s="251"/>
    </row>
    <row r="303" spans="1:10" s="60" customFormat="1" ht="15.75" customHeight="1">
      <c r="A303" s="252"/>
      <c r="B303" s="291" t="s">
        <v>255</v>
      </c>
      <c r="C303" s="72" t="s">
        <v>13</v>
      </c>
      <c r="D303" s="72">
        <v>1</v>
      </c>
      <c r="E303" s="271">
        <v>30</v>
      </c>
      <c r="G303" s="269"/>
      <c r="H303" s="243"/>
      <c r="J303" s="251"/>
    </row>
    <row r="304" spans="1:10" s="60" customFormat="1" ht="15.75" customHeight="1">
      <c r="A304" s="252"/>
      <c r="B304" s="291" t="s">
        <v>256</v>
      </c>
      <c r="C304" s="72" t="s">
        <v>13</v>
      </c>
      <c r="D304" s="72">
        <v>1</v>
      </c>
      <c r="E304" s="271">
        <v>18</v>
      </c>
      <c r="G304" s="269"/>
      <c r="H304" s="243"/>
      <c r="J304" s="251"/>
    </row>
    <row r="305" spans="1:61" s="60" customFormat="1" ht="15.75" customHeight="1">
      <c r="A305" s="252"/>
      <c r="B305" s="291" t="s">
        <v>257</v>
      </c>
      <c r="C305" s="72" t="s">
        <v>13</v>
      </c>
      <c r="D305" s="72">
        <v>1</v>
      </c>
      <c r="E305" s="271">
        <v>15</v>
      </c>
      <c r="G305" s="269"/>
      <c r="H305" s="243"/>
      <c r="J305" s="251"/>
    </row>
    <row r="306" spans="1:61" s="60" customFormat="1" ht="15.75" customHeight="1">
      <c r="A306" s="252"/>
      <c r="B306" s="291" t="s">
        <v>258</v>
      </c>
      <c r="C306" s="72" t="s">
        <v>13</v>
      </c>
      <c r="D306" s="72">
        <v>1</v>
      </c>
      <c r="E306" s="271">
        <v>26</v>
      </c>
      <c r="G306" s="269"/>
      <c r="H306" s="243"/>
      <c r="J306" s="251"/>
    </row>
    <row r="307" spans="1:61" s="60" customFormat="1" ht="15.75" customHeight="1">
      <c r="A307" s="252"/>
      <c r="B307" s="290" t="s">
        <v>259</v>
      </c>
      <c r="C307" s="72" t="s">
        <v>13</v>
      </c>
      <c r="D307" s="72">
        <v>1</v>
      </c>
      <c r="E307" s="271">
        <v>19</v>
      </c>
      <c r="G307" s="269"/>
      <c r="H307" s="243"/>
      <c r="J307" s="251"/>
    </row>
    <row r="308" spans="1:61" s="60" customFormat="1" ht="15.75" customHeight="1">
      <c r="A308" s="252"/>
      <c r="B308" s="292" t="s">
        <v>260</v>
      </c>
      <c r="C308" s="72" t="s">
        <v>13</v>
      </c>
      <c r="D308" s="72">
        <v>1</v>
      </c>
      <c r="E308" s="271">
        <v>12</v>
      </c>
      <c r="G308" s="269"/>
      <c r="H308" s="243"/>
      <c r="J308" s="251"/>
    </row>
    <row r="309" spans="1:61" s="60" customFormat="1" ht="15.75" customHeight="1">
      <c r="A309" s="252"/>
      <c r="B309" s="292" t="s">
        <v>261</v>
      </c>
      <c r="C309" s="72" t="s">
        <v>13</v>
      </c>
      <c r="D309" s="72">
        <v>1</v>
      </c>
      <c r="E309" s="271">
        <v>38</v>
      </c>
      <c r="G309" s="269"/>
      <c r="H309" s="243"/>
      <c r="J309" s="251"/>
    </row>
    <row r="310" spans="1:61" s="60" customFormat="1" ht="15.75" customHeight="1">
      <c r="A310" s="252"/>
      <c r="B310" s="290" t="s">
        <v>255</v>
      </c>
      <c r="C310" s="72" t="s">
        <v>13</v>
      </c>
      <c r="D310" s="72">
        <v>1</v>
      </c>
      <c r="E310" s="271">
        <v>10</v>
      </c>
      <c r="G310" s="269"/>
      <c r="H310" s="243"/>
      <c r="J310" s="251"/>
    </row>
    <row r="311" spans="1:61" s="60" customFormat="1" ht="15.75" customHeight="1">
      <c r="A311" s="252"/>
      <c r="B311" s="293" t="s">
        <v>262</v>
      </c>
      <c r="C311" s="72" t="s">
        <v>13</v>
      </c>
      <c r="D311" s="72">
        <v>1</v>
      </c>
      <c r="E311" s="271">
        <v>51</v>
      </c>
      <c r="G311" s="269"/>
      <c r="H311" s="243"/>
      <c r="J311" s="251"/>
    </row>
    <row r="312" spans="1:61" s="60" customFormat="1" ht="15.75" customHeight="1">
      <c r="A312" s="252"/>
      <c r="B312" s="69" t="s">
        <v>173</v>
      </c>
      <c r="C312" s="72"/>
      <c r="D312" s="72"/>
      <c r="E312" s="257">
        <f>E313</f>
        <v>3</v>
      </c>
      <c r="G312" s="269"/>
      <c r="H312" s="243"/>
      <c r="J312" s="251"/>
    </row>
    <row r="313" spans="1:61" s="60" customFormat="1" ht="15.75" customHeight="1">
      <c r="A313" s="252"/>
      <c r="B313" s="294" t="s">
        <v>263</v>
      </c>
      <c r="C313" s="72" t="s">
        <v>13</v>
      </c>
      <c r="D313" s="72">
        <v>1</v>
      </c>
      <c r="E313" s="271">
        <v>3</v>
      </c>
      <c r="G313" s="269"/>
      <c r="H313" s="243"/>
      <c r="J313" s="251"/>
    </row>
    <row r="314" spans="1:61" s="60" customFormat="1" ht="15.75" customHeight="1">
      <c r="A314" s="252"/>
      <c r="B314" s="295" t="s">
        <v>112</v>
      </c>
      <c r="C314" s="72"/>
      <c r="D314" s="72"/>
      <c r="E314" s="267">
        <f>E315</f>
        <v>826</v>
      </c>
      <c r="G314" s="269"/>
      <c r="H314" s="243"/>
      <c r="J314" s="251"/>
    </row>
    <row r="315" spans="1:61" s="60" customFormat="1" ht="15.75" customHeight="1">
      <c r="A315" s="252"/>
      <c r="B315" s="296" t="s">
        <v>264</v>
      </c>
      <c r="C315" s="72" t="s">
        <v>13</v>
      </c>
      <c r="D315" s="72">
        <v>1</v>
      </c>
      <c r="E315" s="246">
        <f>800+26</f>
        <v>826</v>
      </c>
      <c r="G315" s="269"/>
      <c r="H315" s="243"/>
      <c r="J315" s="251"/>
    </row>
    <row r="316" spans="1:61" s="302" customFormat="1" ht="15.75" customHeight="1">
      <c r="A316" s="297"/>
      <c r="B316" s="298" t="s">
        <v>265</v>
      </c>
      <c r="C316" s="299"/>
      <c r="D316" s="300"/>
      <c r="E316" s="301">
        <f>E317+E318+E444+E490+E492</f>
        <v>34110.5</v>
      </c>
      <c r="G316" s="52"/>
      <c r="H316" s="303"/>
      <c r="I316" s="94"/>
      <c r="J316" s="95"/>
      <c r="K316" s="54"/>
      <c r="L316" s="94"/>
      <c r="M316" s="54"/>
      <c r="N316" s="54"/>
      <c r="O316" s="5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row>
    <row r="317" spans="1:61" s="60" customFormat="1" ht="15.75" customHeight="1">
      <c r="A317" s="304" t="s">
        <v>266</v>
      </c>
      <c r="B317" s="305"/>
      <c r="C317" s="306"/>
      <c r="D317" s="306"/>
      <c r="E317" s="250">
        <v>0</v>
      </c>
      <c r="G317" s="52"/>
      <c r="H317" s="55"/>
    </row>
    <row r="318" spans="1:61" s="60" customFormat="1" ht="15.75" customHeight="1">
      <c r="A318" s="304" t="s">
        <v>14</v>
      </c>
      <c r="B318" s="307"/>
      <c r="C318" s="306"/>
      <c r="D318" s="306"/>
      <c r="E318" s="250">
        <f>E319+E422</f>
        <v>20186.5</v>
      </c>
      <c r="G318" s="52"/>
      <c r="H318" s="55"/>
      <c r="K318" s="61"/>
      <c r="L318" s="61"/>
      <c r="M318" s="61"/>
    </row>
    <row r="319" spans="1:61" s="60" customFormat="1" ht="18" customHeight="1">
      <c r="A319" s="308"/>
      <c r="B319" s="309" t="s">
        <v>267</v>
      </c>
      <c r="C319" s="242" t="s">
        <v>268</v>
      </c>
      <c r="D319" s="310"/>
      <c r="E319" s="310">
        <f>E320+E344+E404+E377+E371+E365+E419+E375+E362</f>
        <v>20019.5</v>
      </c>
      <c r="G319" s="52"/>
      <c r="H319" s="55"/>
      <c r="I319" s="61"/>
      <c r="K319" s="61"/>
      <c r="L319" s="61"/>
      <c r="M319" s="61"/>
      <c r="O319" s="54"/>
    </row>
    <row r="320" spans="1:61" s="60" customFormat="1" ht="18" customHeight="1">
      <c r="A320" s="308"/>
      <c r="B320" s="311" t="s">
        <v>269</v>
      </c>
      <c r="C320" s="312"/>
      <c r="D320" s="312"/>
      <c r="E320" s="313">
        <f>SUM(E321:E343)</f>
        <v>7123</v>
      </c>
      <c r="G320" s="52"/>
      <c r="H320" s="55"/>
      <c r="I320" s="61"/>
      <c r="K320" s="61"/>
      <c r="L320" s="61"/>
      <c r="M320" s="61"/>
      <c r="O320" s="54"/>
    </row>
    <row r="321" spans="1:15" s="60" customFormat="1" ht="18" customHeight="1">
      <c r="A321" s="308"/>
      <c r="B321" s="259" t="s">
        <v>270</v>
      </c>
      <c r="C321" s="72" t="s">
        <v>13</v>
      </c>
      <c r="D321" s="314">
        <v>1</v>
      </c>
      <c r="E321" s="246">
        <v>120</v>
      </c>
      <c r="G321" s="52"/>
      <c r="H321" s="55"/>
      <c r="I321" s="61"/>
      <c r="K321" s="61"/>
      <c r="L321" s="61"/>
      <c r="M321" s="61"/>
      <c r="O321" s="54"/>
    </row>
    <row r="322" spans="1:15" s="60" customFormat="1" ht="18" customHeight="1">
      <c r="A322" s="308"/>
      <c r="B322" s="315" t="s">
        <v>271</v>
      </c>
      <c r="C322" s="72" t="s">
        <v>13</v>
      </c>
      <c r="D322" s="314">
        <v>1</v>
      </c>
      <c r="E322" s="246">
        <v>40</v>
      </c>
      <c r="G322" s="52"/>
      <c r="H322" s="55"/>
      <c r="I322" s="61"/>
      <c r="K322" s="61"/>
      <c r="L322" s="61"/>
      <c r="M322" s="61"/>
      <c r="O322" s="54"/>
    </row>
    <row r="323" spans="1:15" s="60" customFormat="1" ht="18" customHeight="1">
      <c r="A323" s="308"/>
      <c r="B323" s="315" t="s">
        <v>272</v>
      </c>
      <c r="C323" s="72" t="s">
        <v>13</v>
      </c>
      <c r="D323" s="314">
        <v>1</v>
      </c>
      <c r="E323" s="246">
        <v>35</v>
      </c>
      <c r="G323" s="52"/>
      <c r="H323" s="55"/>
      <c r="I323" s="61"/>
      <c r="K323" s="61"/>
      <c r="L323" s="61"/>
      <c r="M323" s="61"/>
      <c r="O323" s="54"/>
    </row>
    <row r="324" spans="1:15" s="60" customFormat="1">
      <c r="A324" s="308"/>
      <c r="B324" s="315" t="s">
        <v>273</v>
      </c>
      <c r="C324" s="72" t="s">
        <v>13</v>
      </c>
      <c r="D324" s="314">
        <v>1</v>
      </c>
      <c r="E324" s="246">
        <v>69</v>
      </c>
      <c r="G324" s="52"/>
      <c r="H324" s="55"/>
      <c r="I324" s="61"/>
      <c r="K324" s="61"/>
      <c r="L324" s="61"/>
      <c r="M324" s="61"/>
      <c r="O324" s="54"/>
    </row>
    <row r="325" spans="1:15" s="60" customFormat="1">
      <c r="A325" s="308"/>
      <c r="B325" s="259" t="s">
        <v>274</v>
      </c>
      <c r="C325" s="72" t="s">
        <v>13</v>
      </c>
      <c r="D325" s="314">
        <v>1</v>
      </c>
      <c r="E325" s="246">
        <v>200</v>
      </c>
      <c r="G325" s="52"/>
      <c r="H325" s="55"/>
      <c r="I325" s="61"/>
      <c r="K325" s="61"/>
      <c r="L325" s="61"/>
      <c r="M325" s="61"/>
      <c r="O325" s="54"/>
    </row>
    <row r="326" spans="1:15" s="60" customFormat="1">
      <c r="A326" s="308"/>
      <c r="B326" s="259" t="s">
        <v>275</v>
      </c>
      <c r="C326" s="72" t="s">
        <v>13</v>
      </c>
      <c r="D326" s="314">
        <v>1</v>
      </c>
      <c r="E326" s="246">
        <v>156</v>
      </c>
      <c r="G326" s="52"/>
      <c r="H326" s="55"/>
      <c r="I326" s="61"/>
      <c r="K326" s="61"/>
      <c r="L326" s="61"/>
      <c r="M326" s="61"/>
      <c r="O326" s="54"/>
    </row>
    <row r="327" spans="1:15" s="60" customFormat="1" ht="18" customHeight="1">
      <c r="A327" s="308"/>
      <c r="B327" s="259" t="s">
        <v>276</v>
      </c>
      <c r="C327" s="72" t="s">
        <v>13</v>
      </c>
      <c r="D327" s="314">
        <v>2</v>
      </c>
      <c r="E327" s="246">
        <v>134</v>
      </c>
      <c r="G327" s="52"/>
      <c r="H327" s="55"/>
      <c r="I327" s="61"/>
      <c r="K327" s="61"/>
      <c r="L327" s="61"/>
      <c r="M327" s="61"/>
      <c r="O327" s="54"/>
    </row>
    <row r="328" spans="1:15" s="60" customFormat="1" ht="18" customHeight="1">
      <c r="A328" s="308"/>
      <c r="B328" s="259" t="s">
        <v>277</v>
      </c>
      <c r="C328" s="72" t="s">
        <v>13</v>
      </c>
      <c r="D328" s="314">
        <v>1</v>
      </c>
      <c r="E328" s="246">
        <v>256</v>
      </c>
      <c r="G328" s="52"/>
      <c r="H328" s="55"/>
      <c r="I328" s="61"/>
      <c r="K328" s="61"/>
      <c r="L328" s="61"/>
      <c r="M328" s="61"/>
      <c r="O328" s="54"/>
    </row>
    <row r="329" spans="1:15" s="60" customFormat="1" ht="18" customHeight="1">
      <c r="A329" s="308"/>
      <c r="B329" s="259" t="s">
        <v>278</v>
      </c>
      <c r="C329" s="72" t="s">
        <v>13</v>
      </c>
      <c r="D329" s="314">
        <v>1</v>
      </c>
      <c r="E329" s="246">
        <v>100</v>
      </c>
      <c r="G329" s="52"/>
      <c r="H329" s="55"/>
      <c r="I329" s="61"/>
      <c r="K329" s="61"/>
      <c r="L329" s="61"/>
      <c r="M329" s="61"/>
      <c r="O329" s="54"/>
    </row>
    <row r="330" spans="1:15" s="60" customFormat="1" ht="18" customHeight="1">
      <c r="A330" s="308"/>
      <c r="B330" s="259" t="s">
        <v>279</v>
      </c>
      <c r="C330" s="72" t="s">
        <v>13</v>
      </c>
      <c r="D330" s="314">
        <v>2</v>
      </c>
      <c r="E330" s="246">
        <v>54</v>
      </c>
      <c r="G330" s="52"/>
      <c r="H330" s="55"/>
      <c r="I330" s="61"/>
      <c r="K330" s="61"/>
      <c r="L330" s="61"/>
      <c r="M330" s="61"/>
      <c r="O330" s="54"/>
    </row>
    <row r="331" spans="1:15" s="60" customFormat="1" ht="18" customHeight="1">
      <c r="A331" s="308"/>
      <c r="B331" s="259" t="s">
        <v>280</v>
      </c>
      <c r="C331" s="72" t="s">
        <v>13</v>
      </c>
      <c r="D331" s="314">
        <v>2</v>
      </c>
      <c r="E331" s="246">
        <v>700</v>
      </c>
      <c r="G331" s="52"/>
      <c r="H331" s="55"/>
      <c r="I331" s="61"/>
      <c r="K331" s="61"/>
      <c r="L331" s="61"/>
      <c r="M331" s="61"/>
      <c r="O331" s="54"/>
    </row>
    <row r="332" spans="1:15" s="60" customFormat="1" ht="18" customHeight="1">
      <c r="A332" s="308"/>
      <c r="B332" s="259" t="s">
        <v>281</v>
      </c>
      <c r="C332" s="72" t="s">
        <v>13</v>
      </c>
      <c r="D332" s="314">
        <v>1</v>
      </c>
      <c r="E332" s="246">
        <v>25</v>
      </c>
      <c r="G332" s="52"/>
      <c r="H332" s="55"/>
      <c r="I332" s="61"/>
      <c r="K332" s="61"/>
      <c r="L332" s="61"/>
      <c r="M332" s="61"/>
      <c r="O332" s="54"/>
    </row>
    <row r="333" spans="1:15" s="60" customFormat="1" ht="18" customHeight="1">
      <c r="A333" s="308"/>
      <c r="B333" s="316" t="s">
        <v>282</v>
      </c>
      <c r="C333" s="72" t="s">
        <v>13</v>
      </c>
      <c r="D333" s="314">
        <v>1</v>
      </c>
      <c r="E333" s="246">
        <v>100</v>
      </c>
      <c r="G333" s="52"/>
      <c r="H333" s="55"/>
      <c r="I333" s="61"/>
      <c r="K333" s="61"/>
      <c r="L333" s="61"/>
      <c r="M333" s="61"/>
      <c r="O333" s="54"/>
    </row>
    <row r="334" spans="1:15" s="60" customFormat="1" ht="18" customHeight="1">
      <c r="A334" s="308"/>
      <c r="B334" s="316" t="s">
        <v>283</v>
      </c>
      <c r="C334" s="72" t="s">
        <v>13</v>
      </c>
      <c r="D334" s="314">
        <v>15</v>
      </c>
      <c r="E334" s="246">
        <v>22</v>
      </c>
      <c r="G334" s="52"/>
      <c r="H334" s="55"/>
      <c r="I334" s="61"/>
      <c r="K334" s="61"/>
      <c r="L334" s="61"/>
      <c r="M334" s="61"/>
      <c r="O334" s="54"/>
    </row>
    <row r="335" spans="1:15" s="60" customFormat="1" ht="18" customHeight="1">
      <c r="A335" s="308"/>
      <c r="B335" s="316" t="s">
        <v>284</v>
      </c>
      <c r="C335" s="72" t="s">
        <v>13</v>
      </c>
      <c r="D335" s="314">
        <v>1</v>
      </c>
      <c r="E335" s="246">
        <v>6</v>
      </c>
      <c r="G335" s="52"/>
      <c r="H335" s="55"/>
      <c r="I335" s="61"/>
      <c r="K335" s="61"/>
      <c r="L335" s="61"/>
      <c r="M335" s="61"/>
      <c r="O335" s="54"/>
    </row>
    <row r="336" spans="1:15" s="60" customFormat="1">
      <c r="A336" s="308"/>
      <c r="B336" s="316" t="s">
        <v>285</v>
      </c>
      <c r="C336" s="72" t="s">
        <v>13</v>
      </c>
      <c r="D336" s="72">
        <v>1</v>
      </c>
      <c r="E336" s="246">
        <v>5000</v>
      </c>
      <c r="G336" s="52"/>
      <c r="H336" s="55"/>
      <c r="I336" s="61"/>
      <c r="K336" s="61"/>
      <c r="L336" s="61"/>
      <c r="M336" s="61"/>
      <c r="O336" s="54"/>
    </row>
    <row r="337" spans="1:15" s="60" customFormat="1">
      <c r="A337" s="308"/>
      <c r="B337" s="316" t="s">
        <v>286</v>
      </c>
      <c r="C337" s="72" t="s">
        <v>13</v>
      </c>
      <c r="D337" s="72">
        <v>1</v>
      </c>
      <c r="E337" s="246">
        <v>4</v>
      </c>
      <c r="G337" s="52"/>
      <c r="H337" s="55"/>
      <c r="I337" s="61"/>
      <c r="K337" s="61"/>
      <c r="L337" s="61"/>
      <c r="M337" s="61"/>
      <c r="O337" s="54"/>
    </row>
    <row r="338" spans="1:15" s="60" customFormat="1">
      <c r="A338" s="308"/>
      <c r="B338" s="316" t="s">
        <v>287</v>
      </c>
      <c r="C338" s="72" t="s">
        <v>13</v>
      </c>
      <c r="D338" s="72">
        <v>1</v>
      </c>
      <c r="E338" s="246">
        <v>34</v>
      </c>
      <c r="G338" s="52"/>
      <c r="H338" s="55"/>
      <c r="I338" s="61"/>
      <c r="K338" s="61"/>
      <c r="L338" s="61"/>
      <c r="M338" s="61"/>
      <c r="O338" s="54"/>
    </row>
    <row r="339" spans="1:15" s="60" customFormat="1">
      <c r="A339" s="308"/>
      <c r="B339" s="316" t="s">
        <v>288</v>
      </c>
      <c r="C339" s="72" t="s">
        <v>13</v>
      </c>
      <c r="D339" s="72">
        <v>1</v>
      </c>
      <c r="E339" s="246">
        <v>8</v>
      </c>
      <c r="G339" s="52"/>
      <c r="H339" s="55"/>
      <c r="I339" s="61"/>
      <c r="K339" s="61"/>
      <c r="L339" s="61"/>
      <c r="M339" s="61"/>
      <c r="O339" s="54"/>
    </row>
    <row r="340" spans="1:15" s="60" customFormat="1">
      <c r="A340" s="308"/>
      <c r="B340" s="316" t="s">
        <v>289</v>
      </c>
      <c r="C340" s="72" t="s">
        <v>13</v>
      </c>
      <c r="D340" s="72">
        <v>1</v>
      </c>
      <c r="E340" s="246">
        <v>12</v>
      </c>
      <c r="G340" s="52"/>
      <c r="H340" s="55"/>
      <c r="I340" s="61"/>
      <c r="K340" s="61"/>
      <c r="L340" s="61"/>
      <c r="M340" s="61"/>
      <c r="O340" s="54"/>
    </row>
    <row r="341" spans="1:15" s="60" customFormat="1">
      <c r="A341" s="308"/>
      <c r="B341" s="316" t="s">
        <v>290</v>
      </c>
      <c r="C341" s="72" t="s">
        <v>13</v>
      </c>
      <c r="D341" s="72">
        <v>1</v>
      </c>
      <c r="E341" s="246">
        <v>10</v>
      </c>
      <c r="G341" s="52"/>
      <c r="H341" s="55"/>
      <c r="I341" s="61"/>
      <c r="K341" s="61"/>
      <c r="L341" s="61"/>
      <c r="M341" s="61"/>
      <c r="O341" s="54"/>
    </row>
    <row r="342" spans="1:15" s="60" customFormat="1">
      <c r="A342" s="308"/>
      <c r="B342" s="316" t="s">
        <v>291</v>
      </c>
      <c r="C342" s="72" t="s">
        <v>13</v>
      </c>
      <c r="D342" s="72">
        <v>1</v>
      </c>
      <c r="E342" s="246">
        <v>5</v>
      </c>
      <c r="G342" s="52"/>
      <c r="H342" s="55"/>
      <c r="I342" s="61"/>
      <c r="K342" s="61"/>
      <c r="L342" s="61"/>
      <c r="M342" s="61"/>
      <c r="O342" s="54"/>
    </row>
    <row r="343" spans="1:15" s="60" customFormat="1">
      <c r="A343" s="308"/>
      <c r="B343" s="93" t="s">
        <v>292</v>
      </c>
      <c r="C343" s="72" t="s">
        <v>13</v>
      </c>
      <c r="D343" s="72">
        <v>1</v>
      </c>
      <c r="E343" s="246">
        <v>33</v>
      </c>
      <c r="G343" s="52"/>
      <c r="H343" s="55"/>
      <c r="I343" s="61"/>
      <c r="K343" s="61"/>
      <c r="L343" s="61"/>
      <c r="M343" s="61"/>
      <c r="O343" s="54"/>
    </row>
    <row r="344" spans="1:15" s="60" customFormat="1" ht="15.75" customHeight="1">
      <c r="A344" s="317"/>
      <c r="B344" s="318" t="s">
        <v>293</v>
      </c>
      <c r="C344" s="72"/>
      <c r="D344" s="72"/>
      <c r="E344" s="267">
        <f>SUM(E345:E361)</f>
        <v>2043</v>
      </c>
      <c r="G344" s="52"/>
      <c r="H344" s="308"/>
      <c r="I344" s="94"/>
      <c r="K344" s="94"/>
      <c r="L344" s="94"/>
      <c r="M344" s="319"/>
      <c r="N344" s="320"/>
      <c r="O344" s="54"/>
    </row>
    <row r="345" spans="1:15" s="60" customFormat="1" ht="15" customHeight="1">
      <c r="A345" s="317"/>
      <c r="B345" s="316" t="s">
        <v>294</v>
      </c>
      <c r="C345" s="72" t="s">
        <v>13</v>
      </c>
      <c r="D345" s="72">
        <v>1</v>
      </c>
      <c r="E345" s="246">
        <v>179</v>
      </c>
      <c r="G345" s="52"/>
      <c r="H345" s="52"/>
      <c r="I345" s="52"/>
      <c r="J345" s="52"/>
      <c r="K345" s="94"/>
      <c r="L345" s="94"/>
      <c r="M345" s="319"/>
      <c r="N345" s="320"/>
      <c r="O345" s="94"/>
    </row>
    <row r="346" spans="1:15" s="60" customFormat="1" ht="15" customHeight="1">
      <c r="A346" s="317"/>
      <c r="B346" s="316" t="s">
        <v>295</v>
      </c>
      <c r="C346" s="72" t="s">
        <v>13</v>
      </c>
      <c r="D346" s="72">
        <v>1</v>
      </c>
      <c r="E346" s="246">
        <v>22</v>
      </c>
      <c r="G346" s="52"/>
      <c r="H346" s="52"/>
      <c r="I346" s="52"/>
      <c r="J346" s="52"/>
      <c r="K346" s="94"/>
      <c r="L346" s="94"/>
      <c r="M346" s="319"/>
      <c r="N346" s="320"/>
      <c r="O346" s="94"/>
    </row>
    <row r="347" spans="1:15" s="60" customFormat="1" ht="15" customHeight="1">
      <c r="A347" s="317"/>
      <c r="B347" s="316" t="s">
        <v>296</v>
      </c>
      <c r="C347" s="72" t="s">
        <v>13</v>
      </c>
      <c r="D347" s="72">
        <v>1</v>
      </c>
      <c r="E347" s="246">
        <v>16</v>
      </c>
      <c r="G347" s="52"/>
      <c r="H347" s="52"/>
      <c r="I347" s="52"/>
      <c r="J347" s="52"/>
      <c r="K347" s="94"/>
      <c r="L347" s="94"/>
      <c r="M347" s="319"/>
      <c r="N347" s="320"/>
      <c r="O347" s="94"/>
    </row>
    <row r="348" spans="1:15" s="60" customFormat="1" ht="15" customHeight="1">
      <c r="A348" s="317"/>
      <c r="B348" s="316" t="s">
        <v>297</v>
      </c>
      <c r="C348" s="72" t="s">
        <v>13</v>
      </c>
      <c r="D348" s="72">
        <v>1</v>
      </c>
      <c r="E348" s="246">
        <v>16</v>
      </c>
      <c r="G348" s="52"/>
      <c r="H348" s="52"/>
      <c r="I348" s="52"/>
      <c r="J348" s="52"/>
      <c r="K348" s="94"/>
      <c r="L348" s="94"/>
      <c r="M348" s="319"/>
      <c r="N348" s="320"/>
      <c r="O348" s="94"/>
    </row>
    <row r="349" spans="1:15" s="60" customFormat="1" ht="15" customHeight="1">
      <c r="A349" s="317"/>
      <c r="B349" s="316" t="s">
        <v>298</v>
      </c>
      <c r="C349" s="72" t="s">
        <v>13</v>
      </c>
      <c r="D349" s="72">
        <v>1</v>
      </c>
      <c r="E349" s="246">
        <v>18</v>
      </c>
      <c r="G349" s="52"/>
      <c r="H349" s="52"/>
      <c r="I349" s="52"/>
      <c r="J349" s="52"/>
      <c r="K349" s="94"/>
      <c r="L349" s="94"/>
      <c r="M349" s="319"/>
      <c r="N349" s="320"/>
      <c r="O349" s="94"/>
    </row>
    <row r="350" spans="1:15" s="60" customFormat="1" ht="15" customHeight="1">
      <c r="A350" s="317"/>
      <c r="B350" s="316" t="s">
        <v>299</v>
      </c>
      <c r="C350" s="72" t="s">
        <v>13</v>
      </c>
      <c r="D350" s="72">
        <v>1</v>
      </c>
      <c r="E350" s="246">
        <v>3</v>
      </c>
      <c r="G350" s="52"/>
      <c r="H350" s="52"/>
      <c r="I350" s="52"/>
      <c r="J350" s="52"/>
      <c r="K350" s="94"/>
      <c r="L350" s="94"/>
      <c r="M350" s="319"/>
      <c r="N350" s="320"/>
      <c r="O350" s="94"/>
    </row>
    <row r="351" spans="1:15" s="60" customFormat="1" ht="15" customHeight="1">
      <c r="A351" s="317"/>
      <c r="B351" s="316" t="s">
        <v>300</v>
      </c>
      <c r="C351" s="72" t="s">
        <v>13</v>
      </c>
      <c r="D351" s="72">
        <v>8</v>
      </c>
      <c r="E351" s="246">
        <v>92</v>
      </c>
      <c r="G351" s="52"/>
      <c r="H351" s="52"/>
      <c r="I351" s="52"/>
      <c r="J351" s="52"/>
      <c r="K351" s="94"/>
      <c r="L351" s="94"/>
      <c r="M351" s="319"/>
      <c r="N351" s="320"/>
      <c r="O351" s="94"/>
    </row>
    <row r="352" spans="1:15" s="60" customFormat="1" ht="15" customHeight="1">
      <c r="A352" s="317"/>
      <c r="B352" s="316" t="s">
        <v>300</v>
      </c>
      <c r="C352" s="72" t="s">
        <v>13</v>
      </c>
      <c r="D352" s="72">
        <v>2</v>
      </c>
      <c r="E352" s="246">
        <v>33</v>
      </c>
      <c r="G352" s="52"/>
      <c r="H352" s="52"/>
      <c r="I352" s="52"/>
      <c r="J352" s="52"/>
      <c r="K352" s="94"/>
      <c r="L352" s="94"/>
      <c r="M352" s="319"/>
      <c r="N352" s="320"/>
      <c r="O352" s="94"/>
    </row>
    <row r="353" spans="1:15" s="60" customFormat="1" ht="15" customHeight="1">
      <c r="A353" s="317"/>
      <c r="B353" s="316" t="s">
        <v>301</v>
      </c>
      <c r="C353" s="72" t="s">
        <v>13</v>
      </c>
      <c r="D353" s="72">
        <v>1</v>
      </c>
      <c r="E353" s="246">
        <v>130</v>
      </c>
      <c r="G353" s="52"/>
      <c r="H353" s="52"/>
      <c r="I353" s="52"/>
      <c r="J353" s="52"/>
      <c r="K353" s="94"/>
      <c r="L353" s="94"/>
      <c r="M353" s="319"/>
      <c r="N353" s="320"/>
      <c r="O353" s="94"/>
    </row>
    <row r="354" spans="1:15" s="60" customFormat="1" ht="15" customHeight="1">
      <c r="A354" s="317"/>
      <c r="B354" s="316" t="s">
        <v>302</v>
      </c>
      <c r="C354" s="72" t="s">
        <v>13</v>
      </c>
      <c r="D354" s="72">
        <v>1</v>
      </c>
      <c r="E354" s="246">
        <v>800</v>
      </c>
      <c r="G354" s="52"/>
      <c r="H354" s="52"/>
      <c r="I354" s="52"/>
      <c r="J354" s="52"/>
      <c r="K354" s="94"/>
      <c r="L354" s="94"/>
      <c r="M354" s="319"/>
      <c r="N354" s="320"/>
      <c r="O354" s="94"/>
    </row>
    <row r="355" spans="1:15" s="60" customFormat="1" ht="15" customHeight="1">
      <c r="A355" s="317"/>
      <c r="B355" s="316" t="s">
        <v>303</v>
      </c>
      <c r="C355" s="72" t="s">
        <v>13</v>
      </c>
      <c r="D355" s="72">
        <v>1</v>
      </c>
      <c r="E355" s="246">
        <v>600</v>
      </c>
      <c r="G355" s="52"/>
      <c r="H355" s="52"/>
      <c r="I355" s="52"/>
      <c r="J355" s="52"/>
      <c r="K355" s="94"/>
      <c r="L355" s="94"/>
      <c r="M355" s="319"/>
      <c r="N355" s="320"/>
      <c r="O355" s="94"/>
    </row>
    <row r="356" spans="1:15" s="60" customFormat="1" ht="15" customHeight="1">
      <c r="A356" s="317"/>
      <c r="B356" s="316" t="s">
        <v>304</v>
      </c>
      <c r="C356" s="72" t="s">
        <v>13</v>
      </c>
      <c r="D356" s="72">
        <v>1</v>
      </c>
      <c r="E356" s="246">
        <v>60</v>
      </c>
      <c r="G356" s="52"/>
      <c r="H356" s="52"/>
      <c r="I356" s="52"/>
      <c r="J356" s="52"/>
      <c r="K356" s="94"/>
      <c r="L356" s="94"/>
      <c r="M356" s="319"/>
      <c r="N356" s="320"/>
      <c r="O356" s="94"/>
    </row>
    <row r="357" spans="1:15" s="60" customFormat="1" ht="15" customHeight="1">
      <c r="A357" s="317"/>
      <c r="B357" s="316" t="s">
        <v>305</v>
      </c>
      <c r="C357" s="72" t="s">
        <v>13</v>
      </c>
      <c r="D357" s="72">
        <v>1</v>
      </c>
      <c r="E357" s="246">
        <v>8.5</v>
      </c>
      <c r="G357" s="52"/>
      <c r="H357" s="52"/>
      <c r="I357" s="52"/>
      <c r="J357" s="52"/>
      <c r="K357" s="94"/>
      <c r="L357" s="94"/>
      <c r="M357" s="319"/>
      <c r="N357" s="320"/>
      <c r="O357" s="94"/>
    </row>
    <row r="358" spans="1:15" s="60" customFormat="1" ht="15" customHeight="1">
      <c r="A358" s="317"/>
      <c r="B358" s="316" t="s">
        <v>306</v>
      </c>
      <c r="C358" s="72" t="s">
        <v>13</v>
      </c>
      <c r="D358" s="72">
        <v>2</v>
      </c>
      <c r="E358" s="246">
        <v>9</v>
      </c>
      <c r="G358" s="52"/>
      <c r="H358" s="52"/>
      <c r="I358" s="52"/>
      <c r="J358" s="52"/>
      <c r="K358" s="94"/>
      <c r="L358" s="94"/>
      <c r="M358" s="319"/>
      <c r="N358" s="320"/>
      <c r="O358" s="94"/>
    </row>
    <row r="359" spans="1:15" s="60" customFormat="1" ht="15" customHeight="1">
      <c r="A359" s="317"/>
      <c r="B359" s="316" t="s">
        <v>307</v>
      </c>
      <c r="C359" s="72" t="s">
        <v>13</v>
      </c>
      <c r="D359" s="72">
        <v>2</v>
      </c>
      <c r="E359" s="246">
        <v>11</v>
      </c>
      <c r="G359" s="52"/>
      <c r="H359" s="52"/>
      <c r="I359" s="52"/>
      <c r="J359" s="52"/>
      <c r="K359" s="94"/>
      <c r="L359" s="94"/>
      <c r="M359" s="319"/>
      <c r="N359" s="320"/>
      <c r="O359" s="94"/>
    </row>
    <row r="360" spans="1:15" s="60" customFormat="1" ht="15" customHeight="1">
      <c r="A360" s="317"/>
      <c r="B360" s="316" t="s">
        <v>308</v>
      </c>
      <c r="C360" s="72" t="s">
        <v>13</v>
      </c>
      <c r="D360" s="72">
        <v>2</v>
      </c>
      <c r="E360" s="246">
        <v>7</v>
      </c>
      <c r="G360" s="52"/>
      <c r="H360" s="52"/>
      <c r="I360" s="52"/>
      <c r="J360" s="52"/>
      <c r="K360" s="94"/>
      <c r="L360" s="94"/>
      <c r="M360" s="319"/>
      <c r="N360" s="320"/>
      <c r="O360" s="94"/>
    </row>
    <row r="361" spans="1:15" s="60" customFormat="1" ht="15" customHeight="1">
      <c r="A361" s="317"/>
      <c r="B361" s="316" t="s">
        <v>309</v>
      </c>
      <c r="C361" s="72" t="s">
        <v>13</v>
      </c>
      <c r="D361" s="72">
        <v>1</v>
      </c>
      <c r="E361" s="246">
        <v>38.5</v>
      </c>
      <c r="G361" s="52"/>
      <c r="H361" s="52"/>
      <c r="I361" s="52"/>
      <c r="J361" s="52"/>
      <c r="K361" s="94"/>
      <c r="L361" s="94"/>
      <c r="M361" s="319"/>
      <c r="N361" s="320"/>
      <c r="O361" s="94"/>
    </row>
    <row r="362" spans="1:15" s="60" customFormat="1" ht="15" customHeight="1">
      <c r="A362" s="317"/>
      <c r="B362" s="321" t="s">
        <v>310</v>
      </c>
      <c r="C362" s="72"/>
      <c r="D362" s="72"/>
      <c r="E362" s="255">
        <f>SUM(E363:E364)</f>
        <v>62.5</v>
      </c>
      <c r="G362" s="52"/>
      <c r="H362" s="52"/>
      <c r="I362" s="52"/>
      <c r="J362" s="52"/>
      <c r="K362" s="94"/>
      <c r="L362" s="94"/>
      <c r="M362" s="319"/>
      <c r="N362" s="320"/>
      <c r="O362" s="94"/>
    </row>
    <row r="363" spans="1:15" s="60" customFormat="1" ht="15" customHeight="1">
      <c r="A363" s="317"/>
      <c r="B363" s="253" t="s">
        <v>311</v>
      </c>
      <c r="C363" s="72" t="s">
        <v>13</v>
      </c>
      <c r="D363" s="72">
        <v>1</v>
      </c>
      <c r="E363" s="246">
        <v>50</v>
      </c>
      <c r="G363" s="52"/>
      <c r="H363" s="52"/>
      <c r="I363" s="52"/>
      <c r="J363" s="52"/>
      <c r="K363" s="94"/>
      <c r="L363" s="94"/>
      <c r="M363" s="319"/>
      <c r="N363" s="320"/>
      <c r="O363" s="94"/>
    </row>
    <row r="364" spans="1:15" s="60" customFormat="1" ht="15" customHeight="1">
      <c r="A364" s="317"/>
      <c r="B364" s="93" t="s">
        <v>312</v>
      </c>
      <c r="C364" s="72" t="s">
        <v>13</v>
      </c>
      <c r="D364" s="72">
        <v>3</v>
      </c>
      <c r="E364" s="246">
        <v>12.5</v>
      </c>
      <c r="G364" s="52"/>
      <c r="H364" s="52"/>
      <c r="I364" s="52"/>
      <c r="J364" s="52"/>
      <c r="K364" s="94"/>
      <c r="L364" s="94"/>
      <c r="M364" s="319"/>
      <c r="N364" s="320"/>
      <c r="O364" s="94"/>
    </row>
    <row r="365" spans="1:15" s="60" customFormat="1" ht="15.75" customHeight="1">
      <c r="A365" s="322"/>
      <c r="B365" s="323" t="s">
        <v>313</v>
      </c>
      <c r="C365" s="72"/>
      <c r="D365" s="86"/>
      <c r="E365" s="267">
        <f>SUM(E366:E370)</f>
        <v>129</v>
      </c>
      <c r="G365" s="52"/>
      <c r="H365" s="243"/>
      <c r="I365" s="324"/>
      <c r="K365" s="94"/>
      <c r="L365" s="94"/>
      <c r="M365" s="319"/>
      <c r="N365" s="320"/>
      <c r="O365" s="94"/>
    </row>
    <row r="366" spans="1:15" s="60" customFormat="1" ht="15.75" customHeight="1">
      <c r="A366" s="322"/>
      <c r="B366" s="325" t="s">
        <v>314</v>
      </c>
      <c r="C366" s="72" t="s">
        <v>13</v>
      </c>
      <c r="D366" s="326">
        <v>2</v>
      </c>
      <c r="E366" s="246">
        <v>45</v>
      </c>
      <c r="G366" s="52"/>
      <c r="H366" s="243"/>
      <c r="I366" s="324"/>
      <c r="K366" s="94"/>
      <c r="L366" s="94"/>
      <c r="M366" s="319"/>
      <c r="N366" s="320"/>
      <c r="O366" s="94"/>
    </row>
    <row r="367" spans="1:15" s="60" customFormat="1" ht="15.75" customHeight="1">
      <c r="A367" s="322"/>
      <c r="B367" s="325" t="s">
        <v>315</v>
      </c>
      <c r="C367" s="72" t="s">
        <v>13</v>
      </c>
      <c r="D367" s="326">
        <v>1</v>
      </c>
      <c r="E367" s="246">
        <v>7</v>
      </c>
      <c r="G367" s="52"/>
      <c r="H367" s="243"/>
      <c r="I367" s="324"/>
      <c r="K367" s="94"/>
      <c r="L367" s="94"/>
      <c r="M367" s="319"/>
      <c r="N367" s="320"/>
      <c r="O367" s="94"/>
    </row>
    <row r="368" spans="1:15" s="60" customFormat="1" ht="15.75" customHeight="1">
      <c r="A368" s="322"/>
      <c r="B368" s="327" t="s">
        <v>316</v>
      </c>
      <c r="C368" s="72" t="s">
        <v>13</v>
      </c>
      <c r="D368" s="326">
        <v>2</v>
      </c>
      <c r="E368" s="246">
        <v>54</v>
      </c>
      <c r="G368" s="52"/>
      <c r="H368" s="243"/>
      <c r="I368" s="324"/>
      <c r="K368" s="94"/>
      <c r="L368" s="94"/>
      <c r="M368" s="319"/>
      <c r="N368" s="320"/>
      <c r="O368" s="94"/>
    </row>
    <row r="369" spans="1:15" s="60" customFormat="1" ht="15.75" customHeight="1">
      <c r="A369" s="322"/>
      <c r="B369" s="253" t="s">
        <v>317</v>
      </c>
      <c r="C369" s="72" t="s">
        <v>13</v>
      </c>
      <c r="D369" s="326">
        <v>1</v>
      </c>
      <c r="E369" s="328">
        <v>10</v>
      </c>
      <c r="G369" s="52"/>
      <c r="H369" s="243"/>
      <c r="I369" s="324"/>
      <c r="K369" s="94"/>
      <c r="L369" s="94"/>
      <c r="M369" s="319"/>
      <c r="N369" s="320"/>
      <c r="O369" s="94"/>
    </row>
    <row r="370" spans="1:15" s="60" customFormat="1" ht="15.75" customHeight="1">
      <c r="A370" s="322"/>
      <c r="B370" s="253" t="s">
        <v>318</v>
      </c>
      <c r="C370" s="72" t="s">
        <v>13</v>
      </c>
      <c r="D370" s="326">
        <v>1</v>
      </c>
      <c r="E370" s="329">
        <v>13</v>
      </c>
      <c r="G370" s="52"/>
      <c r="H370" s="243"/>
      <c r="I370" s="324"/>
      <c r="K370" s="94"/>
      <c r="L370" s="94"/>
      <c r="M370" s="319"/>
      <c r="N370" s="320"/>
      <c r="O370" s="94"/>
    </row>
    <row r="371" spans="1:15" s="251" customFormat="1" ht="15.75" customHeight="1">
      <c r="A371" s="330"/>
      <c r="B371" s="331" t="s">
        <v>319</v>
      </c>
      <c r="C371" s="332"/>
      <c r="D371" s="333"/>
      <c r="E371" s="255">
        <f>SUM(E372:E374)</f>
        <v>156</v>
      </c>
      <c r="G371" s="334"/>
      <c r="H371" s="243"/>
      <c r="I371" s="335"/>
      <c r="K371" s="336"/>
      <c r="L371" s="336"/>
      <c r="M371" s="337"/>
      <c r="N371" s="303"/>
      <c r="O371" s="336"/>
    </row>
    <row r="372" spans="1:15" s="60" customFormat="1" ht="16.5" customHeight="1">
      <c r="A372" s="322"/>
      <c r="B372" s="338" t="s">
        <v>320</v>
      </c>
      <c r="C372" s="339" t="s">
        <v>13</v>
      </c>
      <c r="D372" s="340">
        <v>1</v>
      </c>
      <c r="E372" s="341">
        <v>31</v>
      </c>
      <c r="G372" s="52"/>
      <c r="H372" s="243"/>
      <c r="I372" s="324"/>
      <c r="K372" s="94"/>
      <c r="L372" s="94"/>
      <c r="M372" s="319"/>
      <c r="N372" s="320"/>
      <c r="O372" s="94"/>
    </row>
    <row r="373" spans="1:15" s="60" customFormat="1" ht="15.75" customHeight="1">
      <c r="A373" s="322"/>
      <c r="B373" s="92" t="s">
        <v>321</v>
      </c>
      <c r="C373" s="339" t="s">
        <v>13</v>
      </c>
      <c r="D373" s="342">
        <v>1</v>
      </c>
      <c r="E373" s="341">
        <v>122</v>
      </c>
      <c r="G373" s="52"/>
      <c r="H373" s="243"/>
      <c r="I373" s="324"/>
      <c r="K373" s="94"/>
      <c r="L373" s="94"/>
      <c r="M373" s="319"/>
      <c r="N373" s="320"/>
      <c r="O373" s="94"/>
    </row>
    <row r="374" spans="1:15" s="60" customFormat="1" ht="15.75" customHeight="1">
      <c r="A374" s="322"/>
      <c r="B374" s="92" t="s">
        <v>322</v>
      </c>
      <c r="C374" s="339" t="s">
        <v>13</v>
      </c>
      <c r="D374" s="343">
        <v>1</v>
      </c>
      <c r="E374" s="341">
        <v>3</v>
      </c>
      <c r="G374" s="52"/>
      <c r="H374" s="243"/>
      <c r="I374" s="324"/>
      <c r="K374" s="94"/>
      <c r="L374" s="94"/>
      <c r="M374" s="319"/>
      <c r="N374" s="320"/>
      <c r="O374" s="94"/>
    </row>
    <row r="375" spans="1:15" s="60" customFormat="1" ht="15.75" customHeight="1">
      <c r="A375" s="322"/>
      <c r="B375" s="344" t="s">
        <v>323</v>
      </c>
      <c r="C375" s="339"/>
      <c r="D375" s="343"/>
      <c r="E375" s="255">
        <f>SUM(E376:E376)</f>
        <v>36</v>
      </c>
      <c r="G375" s="52"/>
      <c r="H375" s="243"/>
      <c r="I375" s="324"/>
      <c r="K375" s="94"/>
      <c r="L375" s="94"/>
      <c r="M375" s="319"/>
      <c r="N375" s="320"/>
      <c r="O375" s="94"/>
    </row>
    <row r="376" spans="1:15" s="60" customFormat="1" ht="15.75" customHeight="1">
      <c r="A376" s="322"/>
      <c r="B376" s="293" t="s">
        <v>324</v>
      </c>
      <c r="C376" s="72" t="s">
        <v>13</v>
      </c>
      <c r="D376" s="342">
        <v>1</v>
      </c>
      <c r="E376" s="341">
        <v>36</v>
      </c>
      <c r="G376" s="52"/>
      <c r="H376" s="243"/>
      <c r="I376" s="324"/>
      <c r="K376" s="94"/>
      <c r="L376" s="94"/>
      <c r="M376" s="319"/>
      <c r="N376" s="320"/>
      <c r="O376" s="94"/>
    </row>
    <row r="377" spans="1:15" s="60" customFormat="1" ht="15.75" customHeight="1">
      <c r="A377" s="322"/>
      <c r="B377" s="345" t="s">
        <v>325</v>
      </c>
      <c r="C377" s="72"/>
      <c r="D377" s="346"/>
      <c r="E377" s="267">
        <f>SUM(E378:E403)</f>
        <v>8236</v>
      </c>
      <c r="G377" s="52"/>
      <c r="H377" s="243"/>
      <c r="I377" s="324"/>
      <c r="K377" s="94"/>
      <c r="L377" s="94"/>
      <c r="M377" s="319"/>
      <c r="N377" s="320"/>
      <c r="O377" s="94"/>
    </row>
    <row r="378" spans="1:15" s="60" customFormat="1" ht="15.75" customHeight="1">
      <c r="A378" s="322"/>
      <c r="B378" s="347" t="s">
        <v>326</v>
      </c>
      <c r="C378" s="72" t="s">
        <v>13</v>
      </c>
      <c r="D378" s="326">
        <v>4</v>
      </c>
      <c r="E378" s="246">
        <v>16</v>
      </c>
      <c r="G378" s="52"/>
      <c r="H378" s="243"/>
      <c r="I378" s="324"/>
      <c r="K378" s="94"/>
      <c r="L378" s="94"/>
      <c r="M378" s="319"/>
      <c r="N378" s="320"/>
      <c r="O378" s="94"/>
    </row>
    <row r="379" spans="1:15" s="60" customFormat="1" ht="15.75" customHeight="1">
      <c r="A379" s="322"/>
      <c r="B379" s="347" t="s">
        <v>327</v>
      </c>
      <c r="C379" s="72" t="s">
        <v>13</v>
      </c>
      <c r="D379" s="326">
        <v>1</v>
      </c>
      <c r="E379" s="246">
        <v>36</v>
      </c>
      <c r="G379" s="52"/>
      <c r="H379" s="243"/>
      <c r="I379" s="324"/>
      <c r="K379" s="94"/>
      <c r="L379" s="94"/>
      <c r="M379" s="319"/>
      <c r="N379" s="320"/>
      <c r="O379" s="94"/>
    </row>
    <row r="380" spans="1:15" s="60" customFormat="1" ht="15.75" customHeight="1">
      <c r="A380" s="322"/>
      <c r="B380" s="348" t="s">
        <v>328</v>
      </c>
      <c r="C380" s="72" t="s">
        <v>13</v>
      </c>
      <c r="D380" s="326">
        <v>1</v>
      </c>
      <c r="E380" s="246">
        <v>37</v>
      </c>
      <c r="G380" s="52"/>
      <c r="H380" s="243"/>
      <c r="I380" s="324"/>
      <c r="K380" s="94"/>
      <c r="L380" s="94"/>
      <c r="M380" s="319"/>
      <c r="N380" s="320"/>
      <c r="O380" s="94"/>
    </row>
    <row r="381" spans="1:15" s="60" customFormat="1" ht="15.75" customHeight="1">
      <c r="A381" s="322"/>
      <c r="B381" s="349" t="s">
        <v>329</v>
      </c>
      <c r="C381" s="72" t="s">
        <v>13</v>
      </c>
      <c r="D381" s="326">
        <v>2</v>
      </c>
      <c r="E381" s="246">
        <v>12</v>
      </c>
      <c r="G381" s="52"/>
      <c r="H381" s="243"/>
      <c r="I381" s="324"/>
      <c r="K381" s="94"/>
      <c r="L381" s="94"/>
      <c r="M381" s="319"/>
      <c r="N381" s="320"/>
      <c r="O381" s="94"/>
    </row>
    <row r="382" spans="1:15" s="60" customFormat="1" ht="15.75" customHeight="1">
      <c r="A382" s="322"/>
      <c r="B382" s="349" t="s">
        <v>330</v>
      </c>
      <c r="C382" s="72" t="s">
        <v>13</v>
      </c>
      <c r="D382" s="326">
        <v>1</v>
      </c>
      <c r="E382" s="246">
        <v>2047</v>
      </c>
      <c r="G382" s="52"/>
      <c r="H382" s="243"/>
      <c r="I382" s="324"/>
      <c r="K382" s="94"/>
      <c r="L382" s="94"/>
      <c r="M382" s="319"/>
      <c r="N382" s="320"/>
      <c r="O382" s="94"/>
    </row>
    <row r="383" spans="1:15" s="60" customFormat="1" ht="15.75" customHeight="1">
      <c r="A383" s="322"/>
      <c r="B383" s="260" t="s">
        <v>331</v>
      </c>
      <c r="C383" s="72" t="s">
        <v>13</v>
      </c>
      <c r="D383" s="326">
        <v>1</v>
      </c>
      <c r="E383" s="246">
        <v>1700</v>
      </c>
      <c r="G383" s="52"/>
      <c r="H383" s="243"/>
      <c r="I383" s="324"/>
      <c r="K383" s="94"/>
      <c r="L383" s="94"/>
      <c r="M383" s="319"/>
      <c r="N383" s="320"/>
      <c r="O383" s="94"/>
    </row>
    <row r="384" spans="1:15" s="60" customFormat="1" ht="15.75" customHeight="1">
      <c r="A384" s="322"/>
      <c r="B384" s="260" t="s">
        <v>332</v>
      </c>
      <c r="C384" s="72" t="s">
        <v>13</v>
      </c>
      <c r="D384" s="326">
        <v>1</v>
      </c>
      <c r="E384" s="246">
        <v>708</v>
      </c>
      <c r="G384" s="52"/>
      <c r="H384" s="243"/>
      <c r="I384" s="324"/>
      <c r="K384" s="94"/>
      <c r="L384" s="94"/>
      <c r="M384" s="319"/>
      <c r="N384" s="320"/>
      <c r="O384" s="94"/>
    </row>
    <row r="385" spans="1:15" s="60" customFormat="1" ht="15.75" customHeight="1">
      <c r="A385" s="322"/>
      <c r="B385" s="260" t="s">
        <v>333</v>
      </c>
      <c r="C385" s="72" t="s">
        <v>13</v>
      </c>
      <c r="D385" s="326">
        <v>1</v>
      </c>
      <c r="E385" s="246">
        <v>687</v>
      </c>
      <c r="G385" s="52"/>
      <c r="H385" s="243"/>
      <c r="I385" s="324"/>
      <c r="K385" s="94"/>
      <c r="L385" s="94"/>
      <c r="M385" s="319"/>
      <c r="N385" s="320"/>
      <c r="O385" s="94"/>
    </row>
    <row r="386" spans="1:15" s="60" customFormat="1" ht="15.75" customHeight="1">
      <c r="A386" s="322"/>
      <c r="B386" s="260" t="s">
        <v>334</v>
      </c>
      <c r="C386" s="72" t="s">
        <v>13</v>
      </c>
      <c r="D386" s="326">
        <v>1</v>
      </c>
      <c r="E386" s="246">
        <v>560</v>
      </c>
      <c r="G386" s="52"/>
      <c r="H386" s="243"/>
      <c r="I386" s="324"/>
      <c r="K386" s="94"/>
      <c r="L386" s="94"/>
      <c r="M386" s="319"/>
      <c r="N386" s="320"/>
      <c r="O386" s="94"/>
    </row>
    <row r="387" spans="1:15" s="60" customFormat="1" ht="15.75" customHeight="1">
      <c r="A387" s="322"/>
      <c r="B387" s="349" t="s">
        <v>335</v>
      </c>
      <c r="C387" s="72" t="s">
        <v>13</v>
      </c>
      <c r="D387" s="326">
        <v>1</v>
      </c>
      <c r="E387" s="246">
        <v>335</v>
      </c>
      <c r="G387" s="52"/>
      <c r="H387" s="243"/>
      <c r="I387" s="324"/>
      <c r="K387" s="94"/>
      <c r="L387" s="94"/>
      <c r="M387" s="319"/>
      <c r="N387" s="320"/>
      <c r="O387" s="94"/>
    </row>
    <row r="388" spans="1:15" s="60" customFormat="1" ht="15.75" customHeight="1">
      <c r="A388" s="322"/>
      <c r="B388" s="349" t="s">
        <v>336</v>
      </c>
      <c r="C388" s="72" t="s">
        <v>13</v>
      </c>
      <c r="D388" s="326">
        <v>1</v>
      </c>
      <c r="E388" s="246">
        <v>275</v>
      </c>
      <c r="G388" s="52"/>
      <c r="H388" s="243"/>
      <c r="I388" s="324"/>
      <c r="K388" s="94"/>
      <c r="L388" s="94"/>
      <c r="M388" s="319"/>
      <c r="N388" s="320"/>
      <c r="O388" s="94"/>
    </row>
    <row r="389" spans="1:15" s="60" customFormat="1" ht="15.75" customHeight="1">
      <c r="A389" s="322"/>
      <c r="B389" s="349" t="s">
        <v>337</v>
      </c>
      <c r="C389" s="72" t="s">
        <v>13</v>
      </c>
      <c r="D389" s="326">
        <v>1</v>
      </c>
      <c r="E389" s="246">
        <v>284</v>
      </c>
      <c r="G389" s="52"/>
      <c r="H389" s="243"/>
      <c r="I389" s="324"/>
      <c r="K389" s="94"/>
      <c r="L389" s="94"/>
      <c r="M389" s="319"/>
      <c r="N389" s="320"/>
      <c r="O389" s="94"/>
    </row>
    <row r="390" spans="1:15" s="60" customFormat="1" ht="15.75" customHeight="1">
      <c r="A390" s="322"/>
      <c r="B390" s="349" t="s">
        <v>338</v>
      </c>
      <c r="C390" s="72" t="s">
        <v>13</v>
      </c>
      <c r="D390" s="326">
        <v>1</v>
      </c>
      <c r="E390" s="246">
        <v>268</v>
      </c>
      <c r="G390" s="52"/>
      <c r="H390" s="243"/>
      <c r="I390" s="324"/>
      <c r="K390" s="94"/>
      <c r="L390" s="94"/>
      <c r="M390" s="319"/>
      <c r="N390" s="320"/>
      <c r="O390" s="94"/>
    </row>
    <row r="391" spans="1:15" s="60" customFormat="1" ht="15.75" customHeight="1">
      <c r="A391" s="322"/>
      <c r="B391" s="260" t="s">
        <v>339</v>
      </c>
      <c r="C391" s="72" t="s">
        <v>13</v>
      </c>
      <c r="D391" s="326">
        <v>3</v>
      </c>
      <c r="E391" s="246">
        <v>167</v>
      </c>
      <c r="G391" s="52"/>
      <c r="H391" s="243"/>
      <c r="I391" s="324"/>
      <c r="K391" s="94"/>
      <c r="L391" s="94"/>
      <c r="M391" s="319"/>
      <c r="N391" s="320"/>
      <c r="O391" s="94"/>
    </row>
    <row r="392" spans="1:15" s="60" customFormat="1" ht="15.75" customHeight="1">
      <c r="A392" s="322"/>
      <c r="B392" s="260" t="s">
        <v>340</v>
      </c>
      <c r="C392" s="72" t="s">
        <v>13</v>
      </c>
      <c r="D392" s="326">
        <v>1</v>
      </c>
      <c r="E392" s="246">
        <v>134</v>
      </c>
      <c r="G392" s="52"/>
      <c r="H392" s="243"/>
      <c r="I392" s="324"/>
      <c r="K392" s="94"/>
      <c r="L392" s="94"/>
      <c r="M392" s="319"/>
      <c r="N392" s="320"/>
      <c r="O392" s="94"/>
    </row>
    <row r="393" spans="1:15" s="60" customFormat="1" ht="15.75" customHeight="1">
      <c r="A393" s="322"/>
      <c r="B393" s="260" t="s">
        <v>341</v>
      </c>
      <c r="C393" s="72" t="s">
        <v>13</v>
      </c>
      <c r="D393" s="326">
        <v>1</v>
      </c>
      <c r="E393" s="246">
        <v>269</v>
      </c>
      <c r="G393" s="52"/>
      <c r="H393" s="243"/>
      <c r="I393" s="324"/>
      <c r="K393" s="94"/>
      <c r="L393" s="94"/>
      <c r="M393" s="319"/>
      <c r="N393" s="320"/>
      <c r="O393" s="94"/>
    </row>
    <row r="394" spans="1:15" s="60" customFormat="1" ht="15.75" customHeight="1">
      <c r="A394" s="322"/>
      <c r="B394" s="260" t="s">
        <v>342</v>
      </c>
      <c r="C394" s="72" t="s">
        <v>13</v>
      </c>
      <c r="D394" s="326">
        <v>1</v>
      </c>
      <c r="E394" s="246">
        <v>115</v>
      </c>
      <c r="G394" s="52"/>
      <c r="H394" s="243"/>
      <c r="I394" s="324"/>
      <c r="K394" s="94"/>
      <c r="L394" s="94"/>
      <c r="M394" s="319"/>
      <c r="N394" s="320"/>
      <c r="O394" s="94"/>
    </row>
    <row r="395" spans="1:15" s="60" customFormat="1" ht="15.75" customHeight="1">
      <c r="A395" s="322"/>
      <c r="B395" s="260" t="s">
        <v>343</v>
      </c>
      <c r="C395" s="72" t="s">
        <v>13</v>
      </c>
      <c r="D395" s="326">
        <v>1</v>
      </c>
      <c r="E395" s="246">
        <v>153</v>
      </c>
      <c r="G395" s="52"/>
      <c r="H395" s="243"/>
      <c r="I395" s="324"/>
      <c r="K395" s="94"/>
      <c r="L395" s="94"/>
      <c r="M395" s="319"/>
      <c r="N395" s="320"/>
      <c r="O395" s="94"/>
    </row>
    <row r="396" spans="1:15" s="60" customFormat="1" ht="15.75" customHeight="1">
      <c r="A396" s="322"/>
      <c r="B396" s="260" t="s">
        <v>344</v>
      </c>
      <c r="C396" s="72" t="s">
        <v>13</v>
      </c>
      <c r="D396" s="326">
        <v>1</v>
      </c>
      <c r="E396" s="246">
        <v>180</v>
      </c>
      <c r="G396" s="52"/>
      <c r="H396" s="243"/>
      <c r="I396" s="324"/>
      <c r="K396" s="94"/>
      <c r="L396" s="94"/>
      <c r="M396" s="319"/>
      <c r="N396" s="320"/>
      <c r="O396" s="94"/>
    </row>
    <row r="397" spans="1:15" s="60" customFormat="1" ht="15.75" customHeight="1">
      <c r="A397" s="322"/>
      <c r="B397" s="260" t="s">
        <v>345</v>
      </c>
      <c r="C397" s="72" t="s">
        <v>13</v>
      </c>
      <c r="D397" s="326">
        <v>1</v>
      </c>
      <c r="E397" s="246">
        <v>42</v>
      </c>
      <c r="G397" s="52"/>
      <c r="H397" s="243"/>
      <c r="I397" s="324"/>
      <c r="K397" s="94"/>
      <c r="L397" s="94"/>
      <c r="M397" s="319"/>
      <c r="N397" s="320"/>
      <c r="O397" s="94"/>
    </row>
    <row r="398" spans="1:15" s="60" customFormat="1" ht="15.75" customHeight="1">
      <c r="A398" s="322"/>
      <c r="B398" s="260" t="s">
        <v>346</v>
      </c>
      <c r="C398" s="72" t="s">
        <v>13</v>
      </c>
      <c r="D398" s="326">
        <v>2</v>
      </c>
      <c r="E398" s="246">
        <v>54</v>
      </c>
      <c r="G398" s="52"/>
      <c r="H398" s="243"/>
      <c r="I398" s="324"/>
      <c r="K398" s="94"/>
      <c r="L398" s="94"/>
      <c r="M398" s="319"/>
      <c r="N398" s="320"/>
      <c r="O398" s="94"/>
    </row>
    <row r="399" spans="1:15" s="60" customFormat="1" ht="15.75" customHeight="1">
      <c r="A399" s="322"/>
      <c r="B399" s="260" t="s">
        <v>347</v>
      </c>
      <c r="C399" s="72" t="s">
        <v>13</v>
      </c>
      <c r="D399" s="326">
        <v>1</v>
      </c>
      <c r="E399" s="246">
        <v>28</v>
      </c>
      <c r="G399" s="52"/>
      <c r="H399" s="243"/>
      <c r="I399" s="324"/>
      <c r="K399" s="94"/>
      <c r="L399" s="94"/>
      <c r="M399" s="319"/>
      <c r="N399" s="320"/>
      <c r="O399" s="94"/>
    </row>
    <row r="400" spans="1:15" s="60" customFormat="1" ht="15.75" customHeight="1">
      <c r="A400" s="322"/>
      <c r="B400" s="260" t="s">
        <v>348</v>
      </c>
      <c r="C400" s="72" t="s">
        <v>13</v>
      </c>
      <c r="D400" s="326">
        <v>1</v>
      </c>
      <c r="E400" s="246">
        <v>34</v>
      </c>
      <c r="G400" s="52"/>
      <c r="H400" s="243"/>
      <c r="I400" s="324"/>
      <c r="K400" s="94"/>
      <c r="L400" s="94"/>
      <c r="M400" s="319"/>
      <c r="N400" s="320"/>
      <c r="O400" s="94"/>
    </row>
    <row r="401" spans="1:61" s="60" customFormat="1" ht="15.75" customHeight="1">
      <c r="A401" s="322"/>
      <c r="B401" s="260" t="s">
        <v>349</v>
      </c>
      <c r="C401" s="72" t="s">
        <v>13</v>
      </c>
      <c r="D401" s="326">
        <v>1</v>
      </c>
      <c r="E401" s="246">
        <v>18</v>
      </c>
      <c r="G401" s="52"/>
      <c r="H401" s="243"/>
      <c r="I401" s="324"/>
      <c r="K401" s="94"/>
      <c r="L401" s="94"/>
      <c r="M401" s="319"/>
      <c r="N401" s="320"/>
      <c r="O401" s="94"/>
    </row>
    <row r="402" spans="1:61" s="60" customFormat="1" ht="15.75" customHeight="1">
      <c r="A402" s="322"/>
      <c r="B402" s="348" t="s">
        <v>350</v>
      </c>
      <c r="C402" s="72" t="s">
        <v>13</v>
      </c>
      <c r="D402" s="326">
        <v>2</v>
      </c>
      <c r="E402" s="246">
        <v>36</v>
      </c>
      <c r="G402" s="52"/>
      <c r="H402" s="243"/>
      <c r="I402" s="324"/>
      <c r="K402" s="94"/>
      <c r="L402" s="94"/>
      <c r="M402" s="319"/>
      <c r="N402" s="320"/>
      <c r="O402" s="94"/>
    </row>
    <row r="403" spans="1:61" s="60" customFormat="1" ht="15.75" customHeight="1">
      <c r="A403" s="322"/>
      <c r="B403" s="348" t="s">
        <v>351</v>
      </c>
      <c r="C403" s="72" t="s">
        <v>13</v>
      </c>
      <c r="D403" s="326">
        <v>1</v>
      </c>
      <c r="E403" s="246">
        <v>41</v>
      </c>
      <c r="G403" s="52"/>
      <c r="H403" s="243"/>
      <c r="I403" s="324"/>
      <c r="K403" s="94"/>
      <c r="L403" s="94"/>
      <c r="M403" s="319"/>
      <c r="N403" s="320"/>
      <c r="O403" s="94"/>
    </row>
    <row r="404" spans="1:61" s="60" customFormat="1" ht="15.75" customHeight="1">
      <c r="A404" s="350"/>
      <c r="B404" s="311" t="s">
        <v>352</v>
      </c>
      <c r="C404" s="351"/>
      <c r="D404" s="351"/>
      <c r="E404" s="352">
        <f>SUM(E405:E418)</f>
        <v>1465</v>
      </c>
      <c r="G404" s="52"/>
      <c r="H404" s="243"/>
      <c r="J404" s="61"/>
      <c r="K404" s="94"/>
      <c r="L404" s="94"/>
      <c r="M404" s="319"/>
      <c r="N404" s="320"/>
      <c r="O404" s="353"/>
    </row>
    <row r="405" spans="1:61" s="302" customFormat="1" ht="17.25" customHeight="1">
      <c r="A405" s="322"/>
      <c r="B405" s="268" t="s">
        <v>353</v>
      </c>
      <c r="C405" s="72" t="s">
        <v>13</v>
      </c>
      <c r="D405" s="354">
        <v>1</v>
      </c>
      <c r="E405" s="355">
        <v>213</v>
      </c>
      <c r="F405" s="60"/>
      <c r="G405" s="52"/>
      <c r="H405" s="308"/>
      <c r="I405" s="324"/>
      <c r="J405" s="94"/>
      <c r="K405" s="94"/>
      <c r="L405" s="94"/>
      <c r="M405" s="319"/>
      <c r="N405" s="320"/>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row>
    <row r="406" spans="1:61" s="302" customFormat="1" ht="15.75" customHeight="1">
      <c r="A406" s="322"/>
      <c r="B406" s="356" t="s">
        <v>354</v>
      </c>
      <c r="C406" s="72" t="s">
        <v>13</v>
      </c>
      <c r="D406" s="354">
        <v>1</v>
      </c>
      <c r="E406" s="246">
        <v>200</v>
      </c>
      <c r="F406" s="60"/>
      <c r="G406" s="52"/>
      <c r="H406" s="308"/>
      <c r="I406" s="324"/>
      <c r="J406" s="94"/>
      <c r="K406" s="94"/>
      <c r="L406" s="94"/>
      <c r="M406" s="319"/>
      <c r="N406" s="320"/>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row>
    <row r="407" spans="1:61" s="302" customFormat="1" ht="15.75" customHeight="1">
      <c r="A407" s="322"/>
      <c r="B407" s="357" t="s">
        <v>355</v>
      </c>
      <c r="C407" s="72" t="s">
        <v>13</v>
      </c>
      <c r="D407" s="354">
        <v>1</v>
      </c>
      <c r="E407" s="246">
        <v>90</v>
      </c>
      <c r="F407" s="60"/>
      <c r="G407" s="52"/>
      <c r="H407" s="308"/>
      <c r="I407" s="324"/>
      <c r="J407" s="94"/>
      <c r="K407" s="94"/>
      <c r="L407" s="94"/>
      <c r="M407" s="319"/>
      <c r="N407" s="320"/>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row>
    <row r="408" spans="1:61" s="302" customFormat="1" ht="15.75" customHeight="1">
      <c r="A408" s="322"/>
      <c r="B408" s="356" t="s">
        <v>356</v>
      </c>
      <c r="C408" s="72" t="s">
        <v>13</v>
      </c>
      <c r="D408" s="354">
        <v>200</v>
      </c>
      <c r="E408" s="246">
        <v>700</v>
      </c>
      <c r="F408" s="60"/>
      <c r="G408" s="52"/>
      <c r="H408" s="308"/>
      <c r="I408" s="324"/>
      <c r="J408" s="94"/>
      <c r="K408" s="94"/>
      <c r="L408" s="94"/>
      <c r="M408" s="319"/>
      <c r="N408" s="320"/>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row>
    <row r="409" spans="1:61" s="302" customFormat="1" ht="15.75" customHeight="1">
      <c r="A409" s="322"/>
      <c r="B409" s="356" t="s">
        <v>357</v>
      </c>
      <c r="C409" s="72" t="s">
        <v>13</v>
      </c>
      <c r="D409" s="354">
        <v>1</v>
      </c>
      <c r="E409" s="246">
        <v>10</v>
      </c>
      <c r="F409" s="60"/>
      <c r="G409" s="52"/>
      <c r="H409" s="308"/>
      <c r="I409" s="324"/>
      <c r="J409" s="94"/>
      <c r="K409" s="94"/>
      <c r="L409" s="94"/>
      <c r="M409" s="319"/>
      <c r="N409" s="320"/>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row>
    <row r="410" spans="1:61" s="302" customFormat="1" ht="15.75" customHeight="1">
      <c r="A410" s="322"/>
      <c r="B410" s="268" t="s">
        <v>358</v>
      </c>
      <c r="C410" s="72" t="s">
        <v>13</v>
      </c>
      <c r="D410" s="354">
        <v>1</v>
      </c>
      <c r="E410" s="246">
        <v>5</v>
      </c>
      <c r="F410" s="60"/>
      <c r="G410" s="52"/>
      <c r="H410" s="308"/>
      <c r="I410" s="324"/>
      <c r="J410" s="94"/>
      <c r="K410" s="94"/>
      <c r="L410" s="94"/>
      <c r="M410" s="319"/>
      <c r="N410" s="320"/>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row>
    <row r="411" spans="1:61" s="302" customFormat="1" ht="15.75" customHeight="1">
      <c r="A411" s="322"/>
      <c r="B411" s="268" t="s">
        <v>359</v>
      </c>
      <c r="C411" s="72" t="s">
        <v>13</v>
      </c>
      <c r="D411" s="354">
        <v>1</v>
      </c>
      <c r="E411" s="246">
        <v>37</v>
      </c>
      <c r="F411" s="60"/>
      <c r="G411" s="52"/>
      <c r="H411" s="308"/>
      <c r="I411" s="324"/>
      <c r="J411" s="94"/>
      <c r="K411" s="94"/>
      <c r="L411" s="94"/>
      <c r="M411" s="319"/>
      <c r="N411" s="320"/>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row>
    <row r="412" spans="1:61" s="302" customFormat="1" ht="15.75" customHeight="1">
      <c r="A412" s="322"/>
      <c r="B412" s="93" t="s">
        <v>360</v>
      </c>
      <c r="C412" s="72" t="s">
        <v>13</v>
      </c>
      <c r="D412" s="354">
        <v>1</v>
      </c>
      <c r="E412" s="246">
        <v>25</v>
      </c>
      <c r="F412" s="60"/>
      <c r="G412" s="52"/>
      <c r="H412" s="308"/>
      <c r="I412" s="324"/>
      <c r="J412" s="94"/>
      <c r="K412" s="94"/>
      <c r="L412" s="94"/>
      <c r="M412" s="319"/>
      <c r="N412" s="320"/>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row>
    <row r="413" spans="1:61" s="302" customFormat="1" ht="15.75" customHeight="1">
      <c r="A413" s="322"/>
      <c r="B413" s="268" t="s">
        <v>361</v>
      </c>
      <c r="C413" s="72" t="s">
        <v>13</v>
      </c>
      <c r="D413" s="354">
        <v>1</v>
      </c>
      <c r="E413" s="246">
        <v>50</v>
      </c>
      <c r="F413" s="60"/>
      <c r="G413" s="52"/>
      <c r="H413" s="308"/>
      <c r="I413" s="324"/>
      <c r="J413" s="94"/>
      <c r="K413" s="94"/>
      <c r="L413" s="94"/>
      <c r="M413" s="319"/>
      <c r="N413" s="320"/>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row>
    <row r="414" spans="1:61" s="302" customFormat="1" ht="15.75" customHeight="1">
      <c r="A414" s="322"/>
      <c r="B414" s="268" t="s">
        <v>362</v>
      </c>
      <c r="C414" s="72" t="s">
        <v>13</v>
      </c>
      <c r="D414" s="354">
        <v>1</v>
      </c>
      <c r="E414" s="246">
        <v>5</v>
      </c>
      <c r="G414" s="52"/>
      <c r="H414" s="308"/>
      <c r="I414" s="324"/>
      <c r="J414" s="94"/>
      <c r="K414" s="94"/>
      <c r="L414" s="94"/>
      <c r="M414" s="319"/>
      <c r="N414" s="320"/>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row>
    <row r="415" spans="1:61" s="302" customFormat="1" ht="15.75" customHeight="1">
      <c r="A415" s="322"/>
      <c r="B415" s="348" t="s">
        <v>363</v>
      </c>
      <c r="C415" s="72" t="s">
        <v>13</v>
      </c>
      <c r="D415" s="354">
        <v>2</v>
      </c>
      <c r="E415" s="358">
        <v>110</v>
      </c>
      <c r="F415" s="60"/>
      <c r="G415" s="52"/>
      <c r="H415" s="308"/>
      <c r="I415" s="324"/>
      <c r="J415" s="94"/>
      <c r="K415" s="94"/>
      <c r="L415" s="94"/>
      <c r="M415" s="319"/>
      <c r="N415" s="320"/>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row>
    <row r="416" spans="1:61" s="302" customFormat="1" ht="15.75" customHeight="1">
      <c r="A416" s="322"/>
      <c r="B416" s="285" t="s">
        <v>364</v>
      </c>
      <c r="C416" s="72" t="s">
        <v>13</v>
      </c>
      <c r="D416" s="354">
        <v>2</v>
      </c>
      <c r="E416" s="359">
        <v>10</v>
      </c>
      <c r="F416" s="60"/>
      <c r="G416" s="52"/>
      <c r="H416" s="308"/>
      <c r="I416" s="324"/>
      <c r="J416" s="94"/>
      <c r="K416" s="94"/>
      <c r="L416" s="94"/>
      <c r="M416" s="319"/>
      <c r="N416" s="320"/>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row>
    <row r="417" spans="1:61" s="302" customFormat="1" ht="15.75" customHeight="1">
      <c r="A417" s="322"/>
      <c r="B417" s="356" t="s">
        <v>365</v>
      </c>
      <c r="C417" s="72" t="s">
        <v>13</v>
      </c>
      <c r="D417" s="354">
        <v>1</v>
      </c>
      <c r="E417" s="355">
        <v>5</v>
      </c>
      <c r="F417" s="60"/>
      <c r="G417" s="52"/>
      <c r="H417" s="308"/>
      <c r="I417" s="324"/>
      <c r="J417" s="94"/>
      <c r="K417" s="94"/>
      <c r="L417" s="94"/>
      <c r="M417" s="319"/>
      <c r="N417" s="320"/>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row>
    <row r="418" spans="1:61" s="302" customFormat="1" ht="15.75" customHeight="1">
      <c r="A418" s="322"/>
      <c r="B418" s="356" t="s">
        <v>366</v>
      </c>
      <c r="C418" s="72" t="s">
        <v>13</v>
      </c>
      <c r="D418" s="354">
        <v>1</v>
      </c>
      <c r="E418" s="246">
        <v>5</v>
      </c>
      <c r="F418" s="60"/>
      <c r="G418" s="52"/>
      <c r="H418" s="308"/>
      <c r="I418" s="324"/>
      <c r="J418" s="94"/>
      <c r="K418" s="94"/>
      <c r="L418" s="94"/>
      <c r="M418" s="319"/>
      <c r="N418" s="320"/>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row>
    <row r="419" spans="1:61" s="302" customFormat="1" ht="15.75" customHeight="1">
      <c r="A419" s="322"/>
      <c r="B419" s="321" t="s">
        <v>367</v>
      </c>
      <c r="C419" s="72"/>
      <c r="D419" s="354"/>
      <c r="E419" s="267">
        <f>SUM(E420:E421)</f>
        <v>769</v>
      </c>
      <c r="F419" s="60"/>
      <c r="G419" s="52"/>
      <c r="H419" s="308"/>
      <c r="I419" s="324"/>
      <c r="J419" s="94"/>
      <c r="K419" s="94"/>
      <c r="L419" s="94"/>
      <c r="M419" s="319"/>
      <c r="N419" s="320"/>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row>
    <row r="420" spans="1:61" s="302" customFormat="1" ht="15.75" customHeight="1">
      <c r="A420" s="322"/>
      <c r="B420" s="327" t="s">
        <v>368</v>
      </c>
      <c r="C420" s="339" t="s">
        <v>13</v>
      </c>
      <c r="D420" s="360">
        <v>1</v>
      </c>
      <c r="E420" s="341">
        <v>762</v>
      </c>
      <c r="G420" s="52"/>
      <c r="H420" s="308"/>
      <c r="I420" s="324"/>
      <c r="J420" s="94"/>
      <c r="K420" s="94"/>
      <c r="L420" s="94"/>
      <c r="M420" s="319"/>
      <c r="N420" s="320"/>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row>
    <row r="421" spans="1:61" s="302" customFormat="1" ht="15.75" customHeight="1">
      <c r="A421" s="322"/>
      <c r="B421" s="327" t="s">
        <v>369</v>
      </c>
      <c r="C421" s="339" t="s">
        <v>13</v>
      </c>
      <c r="D421" s="360">
        <v>1</v>
      </c>
      <c r="E421" s="341">
        <v>7</v>
      </c>
      <c r="G421" s="52"/>
      <c r="H421" s="308"/>
      <c r="I421" s="324"/>
      <c r="J421" s="94"/>
      <c r="K421" s="94"/>
      <c r="L421" s="94"/>
      <c r="M421" s="319"/>
      <c r="N421" s="320"/>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row>
    <row r="422" spans="1:61" s="302" customFormat="1" ht="19.5" customHeight="1">
      <c r="A422" s="322"/>
      <c r="B422" s="361" t="s">
        <v>76</v>
      </c>
      <c r="C422" s="261" t="s">
        <v>370</v>
      </c>
      <c r="D422" s="362"/>
      <c r="E422" s="362">
        <f>E423+E441+E437</f>
        <v>167</v>
      </c>
      <c r="G422" s="52"/>
      <c r="H422" s="308"/>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row>
    <row r="423" spans="1:61" s="366" customFormat="1" ht="17.25" customHeight="1">
      <c r="A423" s="363"/>
      <c r="B423" s="364" t="s">
        <v>371</v>
      </c>
      <c r="C423" s="351"/>
      <c r="D423" s="264"/>
      <c r="E423" s="365">
        <f>SUM(E424:E436)</f>
        <v>115</v>
      </c>
      <c r="G423" s="52"/>
      <c r="H423" s="243"/>
      <c r="I423" s="251"/>
      <c r="J423" s="251"/>
      <c r="K423" s="251"/>
      <c r="L423" s="251"/>
      <c r="M423" s="251"/>
      <c r="N423" s="251"/>
      <c r="O423" s="251"/>
      <c r="P423" s="251"/>
      <c r="Q423" s="251"/>
      <c r="R423" s="251"/>
      <c r="S423" s="251"/>
      <c r="T423" s="251"/>
      <c r="U423" s="251"/>
      <c r="V423" s="251"/>
      <c r="W423" s="251"/>
      <c r="X423" s="251"/>
      <c r="Y423" s="251"/>
      <c r="Z423" s="251"/>
      <c r="AA423" s="251"/>
      <c r="AB423" s="251"/>
      <c r="AC423" s="251"/>
      <c r="AD423" s="251"/>
      <c r="AE423" s="251"/>
      <c r="AF423" s="251"/>
      <c r="AG423" s="251"/>
      <c r="AH423" s="251"/>
      <c r="AI423" s="251"/>
      <c r="AJ423" s="251"/>
      <c r="AK423" s="251"/>
      <c r="AL423" s="251"/>
      <c r="AM423" s="251"/>
      <c r="AN423" s="251"/>
      <c r="AO423" s="251"/>
      <c r="AP423" s="251"/>
      <c r="AQ423" s="251"/>
      <c r="AR423" s="251"/>
      <c r="AS423" s="251"/>
      <c r="AT423" s="251"/>
      <c r="AU423" s="251"/>
      <c r="AV423" s="251"/>
      <c r="AW423" s="251"/>
      <c r="AX423" s="251"/>
      <c r="AY423" s="251"/>
      <c r="AZ423" s="251"/>
      <c r="BA423" s="251"/>
      <c r="BB423" s="251"/>
      <c r="BC423" s="251"/>
      <c r="BD423" s="251"/>
      <c r="BE423" s="251"/>
      <c r="BF423" s="251"/>
      <c r="BG423" s="251"/>
      <c r="BH423" s="251"/>
      <c r="BI423" s="251"/>
    </row>
    <row r="424" spans="1:61" s="366" customFormat="1" ht="17.25" customHeight="1">
      <c r="A424" s="363"/>
      <c r="B424" s="268" t="s">
        <v>372</v>
      </c>
      <c r="C424" s="72" t="s">
        <v>13</v>
      </c>
      <c r="D424" s="354">
        <v>1</v>
      </c>
      <c r="E424" s="367">
        <v>3</v>
      </c>
      <c r="G424" s="52"/>
      <c r="H424" s="243"/>
      <c r="I424" s="251"/>
      <c r="J424" s="251"/>
      <c r="K424" s="251"/>
      <c r="L424" s="251"/>
      <c r="M424" s="251"/>
      <c r="N424" s="251"/>
      <c r="O424" s="251"/>
      <c r="P424" s="251"/>
      <c r="Q424" s="251"/>
      <c r="R424" s="251"/>
      <c r="S424" s="251"/>
      <c r="T424" s="251"/>
      <c r="U424" s="251"/>
      <c r="V424" s="251"/>
      <c r="W424" s="251"/>
      <c r="X424" s="251"/>
      <c r="Y424" s="251"/>
      <c r="Z424" s="251"/>
      <c r="AA424" s="251"/>
      <c r="AB424" s="251"/>
      <c r="AC424" s="251"/>
      <c r="AD424" s="251"/>
      <c r="AE424" s="251"/>
      <c r="AF424" s="251"/>
      <c r="AG424" s="251"/>
      <c r="AH424" s="251"/>
      <c r="AI424" s="251"/>
      <c r="AJ424" s="251"/>
      <c r="AK424" s="251"/>
      <c r="AL424" s="251"/>
      <c r="AM424" s="251"/>
      <c r="AN424" s="251"/>
      <c r="AO424" s="251"/>
      <c r="AP424" s="251"/>
      <c r="AQ424" s="251"/>
      <c r="AR424" s="251"/>
      <c r="AS424" s="251"/>
      <c r="AT424" s="251"/>
      <c r="AU424" s="251"/>
      <c r="AV424" s="251"/>
      <c r="AW424" s="251"/>
      <c r="AX424" s="251"/>
      <c r="AY424" s="251"/>
      <c r="AZ424" s="251"/>
      <c r="BA424" s="251"/>
      <c r="BB424" s="251"/>
      <c r="BC424" s="251"/>
      <c r="BD424" s="251"/>
      <c r="BE424" s="251"/>
      <c r="BF424" s="251"/>
      <c r="BG424" s="251"/>
      <c r="BH424" s="251"/>
      <c r="BI424" s="251"/>
    </row>
    <row r="425" spans="1:61" s="366" customFormat="1" ht="17.25" customHeight="1">
      <c r="A425" s="363"/>
      <c r="B425" s="368" t="s">
        <v>373</v>
      </c>
      <c r="C425" s="72" t="s">
        <v>13</v>
      </c>
      <c r="D425" s="354">
        <v>1</v>
      </c>
      <c r="E425" s="367">
        <v>3</v>
      </c>
      <c r="G425" s="52"/>
      <c r="H425" s="243"/>
      <c r="I425" s="251"/>
      <c r="J425" s="251"/>
      <c r="K425" s="251"/>
      <c r="L425" s="251"/>
      <c r="M425" s="251"/>
      <c r="N425" s="251"/>
      <c r="O425" s="251"/>
      <c r="P425" s="251"/>
      <c r="Q425" s="251"/>
      <c r="R425" s="251"/>
      <c r="S425" s="251"/>
      <c r="T425" s="251"/>
      <c r="U425" s="251"/>
      <c r="V425" s="251"/>
      <c r="W425" s="251"/>
      <c r="X425" s="251"/>
      <c r="Y425" s="251"/>
      <c r="Z425" s="251"/>
      <c r="AA425" s="251"/>
      <c r="AB425" s="251"/>
      <c r="AC425" s="251"/>
      <c r="AD425" s="251"/>
      <c r="AE425" s="251"/>
      <c r="AF425" s="251"/>
      <c r="AG425" s="251"/>
      <c r="AH425" s="251"/>
      <c r="AI425" s="251"/>
      <c r="AJ425" s="251"/>
      <c r="AK425" s="251"/>
      <c r="AL425" s="251"/>
      <c r="AM425" s="251"/>
      <c r="AN425" s="251"/>
      <c r="AO425" s="251"/>
      <c r="AP425" s="251"/>
      <c r="AQ425" s="251"/>
      <c r="AR425" s="251"/>
      <c r="AS425" s="251"/>
      <c r="AT425" s="251"/>
      <c r="AU425" s="251"/>
      <c r="AV425" s="251"/>
      <c r="AW425" s="251"/>
      <c r="AX425" s="251"/>
      <c r="AY425" s="251"/>
      <c r="AZ425" s="251"/>
      <c r="BA425" s="251"/>
      <c r="BB425" s="251"/>
      <c r="BC425" s="251"/>
      <c r="BD425" s="251"/>
      <c r="BE425" s="251"/>
      <c r="BF425" s="251"/>
      <c r="BG425" s="251"/>
      <c r="BH425" s="251"/>
      <c r="BI425" s="251"/>
    </row>
    <row r="426" spans="1:61" s="366" customFormat="1" ht="17.25" customHeight="1">
      <c r="A426" s="363"/>
      <c r="B426" s="368" t="s">
        <v>374</v>
      </c>
      <c r="C426" s="72" t="s">
        <v>13</v>
      </c>
      <c r="D426" s="354">
        <v>1</v>
      </c>
      <c r="E426" s="367">
        <v>5</v>
      </c>
      <c r="G426" s="52"/>
      <c r="H426" s="243"/>
      <c r="I426" s="251"/>
      <c r="J426" s="251"/>
      <c r="K426" s="251"/>
      <c r="L426" s="251"/>
      <c r="M426" s="251"/>
      <c r="N426" s="251"/>
      <c r="O426" s="251"/>
      <c r="P426" s="251"/>
      <c r="Q426" s="251"/>
      <c r="R426" s="251"/>
      <c r="S426" s="251"/>
      <c r="T426" s="251"/>
      <c r="U426" s="251"/>
      <c r="V426" s="251"/>
      <c r="W426" s="251"/>
      <c r="X426" s="251"/>
      <c r="Y426" s="251"/>
      <c r="Z426" s="251"/>
      <c r="AA426" s="251"/>
      <c r="AB426" s="251"/>
      <c r="AC426" s="251"/>
      <c r="AD426" s="251"/>
      <c r="AE426" s="251"/>
      <c r="AF426" s="251"/>
      <c r="AG426" s="251"/>
      <c r="AH426" s="251"/>
      <c r="AI426" s="251"/>
      <c r="AJ426" s="251"/>
      <c r="AK426" s="251"/>
      <c r="AL426" s="251"/>
      <c r="AM426" s="251"/>
      <c r="AN426" s="251"/>
      <c r="AO426" s="251"/>
      <c r="AP426" s="251"/>
      <c r="AQ426" s="251"/>
      <c r="AR426" s="251"/>
      <c r="AS426" s="251"/>
      <c r="AT426" s="251"/>
      <c r="AU426" s="251"/>
      <c r="AV426" s="251"/>
      <c r="AW426" s="251"/>
      <c r="AX426" s="251"/>
      <c r="AY426" s="251"/>
      <c r="AZ426" s="251"/>
      <c r="BA426" s="251"/>
      <c r="BB426" s="251"/>
      <c r="BC426" s="251"/>
      <c r="BD426" s="251"/>
      <c r="BE426" s="251"/>
      <c r="BF426" s="251"/>
      <c r="BG426" s="251"/>
      <c r="BH426" s="251"/>
      <c r="BI426" s="251"/>
    </row>
    <row r="427" spans="1:61" s="366" customFormat="1" ht="17.25" customHeight="1">
      <c r="A427" s="363"/>
      <c r="B427" s="369" t="s">
        <v>375</v>
      </c>
      <c r="C427" s="72" t="s">
        <v>13</v>
      </c>
      <c r="D427" s="354">
        <v>1</v>
      </c>
      <c r="E427" s="367">
        <v>26</v>
      </c>
      <c r="G427" s="52"/>
      <c r="H427" s="243"/>
      <c r="I427" s="251"/>
      <c r="J427" s="251"/>
      <c r="K427" s="251"/>
      <c r="L427" s="251"/>
      <c r="M427" s="251"/>
      <c r="N427" s="251"/>
      <c r="O427" s="251"/>
      <c r="P427" s="251"/>
      <c r="Q427" s="251"/>
      <c r="R427" s="251"/>
      <c r="S427" s="251"/>
      <c r="T427" s="251"/>
      <c r="U427" s="251"/>
      <c r="V427" s="251"/>
      <c r="W427" s="251"/>
      <c r="X427" s="251"/>
      <c r="Y427" s="251"/>
      <c r="Z427" s="251"/>
      <c r="AA427" s="251"/>
      <c r="AB427" s="251"/>
      <c r="AC427" s="251"/>
      <c r="AD427" s="251"/>
      <c r="AE427" s="251"/>
      <c r="AF427" s="251"/>
      <c r="AG427" s="251"/>
      <c r="AH427" s="251"/>
      <c r="AI427" s="251"/>
      <c r="AJ427" s="251"/>
      <c r="AK427" s="251"/>
      <c r="AL427" s="251"/>
      <c r="AM427" s="251"/>
      <c r="AN427" s="251"/>
      <c r="AO427" s="251"/>
      <c r="AP427" s="251"/>
      <c r="AQ427" s="251"/>
      <c r="AR427" s="251"/>
      <c r="AS427" s="251"/>
      <c r="AT427" s="251"/>
      <c r="AU427" s="251"/>
      <c r="AV427" s="251"/>
      <c r="AW427" s="251"/>
      <c r="AX427" s="251"/>
      <c r="AY427" s="251"/>
      <c r="AZ427" s="251"/>
      <c r="BA427" s="251"/>
      <c r="BB427" s="251"/>
      <c r="BC427" s="251"/>
      <c r="BD427" s="251"/>
      <c r="BE427" s="251"/>
      <c r="BF427" s="251"/>
      <c r="BG427" s="251"/>
      <c r="BH427" s="251"/>
      <c r="BI427" s="251"/>
    </row>
    <row r="428" spans="1:61" s="366" customFormat="1" ht="17.25" customHeight="1">
      <c r="A428" s="363"/>
      <c r="B428" s="356" t="s">
        <v>106</v>
      </c>
      <c r="C428" s="72" t="s">
        <v>13</v>
      </c>
      <c r="D428" s="354">
        <v>1</v>
      </c>
      <c r="E428" s="367">
        <v>3</v>
      </c>
      <c r="G428" s="52"/>
      <c r="H428" s="243"/>
      <c r="I428" s="251"/>
      <c r="J428" s="251"/>
      <c r="K428" s="251"/>
      <c r="L428" s="251"/>
      <c r="M428" s="251"/>
      <c r="N428" s="251"/>
      <c r="O428" s="251"/>
      <c r="P428" s="251"/>
      <c r="Q428" s="251"/>
      <c r="R428" s="251"/>
      <c r="S428" s="251"/>
      <c r="T428" s="251"/>
      <c r="U428" s="251"/>
      <c r="V428" s="251"/>
      <c r="W428" s="251"/>
      <c r="X428" s="251"/>
      <c r="Y428" s="251"/>
      <c r="Z428" s="251"/>
      <c r="AA428" s="251"/>
      <c r="AB428" s="251"/>
      <c r="AC428" s="251"/>
      <c r="AD428" s="251"/>
      <c r="AE428" s="251"/>
      <c r="AF428" s="251"/>
      <c r="AG428" s="251"/>
      <c r="AH428" s="251"/>
      <c r="AI428" s="251"/>
      <c r="AJ428" s="251"/>
      <c r="AK428" s="251"/>
      <c r="AL428" s="251"/>
      <c r="AM428" s="251"/>
      <c r="AN428" s="251"/>
      <c r="AO428" s="251"/>
      <c r="AP428" s="251"/>
      <c r="AQ428" s="251"/>
      <c r="AR428" s="251"/>
      <c r="AS428" s="251"/>
      <c r="AT428" s="251"/>
      <c r="AU428" s="251"/>
      <c r="AV428" s="251"/>
      <c r="AW428" s="251"/>
      <c r="AX428" s="251"/>
      <c r="AY428" s="251"/>
      <c r="AZ428" s="251"/>
      <c r="BA428" s="251"/>
      <c r="BB428" s="251"/>
      <c r="BC428" s="251"/>
      <c r="BD428" s="251"/>
      <c r="BE428" s="251"/>
      <c r="BF428" s="251"/>
      <c r="BG428" s="251"/>
      <c r="BH428" s="251"/>
      <c r="BI428" s="251"/>
    </row>
    <row r="429" spans="1:61" s="366" customFormat="1" ht="17.25" customHeight="1">
      <c r="A429" s="363"/>
      <c r="B429" s="356" t="s">
        <v>376</v>
      </c>
      <c r="C429" s="72" t="s">
        <v>13</v>
      </c>
      <c r="D429" s="354">
        <v>1</v>
      </c>
      <c r="E429" s="367">
        <v>18</v>
      </c>
      <c r="G429" s="52"/>
      <c r="H429" s="243"/>
      <c r="I429" s="251"/>
      <c r="J429" s="251"/>
      <c r="K429" s="251"/>
      <c r="L429" s="251"/>
      <c r="M429" s="251"/>
      <c r="N429" s="251"/>
      <c r="O429" s="251"/>
      <c r="P429" s="251"/>
      <c r="Q429" s="251"/>
      <c r="R429" s="251"/>
      <c r="S429" s="251"/>
      <c r="T429" s="251"/>
      <c r="U429" s="251"/>
      <c r="V429" s="251"/>
      <c r="W429" s="251"/>
      <c r="X429" s="251"/>
      <c r="Y429" s="251"/>
      <c r="Z429" s="251"/>
      <c r="AA429" s="251"/>
      <c r="AB429" s="251"/>
      <c r="AC429" s="251"/>
      <c r="AD429" s="251"/>
      <c r="AE429" s="251"/>
      <c r="AF429" s="251"/>
      <c r="AG429" s="251"/>
      <c r="AH429" s="251"/>
      <c r="AI429" s="251"/>
      <c r="AJ429" s="251"/>
      <c r="AK429" s="251"/>
      <c r="AL429" s="251"/>
      <c r="AM429" s="251"/>
      <c r="AN429" s="251"/>
      <c r="AO429" s="251"/>
      <c r="AP429" s="251"/>
      <c r="AQ429" s="251"/>
      <c r="AR429" s="251"/>
      <c r="AS429" s="251"/>
      <c r="AT429" s="251"/>
      <c r="AU429" s="251"/>
      <c r="AV429" s="251"/>
      <c r="AW429" s="251"/>
      <c r="AX429" s="251"/>
      <c r="AY429" s="251"/>
      <c r="AZ429" s="251"/>
      <c r="BA429" s="251"/>
      <c r="BB429" s="251"/>
      <c r="BC429" s="251"/>
      <c r="BD429" s="251"/>
      <c r="BE429" s="251"/>
      <c r="BF429" s="251"/>
      <c r="BG429" s="251"/>
      <c r="BH429" s="251"/>
      <c r="BI429" s="251"/>
    </row>
    <row r="430" spans="1:61" s="366" customFormat="1" ht="17.25" customHeight="1">
      <c r="A430" s="363"/>
      <c r="B430" s="268" t="s">
        <v>377</v>
      </c>
      <c r="C430" s="72" t="s">
        <v>13</v>
      </c>
      <c r="D430" s="354">
        <v>1</v>
      </c>
      <c r="E430" s="367">
        <v>40</v>
      </c>
      <c r="G430" s="52"/>
      <c r="H430" s="243"/>
      <c r="I430" s="251"/>
      <c r="J430" s="251"/>
      <c r="K430" s="251"/>
      <c r="L430" s="251"/>
      <c r="M430" s="251"/>
      <c r="N430" s="251"/>
      <c r="O430" s="251"/>
      <c r="P430" s="251"/>
      <c r="Q430" s="251"/>
      <c r="R430" s="251"/>
      <c r="S430" s="251"/>
      <c r="T430" s="251"/>
      <c r="U430" s="251"/>
      <c r="V430" s="251"/>
      <c r="W430" s="251"/>
      <c r="X430" s="251"/>
      <c r="Y430" s="251"/>
      <c r="Z430" s="251"/>
      <c r="AA430" s="251"/>
      <c r="AB430" s="251"/>
      <c r="AC430" s="251"/>
      <c r="AD430" s="251"/>
      <c r="AE430" s="251"/>
      <c r="AF430" s="251"/>
      <c r="AG430" s="251"/>
      <c r="AH430" s="251"/>
      <c r="AI430" s="251"/>
      <c r="AJ430" s="251"/>
      <c r="AK430" s="251"/>
      <c r="AL430" s="251"/>
      <c r="AM430" s="251"/>
      <c r="AN430" s="251"/>
      <c r="AO430" s="251"/>
      <c r="AP430" s="251"/>
      <c r="AQ430" s="251"/>
      <c r="AR430" s="251"/>
      <c r="AS430" s="251"/>
      <c r="AT430" s="251"/>
      <c r="AU430" s="251"/>
      <c r="AV430" s="251"/>
      <c r="AW430" s="251"/>
      <c r="AX430" s="251"/>
      <c r="AY430" s="251"/>
      <c r="AZ430" s="251"/>
      <c r="BA430" s="251"/>
      <c r="BB430" s="251"/>
      <c r="BC430" s="251"/>
      <c r="BD430" s="251"/>
      <c r="BE430" s="251"/>
      <c r="BF430" s="251"/>
      <c r="BG430" s="251"/>
      <c r="BH430" s="251"/>
      <c r="BI430" s="251"/>
    </row>
    <row r="431" spans="1:61" s="366" customFormat="1" ht="17.25" customHeight="1">
      <c r="A431" s="363"/>
      <c r="B431" s="368" t="s">
        <v>105</v>
      </c>
      <c r="C431" s="72" t="s">
        <v>13</v>
      </c>
      <c r="D431" s="354">
        <v>1</v>
      </c>
      <c r="E431" s="367">
        <v>3</v>
      </c>
      <c r="G431" s="52"/>
      <c r="H431" s="243"/>
      <c r="I431" s="251"/>
      <c r="J431" s="251"/>
      <c r="K431" s="251"/>
      <c r="L431" s="251"/>
      <c r="M431" s="251"/>
      <c r="N431" s="251"/>
      <c r="O431" s="251"/>
      <c r="P431" s="251"/>
      <c r="Q431" s="251"/>
      <c r="R431" s="251"/>
      <c r="S431" s="251"/>
      <c r="T431" s="251"/>
      <c r="U431" s="251"/>
      <c r="V431" s="251"/>
      <c r="W431" s="251"/>
      <c r="X431" s="251"/>
      <c r="Y431" s="251"/>
      <c r="Z431" s="251"/>
      <c r="AA431" s="251"/>
      <c r="AB431" s="251"/>
      <c r="AC431" s="251"/>
      <c r="AD431" s="251"/>
      <c r="AE431" s="251"/>
      <c r="AF431" s="251"/>
      <c r="AG431" s="251"/>
      <c r="AH431" s="251"/>
      <c r="AI431" s="251"/>
      <c r="AJ431" s="251"/>
      <c r="AK431" s="251"/>
      <c r="AL431" s="251"/>
      <c r="AM431" s="251"/>
      <c r="AN431" s="251"/>
      <c r="AO431" s="251"/>
      <c r="AP431" s="251"/>
      <c r="AQ431" s="251"/>
      <c r="AR431" s="251"/>
      <c r="AS431" s="251"/>
      <c r="AT431" s="251"/>
      <c r="AU431" s="251"/>
      <c r="AV431" s="251"/>
      <c r="AW431" s="251"/>
      <c r="AX431" s="251"/>
      <c r="AY431" s="251"/>
      <c r="AZ431" s="251"/>
      <c r="BA431" s="251"/>
      <c r="BB431" s="251"/>
      <c r="BC431" s="251"/>
      <c r="BD431" s="251"/>
      <c r="BE431" s="251"/>
      <c r="BF431" s="251"/>
      <c r="BG431" s="251"/>
      <c r="BH431" s="251"/>
      <c r="BI431" s="251"/>
    </row>
    <row r="432" spans="1:61" s="366" customFormat="1" ht="17.25" customHeight="1">
      <c r="A432" s="363"/>
      <c r="B432" s="368" t="s">
        <v>378</v>
      </c>
      <c r="C432" s="72" t="s">
        <v>13</v>
      </c>
      <c r="D432" s="354">
        <v>1</v>
      </c>
      <c r="E432" s="367">
        <v>3</v>
      </c>
      <c r="G432" s="52"/>
      <c r="H432" s="243"/>
      <c r="I432" s="251"/>
      <c r="J432" s="251"/>
      <c r="K432" s="251"/>
      <c r="L432" s="251"/>
      <c r="M432" s="251"/>
      <c r="N432" s="251"/>
      <c r="O432" s="251"/>
      <c r="P432" s="251"/>
      <c r="Q432" s="251"/>
      <c r="R432" s="251"/>
      <c r="S432" s="251"/>
      <c r="T432" s="251"/>
      <c r="U432" s="251"/>
      <c r="V432" s="251"/>
      <c r="W432" s="251"/>
      <c r="X432" s="251"/>
      <c r="Y432" s="251"/>
      <c r="Z432" s="251"/>
      <c r="AA432" s="251"/>
      <c r="AB432" s="251"/>
      <c r="AC432" s="251"/>
      <c r="AD432" s="251"/>
      <c r="AE432" s="251"/>
      <c r="AF432" s="251"/>
      <c r="AG432" s="251"/>
      <c r="AH432" s="251"/>
      <c r="AI432" s="251"/>
      <c r="AJ432" s="251"/>
      <c r="AK432" s="251"/>
      <c r="AL432" s="251"/>
      <c r="AM432" s="251"/>
      <c r="AN432" s="251"/>
      <c r="AO432" s="251"/>
      <c r="AP432" s="251"/>
      <c r="AQ432" s="251"/>
      <c r="AR432" s="251"/>
      <c r="AS432" s="251"/>
      <c r="AT432" s="251"/>
      <c r="AU432" s="251"/>
      <c r="AV432" s="251"/>
      <c r="AW432" s="251"/>
      <c r="AX432" s="251"/>
      <c r="AY432" s="251"/>
      <c r="AZ432" s="251"/>
      <c r="BA432" s="251"/>
      <c r="BB432" s="251"/>
      <c r="BC432" s="251"/>
      <c r="BD432" s="251"/>
      <c r="BE432" s="251"/>
      <c r="BF432" s="251"/>
      <c r="BG432" s="251"/>
      <c r="BH432" s="251"/>
      <c r="BI432" s="251"/>
    </row>
    <row r="433" spans="1:12" s="60" customFormat="1" ht="18" customHeight="1">
      <c r="A433" s="370"/>
      <c r="B433" s="371" t="s">
        <v>379</v>
      </c>
      <c r="C433" s="72" t="s">
        <v>13</v>
      </c>
      <c r="D433" s="360">
        <v>1</v>
      </c>
      <c r="E433" s="372">
        <v>1</v>
      </c>
      <c r="G433" s="52"/>
      <c r="H433" s="243"/>
      <c r="I433" s="324"/>
    </row>
    <row r="434" spans="1:12" s="60" customFormat="1" ht="18" customHeight="1">
      <c r="A434" s="370"/>
      <c r="B434" s="371" t="s">
        <v>380</v>
      </c>
      <c r="C434" s="72" t="s">
        <v>13</v>
      </c>
      <c r="D434" s="360">
        <v>1</v>
      </c>
      <c r="E434" s="373">
        <v>1</v>
      </c>
      <c r="G434" s="52"/>
      <c r="H434" s="243"/>
      <c r="I434" s="324"/>
    </row>
    <row r="435" spans="1:12" s="60" customFormat="1" ht="18" customHeight="1">
      <c r="A435" s="370"/>
      <c r="B435" s="371" t="s">
        <v>381</v>
      </c>
      <c r="C435" s="72" t="s">
        <v>13</v>
      </c>
      <c r="D435" s="360">
        <v>1</v>
      </c>
      <c r="E435" s="373">
        <v>3</v>
      </c>
      <c r="G435" s="52"/>
      <c r="H435" s="243"/>
      <c r="I435" s="324"/>
    </row>
    <row r="436" spans="1:12" s="60" customFormat="1" ht="18" customHeight="1">
      <c r="A436" s="370"/>
      <c r="B436" s="371" t="s">
        <v>382</v>
      </c>
      <c r="C436" s="72" t="s">
        <v>13</v>
      </c>
      <c r="D436" s="339">
        <v>2</v>
      </c>
      <c r="E436" s="373">
        <v>6</v>
      </c>
      <c r="G436" s="52"/>
      <c r="H436" s="243"/>
      <c r="I436" s="324"/>
    </row>
    <row r="437" spans="1:12" s="60" customFormat="1" ht="18" customHeight="1">
      <c r="A437" s="370"/>
      <c r="B437" s="374" t="s">
        <v>104</v>
      </c>
      <c r="C437" s="72"/>
      <c r="D437" s="339"/>
      <c r="E437" s="375">
        <f>E438</f>
        <v>32</v>
      </c>
      <c r="G437" s="52"/>
      <c r="H437" s="243"/>
      <c r="I437" s="324"/>
    </row>
    <row r="438" spans="1:12" s="60" customFormat="1" ht="18" customHeight="1">
      <c r="A438" s="370"/>
      <c r="B438" s="376" t="s">
        <v>383</v>
      </c>
      <c r="C438" s="72"/>
      <c r="D438" s="339"/>
      <c r="E438" s="375">
        <f>SUM(E439:E440)</f>
        <v>32</v>
      </c>
      <c r="G438" s="52"/>
      <c r="H438" s="243"/>
      <c r="I438" s="324"/>
    </row>
    <row r="439" spans="1:12" s="60" customFormat="1" ht="18" customHeight="1">
      <c r="A439" s="370"/>
      <c r="B439" s="253" t="s">
        <v>384</v>
      </c>
      <c r="C439" s="72" t="s">
        <v>13</v>
      </c>
      <c r="D439" s="354">
        <v>1</v>
      </c>
      <c r="E439" s="87">
        <v>7</v>
      </c>
      <c r="G439" s="52"/>
      <c r="H439" s="243"/>
      <c r="I439" s="324"/>
    </row>
    <row r="440" spans="1:12" s="60" customFormat="1" ht="18" customHeight="1">
      <c r="A440" s="370"/>
      <c r="B440" s="253" t="s">
        <v>385</v>
      </c>
      <c r="C440" s="72" t="s">
        <v>13</v>
      </c>
      <c r="D440" s="354">
        <v>1</v>
      </c>
      <c r="E440" s="87">
        <v>25</v>
      </c>
      <c r="G440" s="52"/>
      <c r="H440" s="243"/>
      <c r="I440" s="324"/>
    </row>
    <row r="441" spans="1:12" s="60" customFormat="1" ht="18" customHeight="1">
      <c r="A441" s="370"/>
      <c r="B441" s="263" t="s">
        <v>80</v>
      </c>
      <c r="C441" s="72"/>
      <c r="D441" s="72"/>
      <c r="E441" s="377">
        <f>SUM(E442:E443)</f>
        <v>20</v>
      </c>
      <c r="G441" s="52"/>
      <c r="H441" s="243"/>
      <c r="I441" s="324"/>
    </row>
    <row r="442" spans="1:12" s="60" customFormat="1" ht="18" customHeight="1">
      <c r="A442" s="370"/>
      <c r="B442" s="277" t="s">
        <v>386</v>
      </c>
      <c r="C442" s="72" t="s">
        <v>13</v>
      </c>
      <c r="D442" s="72">
        <v>1</v>
      </c>
      <c r="E442" s="373">
        <v>5</v>
      </c>
      <c r="G442" s="52"/>
      <c r="H442" s="243"/>
      <c r="I442" s="324"/>
    </row>
    <row r="443" spans="1:12" s="60" customFormat="1" ht="18" customHeight="1">
      <c r="A443" s="370"/>
      <c r="B443" s="277" t="s">
        <v>387</v>
      </c>
      <c r="C443" s="72" t="s">
        <v>13</v>
      </c>
      <c r="D443" s="72">
        <v>1</v>
      </c>
      <c r="E443" s="373">
        <v>15</v>
      </c>
      <c r="G443" s="52"/>
      <c r="H443" s="243"/>
      <c r="I443" s="324"/>
    </row>
    <row r="444" spans="1:12" s="60" customFormat="1" ht="34.5" customHeight="1">
      <c r="A444" s="378" t="s">
        <v>121</v>
      </c>
      <c r="B444" s="379"/>
      <c r="C444" s="379"/>
      <c r="D444" s="379"/>
      <c r="E444" s="250">
        <f>E445+E485+E482</f>
        <v>2110</v>
      </c>
      <c r="G444" s="52"/>
      <c r="H444" s="243"/>
      <c r="J444" s="61"/>
      <c r="L444" s="61"/>
    </row>
    <row r="445" spans="1:12" s="60" customFormat="1" ht="14.25" customHeight="1">
      <c r="A445" s="241"/>
      <c r="B445" s="380" t="s">
        <v>388</v>
      </c>
      <c r="C445" s="64" t="s">
        <v>268</v>
      </c>
      <c r="D445" s="380"/>
      <c r="E445" s="310">
        <f>E473+E471+E446+E459+E465+E462+E478+E451</f>
        <v>1646</v>
      </c>
      <c r="G445" s="52"/>
      <c r="H445" s="243"/>
      <c r="J445" s="61"/>
      <c r="L445" s="61"/>
    </row>
    <row r="446" spans="1:12" s="60" customFormat="1" ht="14.25" customHeight="1">
      <c r="A446" s="241"/>
      <c r="B446" s="381" t="s">
        <v>269</v>
      </c>
      <c r="C446" s="68"/>
      <c r="D446" s="382"/>
      <c r="E446" s="383">
        <f>SUM(E447:E450)</f>
        <v>110</v>
      </c>
      <c r="G446" s="52"/>
      <c r="H446" s="243"/>
      <c r="J446" s="61"/>
      <c r="L446" s="61"/>
    </row>
    <row r="447" spans="1:12" s="60" customFormat="1" ht="14.25" customHeight="1">
      <c r="A447" s="241"/>
      <c r="B447" s="315" t="s">
        <v>389</v>
      </c>
      <c r="C447" s="72" t="s">
        <v>13</v>
      </c>
      <c r="D447" s="384">
        <v>1</v>
      </c>
      <c r="E447" s="385">
        <v>78</v>
      </c>
      <c r="G447" s="52"/>
      <c r="H447" s="243"/>
      <c r="J447" s="61"/>
      <c r="L447" s="61"/>
    </row>
    <row r="448" spans="1:12" s="60" customFormat="1" ht="14.25" customHeight="1">
      <c r="A448" s="241"/>
      <c r="B448" s="315" t="s">
        <v>390</v>
      </c>
      <c r="C448" s="72" t="s">
        <v>13</v>
      </c>
      <c r="D448" s="384">
        <v>1</v>
      </c>
      <c r="E448" s="385">
        <v>10</v>
      </c>
      <c r="G448" s="52"/>
      <c r="H448" s="243"/>
      <c r="J448" s="61"/>
      <c r="L448" s="61"/>
    </row>
    <row r="449" spans="1:12" s="60" customFormat="1" ht="14.25" customHeight="1">
      <c r="A449" s="241"/>
      <c r="B449" s="349" t="s">
        <v>391</v>
      </c>
      <c r="C449" s="72" t="s">
        <v>13</v>
      </c>
      <c r="D449" s="384">
        <v>1</v>
      </c>
      <c r="E449" s="385">
        <v>12</v>
      </c>
      <c r="G449" s="52"/>
      <c r="H449" s="243"/>
      <c r="J449" s="61"/>
      <c r="L449" s="61"/>
    </row>
    <row r="450" spans="1:12" s="60" customFormat="1" ht="14.25" customHeight="1">
      <c r="A450" s="241"/>
      <c r="B450" s="349" t="s">
        <v>392</v>
      </c>
      <c r="C450" s="72" t="s">
        <v>13</v>
      </c>
      <c r="D450" s="384">
        <v>1</v>
      </c>
      <c r="E450" s="341">
        <v>10</v>
      </c>
      <c r="G450" s="52"/>
      <c r="H450" s="243"/>
      <c r="J450" s="61"/>
      <c r="L450" s="61"/>
    </row>
    <row r="451" spans="1:12" s="60" customFormat="1" ht="14.25" customHeight="1">
      <c r="A451" s="241"/>
      <c r="B451" s="381" t="s">
        <v>293</v>
      </c>
      <c r="C451" s="72"/>
      <c r="D451" s="384"/>
      <c r="E451" s="255">
        <f>SUM(E452:E458)</f>
        <v>499</v>
      </c>
      <c r="G451" s="52"/>
      <c r="H451" s="243"/>
      <c r="J451" s="61"/>
      <c r="L451" s="61"/>
    </row>
    <row r="452" spans="1:12" s="60" customFormat="1" ht="14.25" customHeight="1">
      <c r="A452" s="241"/>
      <c r="B452" s="315" t="s">
        <v>393</v>
      </c>
      <c r="C452" s="339" t="s">
        <v>13</v>
      </c>
      <c r="D452" s="386">
        <v>1</v>
      </c>
      <c r="E452" s="341">
        <v>155</v>
      </c>
      <c r="G452" s="52"/>
      <c r="H452" s="243"/>
      <c r="J452" s="61"/>
      <c r="L452" s="61"/>
    </row>
    <row r="453" spans="1:12" s="60" customFormat="1" ht="14.25" customHeight="1">
      <c r="A453" s="241"/>
      <c r="B453" s="315" t="s">
        <v>394</v>
      </c>
      <c r="C453" s="339" t="s">
        <v>13</v>
      </c>
      <c r="D453" s="386">
        <v>1</v>
      </c>
      <c r="E453" s="341">
        <v>65</v>
      </c>
      <c r="G453" s="52"/>
      <c r="H453" s="243"/>
      <c r="J453" s="61"/>
      <c r="L453" s="61"/>
    </row>
    <row r="454" spans="1:12" s="60" customFormat="1" ht="14.25" customHeight="1">
      <c r="A454" s="241"/>
      <c r="B454" s="315" t="s">
        <v>395</v>
      </c>
      <c r="C454" s="339" t="s">
        <v>13</v>
      </c>
      <c r="D454" s="386">
        <v>1</v>
      </c>
      <c r="E454" s="341">
        <v>65</v>
      </c>
      <c r="G454" s="52"/>
      <c r="H454" s="243"/>
      <c r="J454" s="61"/>
      <c r="L454" s="61"/>
    </row>
    <row r="455" spans="1:12" s="60" customFormat="1" ht="14.25" customHeight="1">
      <c r="A455" s="241"/>
      <c r="B455" s="315" t="s">
        <v>396</v>
      </c>
      <c r="C455" s="339" t="s">
        <v>13</v>
      </c>
      <c r="D455" s="386">
        <v>1</v>
      </c>
      <c r="E455" s="341">
        <v>65</v>
      </c>
      <c r="G455" s="52"/>
      <c r="H455" s="243"/>
      <c r="J455" s="61"/>
      <c r="L455" s="61"/>
    </row>
    <row r="456" spans="1:12" s="60" customFormat="1" ht="14.25" customHeight="1">
      <c r="A456" s="241"/>
      <c r="B456" s="315" t="s">
        <v>397</v>
      </c>
      <c r="C456" s="339" t="s">
        <v>13</v>
      </c>
      <c r="D456" s="386">
        <v>1</v>
      </c>
      <c r="E456" s="341">
        <v>107</v>
      </c>
      <c r="G456" s="52"/>
      <c r="H456" s="243"/>
      <c r="J456" s="61"/>
      <c r="L456" s="61"/>
    </row>
    <row r="457" spans="1:12" s="60" customFormat="1" ht="14.25" customHeight="1">
      <c r="A457" s="241"/>
      <c r="B457" s="315" t="s">
        <v>398</v>
      </c>
      <c r="C457" s="339" t="s">
        <v>13</v>
      </c>
      <c r="D457" s="386">
        <v>1</v>
      </c>
      <c r="E457" s="341">
        <v>18</v>
      </c>
      <c r="G457" s="52"/>
      <c r="H457" s="243"/>
      <c r="J457" s="61"/>
      <c r="L457" s="61"/>
    </row>
    <row r="458" spans="1:12" s="60" customFormat="1" ht="14.25" customHeight="1">
      <c r="A458" s="241"/>
      <c r="B458" s="315" t="s">
        <v>399</v>
      </c>
      <c r="C458" s="339" t="s">
        <v>13</v>
      </c>
      <c r="D458" s="386">
        <v>1</v>
      </c>
      <c r="E458" s="341">
        <v>24</v>
      </c>
      <c r="G458" s="52"/>
      <c r="H458" s="243"/>
      <c r="J458" s="61"/>
      <c r="L458" s="61"/>
    </row>
    <row r="459" spans="1:12" s="60" customFormat="1" ht="15.75" customHeight="1">
      <c r="A459" s="241"/>
      <c r="B459" s="381" t="s">
        <v>400</v>
      </c>
      <c r="C459" s="72"/>
      <c r="D459" s="384"/>
      <c r="E459" s="267">
        <f>E460+E461</f>
        <v>9</v>
      </c>
      <c r="G459" s="52"/>
      <c r="H459" s="243"/>
      <c r="J459" s="61"/>
      <c r="L459" s="61"/>
    </row>
    <row r="460" spans="1:12" s="60" customFormat="1" ht="15.75" customHeight="1">
      <c r="A460" s="241"/>
      <c r="B460" s="349" t="s">
        <v>401</v>
      </c>
      <c r="C460" s="72" t="s">
        <v>13</v>
      </c>
      <c r="D460" s="384">
        <v>1</v>
      </c>
      <c r="E460" s="246">
        <v>6</v>
      </c>
      <c r="G460" s="52"/>
      <c r="H460" s="243"/>
      <c r="J460" s="61"/>
      <c r="L460" s="61"/>
    </row>
    <row r="461" spans="1:12" s="60" customFormat="1" ht="15.75" customHeight="1">
      <c r="A461" s="241"/>
      <c r="B461" s="349" t="s">
        <v>402</v>
      </c>
      <c r="C461" s="72" t="s">
        <v>13</v>
      </c>
      <c r="D461" s="384">
        <v>1</v>
      </c>
      <c r="E461" s="387">
        <v>3</v>
      </c>
      <c r="G461" s="52"/>
      <c r="H461" s="243"/>
      <c r="J461" s="61"/>
      <c r="L461" s="61"/>
    </row>
    <row r="462" spans="1:12" s="60" customFormat="1" ht="15.75" customHeight="1">
      <c r="A462" s="241"/>
      <c r="B462" s="321" t="s">
        <v>367</v>
      </c>
      <c r="C462" s="388"/>
      <c r="D462" s="389"/>
      <c r="E462" s="383">
        <f>E463+E464</f>
        <v>62</v>
      </c>
      <c r="G462" s="52"/>
      <c r="H462" s="243"/>
      <c r="J462" s="61"/>
      <c r="L462" s="61"/>
    </row>
    <row r="463" spans="1:12" s="60" customFormat="1" ht="15.75" customHeight="1">
      <c r="A463" s="241"/>
      <c r="B463" s="390" t="s">
        <v>403</v>
      </c>
      <c r="C463" s="72" t="s">
        <v>13</v>
      </c>
      <c r="D463" s="384">
        <v>1</v>
      </c>
      <c r="E463" s="387">
        <v>22</v>
      </c>
      <c r="G463" s="52"/>
      <c r="H463" s="243"/>
      <c r="J463" s="61"/>
      <c r="L463" s="61"/>
    </row>
    <row r="464" spans="1:12" s="60" customFormat="1" ht="47.25">
      <c r="A464" s="241"/>
      <c r="B464" s="93" t="s">
        <v>404</v>
      </c>
      <c r="C464" s="72" t="s">
        <v>13</v>
      </c>
      <c r="D464" s="384">
        <v>1</v>
      </c>
      <c r="E464" s="387">
        <v>40</v>
      </c>
      <c r="G464" s="52"/>
      <c r="H464" s="243"/>
      <c r="J464" s="61"/>
      <c r="L464" s="61"/>
    </row>
    <row r="465" spans="1:13" s="60" customFormat="1" ht="15.75" customHeight="1">
      <c r="A465" s="241"/>
      <c r="B465" s="254" t="s">
        <v>405</v>
      </c>
      <c r="C465" s="72"/>
      <c r="D465" s="384"/>
      <c r="E465" s="255">
        <f>SUM(E466:E470)</f>
        <v>115</v>
      </c>
      <c r="G465" s="52"/>
      <c r="H465" s="243"/>
      <c r="J465" s="61"/>
      <c r="L465" s="61"/>
    </row>
    <row r="466" spans="1:13" s="60" customFormat="1" ht="15.75" customHeight="1">
      <c r="A466" s="241"/>
      <c r="B466" s="349" t="s">
        <v>406</v>
      </c>
      <c r="C466" s="72" t="s">
        <v>13</v>
      </c>
      <c r="D466" s="384">
        <v>1</v>
      </c>
      <c r="E466" s="246">
        <v>22</v>
      </c>
      <c r="G466" s="52"/>
      <c r="H466" s="243"/>
      <c r="J466" s="61"/>
      <c r="L466" s="61"/>
    </row>
    <row r="467" spans="1:13" s="60" customFormat="1" ht="15.75" customHeight="1">
      <c r="A467" s="241"/>
      <c r="B467" s="258" t="s">
        <v>407</v>
      </c>
      <c r="C467" s="72" t="s">
        <v>13</v>
      </c>
      <c r="D467" s="384">
        <v>1</v>
      </c>
      <c r="E467" s="246">
        <v>18</v>
      </c>
      <c r="G467" s="52"/>
      <c r="H467" s="243"/>
      <c r="J467" s="61"/>
      <c r="L467" s="61"/>
    </row>
    <row r="468" spans="1:13" s="60" customFormat="1" ht="15.75" customHeight="1">
      <c r="A468" s="241"/>
      <c r="B468" s="348" t="s">
        <v>408</v>
      </c>
      <c r="C468" s="72" t="s">
        <v>13</v>
      </c>
      <c r="D468" s="384">
        <v>1</v>
      </c>
      <c r="E468" s="359">
        <v>3</v>
      </c>
      <c r="G468" s="52"/>
      <c r="H468" s="243"/>
      <c r="J468" s="61"/>
      <c r="L468" s="61"/>
    </row>
    <row r="469" spans="1:13" s="60" customFormat="1" ht="30" customHeight="1">
      <c r="A469" s="241"/>
      <c r="B469" s="348" t="s">
        <v>409</v>
      </c>
      <c r="C469" s="72" t="s">
        <v>13</v>
      </c>
      <c r="D469" s="384">
        <v>1</v>
      </c>
      <c r="E469" s="359">
        <v>8</v>
      </c>
      <c r="G469" s="52"/>
      <c r="H469" s="243"/>
      <c r="J469" s="61"/>
      <c r="L469" s="61"/>
    </row>
    <row r="470" spans="1:13" s="60" customFormat="1" ht="15.75" customHeight="1">
      <c r="A470" s="241"/>
      <c r="B470" s="391" t="s">
        <v>410</v>
      </c>
      <c r="C470" s="72" t="s">
        <v>13</v>
      </c>
      <c r="D470" s="384">
        <v>1</v>
      </c>
      <c r="E470" s="359">
        <v>64</v>
      </c>
      <c r="G470" s="52"/>
      <c r="H470" s="243"/>
      <c r="J470" s="61"/>
      <c r="L470" s="61"/>
    </row>
    <row r="471" spans="1:13" s="60" customFormat="1" ht="15.75" customHeight="1">
      <c r="A471" s="392"/>
      <c r="B471" s="344" t="s">
        <v>411</v>
      </c>
      <c r="C471" s="72"/>
      <c r="D471" s="384"/>
      <c r="E471" s="267">
        <f>SUM(E472:E472)</f>
        <v>5</v>
      </c>
      <c r="G471" s="393"/>
      <c r="H471" s="243"/>
      <c r="I471" s="324"/>
      <c r="L471" s="394"/>
      <c r="M471" s="94"/>
    </row>
    <row r="472" spans="1:13" s="60" customFormat="1" ht="15.75" customHeight="1">
      <c r="A472" s="392"/>
      <c r="B472" s="348" t="s">
        <v>412</v>
      </c>
      <c r="C472" s="72" t="s">
        <v>13</v>
      </c>
      <c r="D472" s="354">
        <v>1</v>
      </c>
      <c r="E472" s="246">
        <v>5</v>
      </c>
      <c r="G472" s="393"/>
      <c r="H472" s="243"/>
      <c r="I472" s="324"/>
      <c r="L472" s="394"/>
      <c r="M472" s="94"/>
    </row>
    <row r="473" spans="1:13" s="60" customFormat="1" ht="19.5" customHeight="1">
      <c r="A473" s="392"/>
      <c r="B473" s="381" t="s">
        <v>352</v>
      </c>
      <c r="C473" s="384"/>
      <c r="D473" s="384"/>
      <c r="E473" s="267">
        <f>SUM(E474:E477)</f>
        <v>150</v>
      </c>
      <c r="G473" s="52"/>
      <c r="H473" s="243"/>
      <c r="L473" s="61"/>
    </row>
    <row r="474" spans="1:13" s="60" customFormat="1" ht="18.75" customHeight="1">
      <c r="A474" s="392"/>
      <c r="B474" s="93" t="s">
        <v>413</v>
      </c>
      <c r="C474" s="395" t="s">
        <v>13</v>
      </c>
      <c r="D474" s="384">
        <v>1</v>
      </c>
      <c r="E474" s="246">
        <v>30</v>
      </c>
      <c r="G474" s="393"/>
      <c r="H474" s="243"/>
      <c r="I474" s="324"/>
      <c r="L474" s="61"/>
    </row>
    <row r="475" spans="1:13" s="60" customFormat="1">
      <c r="A475" s="392"/>
      <c r="B475" s="93" t="s">
        <v>414</v>
      </c>
      <c r="C475" s="395" t="s">
        <v>13</v>
      </c>
      <c r="D475" s="384">
        <v>1</v>
      </c>
      <c r="E475" s="246">
        <v>53</v>
      </c>
      <c r="G475" s="393"/>
      <c r="H475" s="243"/>
      <c r="I475" s="324"/>
      <c r="L475" s="61"/>
    </row>
    <row r="476" spans="1:13" s="60" customFormat="1" ht="15.75" customHeight="1">
      <c r="A476" s="392"/>
      <c r="B476" s="93" t="s">
        <v>415</v>
      </c>
      <c r="C476" s="395" t="s">
        <v>13</v>
      </c>
      <c r="D476" s="384">
        <v>1</v>
      </c>
      <c r="E476" s="246">
        <v>62</v>
      </c>
      <c r="G476" s="393"/>
      <c r="H476" s="243"/>
      <c r="I476" s="324"/>
      <c r="L476" s="61"/>
    </row>
    <row r="477" spans="1:13" s="60" customFormat="1" ht="25.5" customHeight="1">
      <c r="A477" s="392"/>
      <c r="B477" s="253" t="s">
        <v>416</v>
      </c>
      <c r="C477" s="395" t="s">
        <v>13</v>
      </c>
      <c r="D477" s="384">
        <v>1</v>
      </c>
      <c r="E477" s="246">
        <v>5</v>
      </c>
      <c r="G477" s="393"/>
      <c r="H477" s="243"/>
      <c r="I477" s="324"/>
      <c r="L477" s="61"/>
    </row>
    <row r="478" spans="1:13" s="60" customFormat="1" ht="15.75" customHeight="1">
      <c r="A478" s="392"/>
      <c r="B478" s="331" t="s">
        <v>319</v>
      </c>
      <c r="C478" s="395"/>
      <c r="D478" s="384"/>
      <c r="E478" s="255">
        <f>SUM(E479:E481)</f>
        <v>696</v>
      </c>
      <c r="G478" s="393"/>
      <c r="H478" s="243"/>
      <c r="I478" s="324"/>
      <c r="L478" s="61"/>
    </row>
    <row r="479" spans="1:13" s="60" customFormat="1" ht="47.25">
      <c r="A479" s="392"/>
      <c r="B479" s="396" t="s">
        <v>417</v>
      </c>
      <c r="C479" s="395" t="s">
        <v>13</v>
      </c>
      <c r="D479" s="384">
        <v>1</v>
      </c>
      <c r="E479" s="246">
        <v>298</v>
      </c>
      <c r="G479" s="393"/>
      <c r="H479" s="243"/>
      <c r="I479" s="324"/>
      <c r="L479" s="61"/>
    </row>
    <row r="480" spans="1:13" s="60" customFormat="1" ht="47.25">
      <c r="A480" s="392"/>
      <c r="B480" s="396" t="s">
        <v>418</v>
      </c>
      <c r="C480" s="395" t="s">
        <v>13</v>
      </c>
      <c r="D480" s="384">
        <v>1</v>
      </c>
      <c r="E480" s="246">
        <v>118</v>
      </c>
      <c r="G480" s="393"/>
      <c r="H480" s="243"/>
      <c r="I480" s="324"/>
      <c r="L480" s="61"/>
    </row>
    <row r="481" spans="1:12" s="60" customFormat="1" ht="47.25">
      <c r="A481" s="392"/>
      <c r="B481" s="93" t="s">
        <v>419</v>
      </c>
      <c r="C481" s="395" t="s">
        <v>13</v>
      </c>
      <c r="D481" s="384">
        <v>1</v>
      </c>
      <c r="E481" s="246">
        <v>280</v>
      </c>
      <c r="G481" s="393"/>
      <c r="H481" s="243"/>
      <c r="I481" s="324"/>
      <c r="L481" s="61"/>
    </row>
    <row r="482" spans="1:12" s="60" customFormat="1">
      <c r="A482" s="392"/>
      <c r="B482" s="361" t="s">
        <v>76</v>
      </c>
      <c r="C482" s="261" t="s">
        <v>370</v>
      </c>
      <c r="D482" s="397"/>
      <c r="E482" s="398">
        <f>E483</f>
        <v>394</v>
      </c>
      <c r="G482" s="393"/>
      <c r="H482" s="243"/>
      <c r="I482" s="324"/>
      <c r="J482" s="61"/>
      <c r="L482" s="61"/>
    </row>
    <row r="483" spans="1:12" s="60" customFormat="1">
      <c r="A483" s="392"/>
      <c r="B483" s="263" t="s">
        <v>80</v>
      </c>
      <c r="C483" s="395"/>
      <c r="D483" s="384"/>
      <c r="E483" s="246">
        <f>E484</f>
        <v>394</v>
      </c>
      <c r="G483" s="393"/>
      <c r="H483" s="243"/>
      <c r="I483" s="324"/>
      <c r="J483" s="61"/>
      <c r="L483" s="61"/>
    </row>
    <row r="484" spans="1:12" s="60" customFormat="1" ht="47.25">
      <c r="A484" s="392"/>
      <c r="B484" s="93" t="s">
        <v>420</v>
      </c>
      <c r="C484" s="395"/>
      <c r="D484" s="384"/>
      <c r="E484" s="246">
        <v>394</v>
      </c>
      <c r="G484" s="393"/>
      <c r="H484" s="243"/>
      <c r="I484" s="324"/>
      <c r="J484" s="61"/>
      <c r="L484" s="61"/>
    </row>
    <row r="485" spans="1:12" s="60" customFormat="1" ht="16.5" customHeight="1">
      <c r="A485" s="392"/>
      <c r="B485" s="63" t="s">
        <v>421</v>
      </c>
      <c r="C485" s="261" t="s">
        <v>422</v>
      </c>
      <c r="D485" s="63"/>
      <c r="E485" s="362">
        <f>E488+E486</f>
        <v>70</v>
      </c>
      <c r="G485" s="393"/>
      <c r="H485" s="243"/>
      <c r="I485" s="324"/>
      <c r="J485" s="61"/>
      <c r="L485" s="61"/>
    </row>
    <row r="486" spans="1:12" s="60" customFormat="1" ht="16.5" customHeight="1">
      <c r="A486" s="392"/>
      <c r="B486" s="399" t="s">
        <v>423</v>
      </c>
      <c r="C486" s="261"/>
      <c r="D486" s="63"/>
      <c r="E486" s="362">
        <f>E487</f>
        <v>30</v>
      </c>
      <c r="G486" s="393"/>
      <c r="H486" s="243"/>
      <c r="I486" s="324"/>
      <c r="J486" s="61"/>
      <c r="L486" s="61"/>
    </row>
    <row r="487" spans="1:12" s="60" customFormat="1" ht="31.5">
      <c r="A487" s="392"/>
      <c r="B487" s="93" t="s">
        <v>424</v>
      </c>
      <c r="C487" s="72" t="s">
        <v>13</v>
      </c>
      <c r="D487" s="72">
        <v>1</v>
      </c>
      <c r="E487" s="246">
        <v>30</v>
      </c>
      <c r="G487" s="393"/>
      <c r="H487" s="243"/>
      <c r="I487" s="324"/>
      <c r="J487" s="61"/>
      <c r="L487" s="61"/>
    </row>
    <row r="488" spans="1:12" s="60" customFormat="1" ht="21" customHeight="1">
      <c r="A488" s="392"/>
      <c r="B488" s="69" t="s">
        <v>425</v>
      </c>
      <c r="C488" s="72"/>
      <c r="D488" s="72"/>
      <c r="E488" s="267">
        <f>E489</f>
        <v>40</v>
      </c>
      <c r="G488" s="393"/>
      <c r="H488" s="243"/>
      <c r="I488" s="324"/>
      <c r="J488" s="61"/>
      <c r="L488" s="61"/>
    </row>
    <row r="489" spans="1:12" s="60" customFormat="1" ht="15" customHeight="1">
      <c r="A489" s="392"/>
      <c r="B489" s="400" t="s">
        <v>189</v>
      </c>
      <c r="C489" s="72" t="s">
        <v>13</v>
      </c>
      <c r="D489" s="72">
        <v>1</v>
      </c>
      <c r="E489" s="246">
        <v>40</v>
      </c>
      <c r="G489" s="393"/>
      <c r="H489" s="243"/>
      <c r="I489" s="324"/>
      <c r="J489" s="61"/>
      <c r="L489" s="61"/>
    </row>
    <row r="490" spans="1:12" s="60" customFormat="1" ht="15.75" customHeight="1">
      <c r="A490" s="401" t="s">
        <v>426</v>
      </c>
      <c r="B490" s="402"/>
      <c r="C490" s="402"/>
      <c r="D490" s="403"/>
      <c r="E490" s="51">
        <f>E491</f>
        <v>0</v>
      </c>
      <c r="G490" s="52"/>
      <c r="H490" s="303"/>
      <c r="J490" s="61"/>
      <c r="L490" s="61"/>
    </row>
    <row r="491" spans="1:12" s="60" customFormat="1" ht="15.75" customHeight="1">
      <c r="A491" s="69"/>
      <c r="B491" s="69"/>
      <c r="C491" s="256"/>
      <c r="D491" s="69"/>
      <c r="E491" s="271">
        <v>0</v>
      </c>
      <c r="G491" s="52"/>
      <c r="H491" s="303"/>
      <c r="J491" s="61"/>
      <c r="L491" s="61"/>
    </row>
    <row r="492" spans="1:12" s="60" customFormat="1" ht="21.75" customHeight="1">
      <c r="A492" s="248" t="s">
        <v>205</v>
      </c>
      <c r="B492" s="249"/>
      <c r="C492" s="249"/>
      <c r="D492" s="249"/>
      <c r="E492" s="250">
        <f>E493+E529</f>
        <v>11814</v>
      </c>
      <c r="G492" s="52"/>
      <c r="H492" s="303"/>
      <c r="J492" s="251"/>
    </row>
    <row r="493" spans="1:12" s="60" customFormat="1" ht="18.75" customHeight="1">
      <c r="A493" s="252"/>
      <c r="B493" s="380" t="s">
        <v>388</v>
      </c>
      <c r="C493" s="64" t="s">
        <v>268</v>
      </c>
      <c r="D493" s="380"/>
      <c r="E493" s="310">
        <f>E499+E505+E508+E515+E518+E523+E494+E502+E520</f>
        <v>11519</v>
      </c>
      <c r="G493" s="52"/>
      <c r="H493" s="303"/>
      <c r="J493" s="251"/>
    </row>
    <row r="494" spans="1:12" s="60" customFormat="1" ht="18.75" customHeight="1">
      <c r="A494" s="252"/>
      <c r="B494" s="311" t="s">
        <v>269</v>
      </c>
      <c r="C494" s="68"/>
      <c r="D494" s="382"/>
      <c r="E494" s="383">
        <f>SUM(E495:E498)</f>
        <v>306</v>
      </c>
      <c r="G494" s="52"/>
      <c r="H494" s="303"/>
      <c r="J494" s="251"/>
    </row>
    <row r="495" spans="1:12" s="60" customFormat="1" ht="18.75" customHeight="1">
      <c r="A495" s="252"/>
      <c r="B495" s="404" t="s">
        <v>427</v>
      </c>
      <c r="C495" s="72" t="s">
        <v>13</v>
      </c>
      <c r="D495" s="384">
        <v>1</v>
      </c>
      <c r="E495" s="387">
        <v>39</v>
      </c>
      <c r="G495" s="52"/>
      <c r="H495" s="303"/>
      <c r="J495" s="251"/>
    </row>
    <row r="496" spans="1:12" s="60" customFormat="1" ht="18.75" customHeight="1">
      <c r="A496" s="252"/>
      <c r="B496" s="348" t="s">
        <v>428</v>
      </c>
      <c r="C496" s="72" t="s">
        <v>13</v>
      </c>
      <c r="D496" s="384">
        <v>1</v>
      </c>
      <c r="E496" s="387">
        <v>27</v>
      </c>
      <c r="G496" s="52"/>
      <c r="H496" s="303"/>
      <c r="J496" s="251"/>
    </row>
    <row r="497" spans="1:15" s="60" customFormat="1" ht="18.75" customHeight="1">
      <c r="A497" s="252"/>
      <c r="B497" s="93" t="s">
        <v>429</v>
      </c>
      <c r="C497" s="72" t="s">
        <v>13</v>
      </c>
      <c r="D497" s="384">
        <v>2</v>
      </c>
      <c r="E497" s="246">
        <v>198</v>
      </c>
      <c r="G497" s="52"/>
      <c r="H497" s="303"/>
      <c r="J497" s="251"/>
    </row>
    <row r="498" spans="1:15" s="60" customFormat="1" ht="31.5">
      <c r="A498" s="252"/>
      <c r="B498" s="405" t="s">
        <v>430</v>
      </c>
      <c r="C498" s="72" t="s">
        <v>13</v>
      </c>
      <c r="D498" s="384">
        <v>1</v>
      </c>
      <c r="E498" s="246">
        <v>42</v>
      </c>
      <c r="G498" s="52"/>
      <c r="H498" s="303"/>
      <c r="J498" s="251"/>
    </row>
    <row r="499" spans="1:15" s="60" customFormat="1" ht="15" customHeight="1">
      <c r="A499" s="252"/>
      <c r="B499" s="321" t="s">
        <v>431</v>
      </c>
      <c r="C499" s="72"/>
      <c r="D499" s="384"/>
      <c r="E499" s="267">
        <f>SUM(E500:E501)</f>
        <v>41</v>
      </c>
      <c r="G499" s="52"/>
      <c r="H499" s="303"/>
      <c r="J499" s="251"/>
    </row>
    <row r="500" spans="1:15" s="60" customFormat="1" ht="15" customHeight="1">
      <c r="A500" s="252"/>
      <c r="B500" s="93" t="s">
        <v>432</v>
      </c>
      <c r="C500" s="72" t="s">
        <v>13</v>
      </c>
      <c r="D500" s="384">
        <v>1</v>
      </c>
      <c r="E500" s="246">
        <v>11</v>
      </c>
      <c r="G500" s="52"/>
      <c r="H500" s="303"/>
      <c r="J500" s="251"/>
    </row>
    <row r="501" spans="1:15" s="60" customFormat="1" ht="15" customHeight="1">
      <c r="A501" s="252"/>
      <c r="B501" s="93" t="s">
        <v>433</v>
      </c>
      <c r="C501" s="72" t="s">
        <v>13</v>
      </c>
      <c r="D501" s="384">
        <v>1</v>
      </c>
      <c r="E501" s="246">
        <v>30</v>
      </c>
      <c r="G501" s="52"/>
      <c r="H501" s="243"/>
      <c r="J501" s="251"/>
    </row>
    <row r="502" spans="1:15" s="60" customFormat="1" ht="15" customHeight="1">
      <c r="A502" s="252"/>
      <c r="B502" s="321" t="s">
        <v>310</v>
      </c>
      <c r="C502" s="72"/>
      <c r="D502" s="384"/>
      <c r="E502" s="267">
        <f>SUM(E503:E504)</f>
        <v>196</v>
      </c>
      <c r="G502" s="52"/>
      <c r="H502" s="243"/>
      <c r="J502" s="251"/>
    </row>
    <row r="503" spans="1:15" s="60" customFormat="1" ht="15" customHeight="1">
      <c r="A503" s="252"/>
      <c r="B503" s="93" t="s">
        <v>434</v>
      </c>
      <c r="C503" s="72" t="s">
        <v>13</v>
      </c>
      <c r="D503" s="384">
        <v>1</v>
      </c>
      <c r="E503" s="246">
        <v>175</v>
      </c>
      <c r="G503" s="52"/>
      <c r="H503" s="243"/>
      <c r="J503" s="251"/>
    </row>
    <row r="504" spans="1:15" s="60" customFormat="1" ht="15" customHeight="1">
      <c r="A504" s="252"/>
      <c r="B504" s="93" t="s">
        <v>435</v>
      </c>
      <c r="C504" s="72" t="s">
        <v>13</v>
      </c>
      <c r="D504" s="384">
        <v>1</v>
      </c>
      <c r="E504" s="246">
        <v>21</v>
      </c>
      <c r="G504" s="52"/>
      <c r="H504" s="243"/>
      <c r="J504" s="251"/>
    </row>
    <row r="505" spans="1:15" s="60" customFormat="1" ht="15.75" customHeight="1">
      <c r="A505" s="350"/>
      <c r="B505" s="311" t="s">
        <v>352</v>
      </c>
      <c r="C505" s="72"/>
      <c r="D505" s="72"/>
      <c r="E505" s="267">
        <f>SUM(E506:E507)</f>
        <v>970</v>
      </c>
      <c r="G505" s="52"/>
      <c r="H505" s="243"/>
      <c r="O505" s="406"/>
    </row>
    <row r="506" spans="1:15" s="60" customFormat="1" ht="31.5">
      <c r="A506" s="392"/>
      <c r="B506" s="93" t="s">
        <v>436</v>
      </c>
      <c r="C506" s="72" t="s">
        <v>13</v>
      </c>
      <c r="D506" s="384">
        <v>1</v>
      </c>
      <c r="E506" s="246">
        <v>925</v>
      </c>
      <c r="G506" s="393"/>
      <c r="H506" s="243"/>
      <c r="I506" s="324"/>
      <c r="J506" s="407"/>
      <c r="O506" s="406"/>
    </row>
    <row r="507" spans="1:15" s="60" customFormat="1">
      <c r="A507" s="392"/>
      <c r="B507" s="253" t="s">
        <v>437</v>
      </c>
      <c r="C507" s="72" t="s">
        <v>13</v>
      </c>
      <c r="D507" s="384">
        <v>1</v>
      </c>
      <c r="E507" s="246">
        <v>45</v>
      </c>
      <c r="G507" s="393"/>
      <c r="H507" s="243"/>
      <c r="I507" s="324"/>
      <c r="J507" s="407"/>
      <c r="O507" s="406"/>
    </row>
    <row r="508" spans="1:15" s="60" customFormat="1" ht="19.5" customHeight="1">
      <c r="A508" s="370"/>
      <c r="B508" s="381" t="s">
        <v>293</v>
      </c>
      <c r="C508" s="72"/>
      <c r="D508" s="384"/>
      <c r="E508" s="267">
        <f>SUM(E509:E514)</f>
        <v>8094</v>
      </c>
      <c r="G508" s="52"/>
      <c r="H508" s="243"/>
      <c r="O508" s="406"/>
    </row>
    <row r="509" spans="1:15" s="60" customFormat="1" ht="15.75" customHeight="1">
      <c r="A509" s="370"/>
      <c r="B509" s="268" t="s">
        <v>438</v>
      </c>
      <c r="C509" s="72" t="s">
        <v>13</v>
      </c>
      <c r="D509" s="72">
        <v>1</v>
      </c>
      <c r="E509" s="408">
        <v>119</v>
      </c>
      <c r="G509" s="52"/>
      <c r="H509" s="243"/>
      <c r="I509" s="324"/>
      <c r="O509" s="406"/>
    </row>
    <row r="510" spans="1:15" s="60" customFormat="1">
      <c r="A510" s="370"/>
      <c r="B510" s="268" t="s">
        <v>439</v>
      </c>
      <c r="C510" s="72" t="s">
        <v>13</v>
      </c>
      <c r="D510" s="72">
        <v>1</v>
      </c>
      <c r="E510" s="408">
        <v>4165</v>
      </c>
      <c r="G510" s="52"/>
      <c r="H510" s="243"/>
      <c r="I510" s="324"/>
      <c r="O510" s="406"/>
    </row>
    <row r="511" spans="1:15" s="60" customFormat="1" ht="15.75" customHeight="1">
      <c r="A511" s="370"/>
      <c r="B511" s="356" t="s">
        <v>440</v>
      </c>
      <c r="C511" s="72" t="s">
        <v>13</v>
      </c>
      <c r="D511" s="72">
        <v>1</v>
      </c>
      <c r="E511" s="408">
        <v>3147</v>
      </c>
      <c r="G511" s="52"/>
      <c r="H511" s="243"/>
      <c r="I511" s="324"/>
      <c r="O511" s="406"/>
    </row>
    <row r="512" spans="1:15" s="60" customFormat="1" ht="15.75" customHeight="1">
      <c r="A512" s="370"/>
      <c r="B512" s="356" t="s">
        <v>441</v>
      </c>
      <c r="C512" s="72" t="s">
        <v>13</v>
      </c>
      <c r="D512" s="72">
        <v>1</v>
      </c>
      <c r="E512" s="408">
        <v>451</v>
      </c>
      <c r="G512" s="52"/>
      <c r="H512" s="243"/>
      <c r="I512" s="324"/>
      <c r="O512" s="406"/>
    </row>
    <row r="513" spans="1:15" s="60" customFormat="1" ht="15.75" customHeight="1">
      <c r="A513" s="370"/>
      <c r="B513" s="268" t="s">
        <v>442</v>
      </c>
      <c r="C513" s="72" t="s">
        <v>13</v>
      </c>
      <c r="D513" s="72">
        <v>1</v>
      </c>
      <c r="E513" s="408">
        <v>104</v>
      </c>
      <c r="G513" s="52"/>
      <c r="H513" s="243"/>
      <c r="I513" s="324"/>
      <c r="O513" s="406"/>
    </row>
    <row r="514" spans="1:15" s="60" customFormat="1" ht="15.75" customHeight="1">
      <c r="A514" s="370"/>
      <c r="B514" s="253" t="s">
        <v>443</v>
      </c>
      <c r="C514" s="72" t="s">
        <v>13</v>
      </c>
      <c r="D514" s="72">
        <v>1</v>
      </c>
      <c r="E514" s="408">
        <v>108</v>
      </c>
      <c r="G514" s="52"/>
      <c r="H514" s="243"/>
      <c r="I514" s="324"/>
      <c r="O514" s="406"/>
    </row>
    <row r="515" spans="1:15" s="60" customFormat="1" ht="15.75" customHeight="1">
      <c r="A515" s="370"/>
      <c r="B515" s="344" t="s">
        <v>323</v>
      </c>
      <c r="C515" s="344"/>
      <c r="D515" s="344"/>
      <c r="E515" s="257">
        <f>SUM(E516:E517)</f>
        <v>1454</v>
      </c>
      <c r="G515" s="409"/>
      <c r="H515" s="243"/>
      <c r="I515" s="410"/>
      <c r="J515" s="324"/>
      <c r="O515" s="406"/>
    </row>
    <row r="516" spans="1:15" s="60" customFormat="1" ht="15.75" customHeight="1">
      <c r="A516" s="370"/>
      <c r="B516" s="93" t="s">
        <v>444</v>
      </c>
      <c r="C516" s="72" t="s">
        <v>13</v>
      </c>
      <c r="D516" s="72">
        <v>1</v>
      </c>
      <c r="E516" s="411">
        <v>205</v>
      </c>
      <c r="G516" s="409"/>
      <c r="H516" s="243"/>
      <c r="I516" s="410"/>
      <c r="J516" s="324"/>
      <c r="O516" s="406"/>
    </row>
    <row r="517" spans="1:15" s="60" customFormat="1">
      <c r="A517" s="370"/>
      <c r="B517" s="253" t="s">
        <v>445</v>
      </c>
      <c r="C517" s="72" t="s">
        <v>13</v>
      </c>
      <c r="D517" s="72">
        <v>1</v>
      </c>
      <c r="E517" s="411">
        <v>1249</v>
      </c>
      <c r="G517" s="409"/>
      <c r="H517" s="243"/>
      <c r="I517" s="410"/>
      <c r="J517" s="324"/>
      <c r="O517" s="406"/>
    </row>
    <row r="518" spans="1:15" s="60" customFormat="1" ht="15.75" customHeight="1">
      <c r="A518" s="370"/>
      <c r="B518" s="321" t="s">
        <v>367</v>
      </c>
      <c r="C518" s="72"/>
      <c r="D518" s="72"/>
      <c r="E518" s="412">
        <f>SUM(E519:E519)</f>
        <v>180</v>
      </c>
      <c r="G518" s="413"/>
      <c r="H518" s="243"/>
      <c r="I518" s="410"/>
      <c r="J518" s="324"/>
      <c r="O518" s="406"/>
    </row>
    <row r="519" spans="1:15" s="60" customFormat="1" ht="15.75" customHeight="1">
      <c r="A519" s="370"/>
      <c r="B519" s="390" t="s">
        <v>446</v>
      </c>
      <c r="C519" s="72" t="s">
        <v>13</v>
      </c>
      <c r="D519" s="72">
        <v>1</v>
      </c>
      <c r="E519" s="411">
        <f>150+30</f>
        <v>180</v>
      </c>
      <c r="G519" s="409"/>
      <c r="H519" s="243"/>
      <c r="I519" s="410"/>
      <c r="J519" s="324"/>
      <c r="O519" s="406"/>
    </row>
    <row r="520" spans="1:15" s="60" customFormat="1" ht="15.75" customHeight="1">
      <c r="A520" s="370"/>
      <c r="B520" s="414" t="s">
        <v>319</v>
      </c>
      <c r="C520" s="72"/>
      <c r="D520" s="72"/>
      <c r="E520" s="412">
        <f>E521+E522</f>
        <v>150</v>
      </c>
      <c r="G520" s="409"/>
      <c r="H520" s="243"/>
      <c r="I520" s="410"/>
      <c r="J520" s="324"/>
      <c r="O520" s="406"/>
    </row>
    <row r="521" spans="1:15" s="60" customFormat="1" ht="15.75" customHeight="1">
      <c r="A521" s="370"/>
      <c r="B521" s="357" t="s">
        <v>447</v>
      </c>
      <c r="C521" s="72" t="s">
        <v>13</v>
      </c>
      <c r="D521" s="72">
        <v>1</v>
      </c>
      <c r="E521" s="411">
        <f>350-280</f>
        <v>70</v>
      </c>
      <c r="G521" s="409"/>
      <c r="H521" s="243"/>
      <c r="I521" s="410"/>
      <c r="J521" s="324"/>
      <c r="O521" s="406"/>
    </row>
    <row r="522" spans="1:15" s="60" customFormat="1" ht="15.75" customHeight="1">
      <c r="A522" s="370"/>
      <c r="B522" s="93" t="s">
        <v>448</v>
      </c>
      <c r="C522" s="72" t="s">
        <v>13</v>
      </c>
      <c r="D522" s="72">
        <v>2</v>
      </c>
      <c r="E522" s="411">
        <v>80</v>
      </c>
      <c r="G522" s="409"/>
      <c r="H522" s="243"/>
      <c r="I522" s="410"/>
      <c r="J522" s="324"/>
      <c r="O522" s="406"/>
    </row>
    <row r="523" spans="1:15" s="60" customFormat="1" ht="15.75" customHeight="1">
      <c r="A523" s="370"/>
      <c r="B523" s="415" t="s">
        <v>400</v>
      </c>
      <c r="C523" s="311"/>
      <c r="D523" s="311"/>
      <c r="E523" s="416">
        <f>SUM(E524:E528)</f>
        <v>128</v>
      </c>
      <c r="G523" s="409"/>
      <c r="H523" s="243"/>
      <c r="I523" s="410"/>
      <c r="J523" s="324"/>
      <c r="O523" s="406"/>
    </row>
    <row r="524" spans="1:15" s="60" customFormat="1" ht="15.75" customHeight="1">
      <c r="A524" s="370"/>
      <c r="B524" s="390" t="s">
        <v>449</v>
      </c>
      <c r="C524" s="72" t="s">
        <v>13</v>
      </c>
      <c r="D524" s="72">
        <v>1</v>
      </c>
      <c r="E524" s="417">
        <v>21</v>
      </c>
      <c r="G524" s="409"/>
      <c r="H524" s="243"/>
      <c r="I524" s="410"/>
      <c r="J524" s="324"/>
      <c r="O524" s="406"/>
    </row>
    <row r="525" spans="1:15" s="60" customFormat="1" ht="15.75" customHeight="1">
      <c r="A525" s="370"/>
      <c r="B525" s="418" t="s">
        <v>450</v>
      </c>
      <c r="C525" s="72" t="s">
        <v>13</v>
      </c>
      <c r="D525" s="72">
        <v>1</v>
      </c>
      <c r="E525" s="417">
        <v>8</v>
      </c>
      <c r="G525" s="409"/>
      <c r="H525" s="243"/>
      <c r="I525" s="410"/>
      <c r="J525" s="324"/>
      <c r="O525" s="406"/>
    </row>
    <row r="526" spans="1:15" s="60" customFormat="1" ht="15.75" customHeight="1">
      <c r="A526" s="370"/>
      <c r="B526" s="419" t="s">
        <v>451</v>
      </c>
      <c r="C526" s="72" t="s">
        <v>13</v>
      </c>
      <c r="D526" s="72">
        <v>1</v>
      </c>
      <c r="E526" s="417">
        <v>6</v>
      </c>
      <c r="G526" s="409"/>
      <c r="H526" s="243"/>
      <c r="I526" s="410"/>
      <c r="J526" s="324"/>
      <c r="O526" s="406"/>
    </row>
    <row r="527" spans="1:15" s="60" customFormat="1" ht="15.75" customHeight="1">
      <c r="A527" s="370"/>
      <c r="B527" s="253" t="s">
        <v>452</v>
      </c>
      <c r="C527" s="72" t="s">
        <v>13</v>
      </c>
      <c r="D527" s="72">
        <v>1</v>
      </c>
      <c r="E527" s="417">
        <v>90</v>
      </c>
      <c r="G527" s="409"/>
      <c r="H527" s="243"/>
      <c r="I527" s="410"/>
      <c r="J527" s="324"/>
      <c r="O527" s="406"/>
    </row>
    <row r="528" spans="1:15" s="60" customFormat="1" ht="15.75" customHeight="1">
      <c r="A528" s="370"/>
      <c r="B528" s="253" t="s">
        <v>453</v>
      </c>
      <c r="C528" s="72" t="s">
        <v>13</v>
      </c>
      <c r="D528" s="72">
        <v>1</v>
      </c>
      <c r="E528" s="417">
        <f>26-23</f>
        <v>3</v>
      </c>
      <c r="G528" s="409"/>
      <c r="H528" s="243"/>
      <c r="I528" s="410"/>
      <c r="J528" s="324"/>
      <c r="O528" s="406"/>
    </row>
    <row r="529" spans="1:61" s="60" customFormat="1" ht="15.75" customHeight="1">
      <c r="A529" s="350"/>
      <c r="B529" s="361" t="s">
        <v>421</v>
      </c>
      <c r="C529" s="261" t="s">
        <v>422</v>
      </c>
      <c r="D529" s="261"/>
      <c r="E529" s="420">
        <f>E530</f>
        <v>295</v>
      </c>
      <c r="G529" s="409"/>
      <c r="H529" s="243"/>
      <c r="O529" s="406"/>
    </row>
    <row r="530" spans="1:61" s="60" customFormat="1" ht="15.75" customHeight="1">
      <c r="A530" s="370"/>
      <c r="B530" s="295" t="s">
        <v>112</v>
      </c>
      <c r="C530" s="72"/>
      <c r="D530" s="72"/>
      <c r="E530" s="267">
        <f>E531+E532</f>
        <v>295</v>
      </c>
      <c r="G530" s="409"/>
      <c r="H530" s="243"/>
      <c r="O530" s="406"/>
    </row>
    <row r="531" spans="1:61" s="60" customFormat="1" ht="15.75" customHeight="1">
      <c r="A531" s="370"/>
      <c r="B531" s="296" t="s">
        <v>264</v>
      </c>
      <c r="C531" s="72" t="s">
        <v>13</v>
      </c>
      <c r="D531" s="72">
        <v>1</v>
      </c>
      <c r="E531" s="246">
        <f>200+20</f>
        <v>220</v>
      </c>
      <c r="G531" s="409"/>
      <c r="H531" s="243"/>
      <c r="I531" s="324"/>
      <c r="O531" s="406"/>
    </row>
    <row r="532" spans="1:61" s="60" customFormat="1" ht="15.75" customHeight="1">
      <c r="A532" s="370"/>
      <c r="B532" s="348" t="s">
        <v>454</v>
      </c>
      <c r="C532" s="72" t="s">
        <v>13</v>
      </c>
      <c r="D532" s="72">
        <v>1</v>
      </c>
      <c r="E532" s="246">
        <v>75</v>
      </c>
      <c r="G532" s="409"/>
      <c r="H532" s="243"/>
      <c r="I532" s="324"/>
      <c r="O532" s="406"/>
    </row>
    <row r="533" spans="1:61" s="60" customFormat="1">
      <c r="A533" s="421" t="s">
        <v>455</v>
      </c>
      <c r="B533" s="422"/>
      <c r="C533" s="422"/>
      <c r="D533" s="422"/>
      <c r="E533" s="301">
        <f>E538+E534</f>
        <v>267</v>
      </c>
      <c r="G533" s="409"/>
      <c r="H533" s="243"/>
      <c r="J533" s="53"/>
      <c r="O533" s="406"/>
    </row>
    <row r="534" spans="1:61" s="60" customFormat="1" ht="15.75" customHeight="1">
      <c r="A534" s="322"/>
      <c r="B534" s="423" t="s">
        <v>456</v>
      </c>
      <c r="C534" s="423"/>
      <c r="D534" s="423"/>
      <c r="E534" s="424">
        <f>E535</f>
        <v>18</v>
      </c>
      <c r="G534" s="409"/>
      <c r="H534" s="308"/>
      <c r="I534" s="53"/>
      <c r="O534" s="406"/>
    </row>
    <row r="535" spans="1:61" s="60" customFormat="1" ht="15.75" customHeight="1">
      <c r="A535" s="322"/>
      <c r="B535" s="425" t="s">
        <v>457</v>
      </c>
      <c r="C535" s="72"/>
      <c r="D535" s="384"/>
      <c r="E535" s="426">
        <f>E536</f>
        <v>18</v>
      </c>
      <c r="G535" s="427"/>
      <c r="H535" s="308"/>
      <c r="I535" s="53"/>
      <c r="O535" s="406"/>
    </row>
    <row r="536" spans="1:61" s="60" customFormat="1" ht="15.75" customHeight="1">
      <c r="A536" s="322"/>
      <c r="B536" s="428" t="s">
        <v>458</v>
      </c>
      <c r="C536" s="72"/>
      <c r="D536" s="384"/>
      <c r="E536" s="426">
        <f>SUM(E537:E537)</f>
        <v>18</v>
      </c>
      <c r="G536" s="427"/>
      <c r="H536" s="308"/>
      <c r="I536" s="53"/>
      <c r="O536" s="406"/>
    </row>
    <row r="537" spans="1:61" s="60" customFormat="1" ht="15.75" customHeight="1">
      <c r="A537" s="322"/>
      <c r="B537" s="429" t="s">
        <v>459</v>
      </c>
      <c r="C537" s="72" t="s">
        <v>13</v>
      </c>
      <c r="D537" s="384">
        <v>1</v>
      </c>
      <c r="E537" s="430">
        <v>18</v>
      </c>
      <c r="G537" s="427"/>
      <c r="H537" s="308"/>
      <c r="I537" s="53"/>
      <c r="O537" s="406"/>
    </row>
    <row r="538" spans="1:61" s="431" customFormat="1" ht="15.75" customHeight="1">
      <c r="A538" s="322"/>
      <c r="B538" s="423" t="s">
        <v>460</v>
      </c>
      <c r="C538" s="423"/>
      <c r="D538" s="423"/>
      <c r="E538" s="424">
        <f>E539</f>
        <v>249</v>
      </c>
      <c r="G538" s="427"/>
      <c r="H538" s="308"/>
      <c r="I538" s="60"/>
      <c r="J538" s="60"/>
      <c r="K538" s="60"/>
      <c r="L538" s="60"/>
      <c r="M538" s="60"/>
      <c r="N538" s="60"/>
      <c r="O538" s="406"/>
      <c r="P538" s="60"/>
      <c r="Q538" s="60"/>
      <c r="R538" s="60"/>
      <c r="S538" s="60"/>
      <c r="T538" s="60"/>
      <c r="U538" s="60"/>
      <c r="V538" s="60"/>
      <c r="W538" s="60"/>
      <c r="X538" s="60"/>
      <c r="Y538" s="60"/>
      <c r="Z538" s="60"/>
      <c r="AA538" s="60"/>
      <c r="AB538" s="60"/>
      <c r="AC538" s="60"/>
      <c r="AD538" s="60"/>
      <c r="AE538" s="60"/>
      <c r="AF538" s="60"/>
      <c r="AG538" s="60"/>
      <c r="AH538" s="60"/>
      <c r="AI538" s="60"/>
      <c r="AJ538" s="60"/>
      <c r="AK538" s="60"/>
      <c r="AL538" s="60"/>
      <c r="AM538" s="60"/>
      <c r="AN538" s="60"/>
      <c r="AO538" s="60"/>
      <c r="AP538" s="60"/>
      <c r="AQ538" s="60"/>
      <c r="AR538" s="60"/>
      <c r="AS538" s="60"/>
      <c r="AT538" s="60"/>
      <c r="AU538" s="60"/>
      <c r="AV538" s="60"/>
      <c r="AW538" s="60"/>
      <c r="AX538" s="60"/>
      <c r="AY538" s="60"/>
      <c r="AZ538" s="60"/>
      <c r="BA538" s="60"/>
      <c r="BB538" s="60"/>
      <c r="BC538" s="60"/>
      <c r="BD538" s="60"/>
      <c r="BE538" s="60"/>
      <c r="BF538" s="60"/>
      <c r="BG538" s="60"/>
      <c r="BH538" s="60"/>
      <c r="BI538" s="60"/>
    </row>
    <row r="539" spans="1:61" s="431" customFormat="1" ht="78.75" customHeight="1">
      <c r="A539" s="322"/>
      <c r="B539" s="93" t="s">
        <v>461</v>
      </c>
      <c r="C539" s="72" t="s">
        <v>13</v>
      </c>
      <c r="D539" s="384">
        <v>1</v>
      </c>
      <c r="E539" s="430">
        <v>249</v>
      </c>
      <c r="G539" s="427"/>
      <c r="H539" s="308"/>
      <c r="I539" s="60"/>
      <c r="J539" s="60"/>
      <c r="K539" s="60"/>
      <c r="L539" s="60"/>
      <c r="M539" s="60"/>
      <c r="N539" s="60"/>
      <c r="O539" s="406"/>
      <c r="P539" s="60"/>
      <c r="Q539" s="60"/>
      <c r="R539" s="60"/>
      <c r="S539" s="60"/>
      <c r="T539" s="60"/>
      <c r="U539" s="60"/>
      <c r="V539" s="60"/>
      <c r="W539" s="60"/>
      <c r="X539" s="60"/>
      <c r="Y539" s="60"/>
      <c r="Z539" s="60"/>
      <c r="AA539" s="60"/>
      <c r="AB539" s="60"/>
      <c r="AC539" s="60"/>
      <c r="AD539" s="60"/>
      <c r="AE539" s="60"/>
      <c r="AF539" s="60"/>
      <c r="AG539" s="60"/>
      <c r="AH539" s="60"/>
      <c r="AI539" s="60"/>
      <c r="AJ539" s="60"/>
      <c r="AK539" s="60"/>
      <c r="AL539" s="60"/>
      <c r="AM539" s="60"/>
      <c r="AN539" s="60"/>
      <c r="AO539" s="60"/>
      <c r="AP539" s="60"/>
      <c r="AQ539" s="60"/>
      <c r="AR539" s="60"/>
      <c r="AS539" s="60"/>
      <c r="AT539" s="60"/>
      <c r="AU539" s="60"/>
      <c r="AV539" s="60"/>
      <c r="AW539" s="60"/>
      <c r="AX539" s="60"/>
      <c r="AY539" s="60"/>
      <c r="AZ539" s="60"/>
      <c r="BA539" s="60"/>
      <c r="BB539" s="60"/>
      <c r="BC539" s="60"/>
      <c r="BD539" s="60"/>
      <c r="BE539" s="60"/>
      <c r="BF539" s="60"/>
      <c r="BG539" s="60"/>
      <c r="BH539" s="60"/>
      <c r="BI539" s="60"/>
    </row>
    <row r="540" spans="1:61" s="431" customFormat="1" ht="37.5" customHeight="1">
      <c r="A540" s="421" t="s">
        <v>462</v>
      </c>
      <c r="B540" s="422" t="s">
        <v>463</v>
      </c>
      <c r="C540" s="422"/>
      <c r="D540" s="422"/>
      <c r="E540" s="301">
        <f>E541</f>
        <v>15837</v>
      </c>
      <c r="G540" s="427"/>
      <c r="H540" s="308"/>
      <c r="I540" s="60"/>
      <c r="J540" s="60"/>
      <c r="K540" s="60"/>
      <c r="L540" s="60"/>
      <c r="M540" s="60"/>
      <c r="N540" s="60"/>
      <c r="O540" s="406"/>
      <c r="P540" s="60"/>
      <c r="Q540" s="60"/>
      <c r="R540" s="60"/>
      <c r="S540" s="60"/>
      <c r="T540" s="60"/>
      <c r="U540" s="60"/>
      <c r="V540" s="60"/>
      <c r="W540" s="60"/>
      <c r="X540" s="60"/>
      <c r="Y540" s="60"/>
      <c r="Z540" s="60"/>
      <c r="AA540" s="60"/>
      <c r="AB540" s="60"/>
      <c r="AC540" s="60"/>
      <c r="AD540" s="60"/>
      <c r="AE540" s="60"/>
      <c r="AF540" s="60"/>
      <c r="AG540" s="60"/>
      <c r="AH540" s="60"/>
      <c r="AI540" s="60"/>
      <c r="AJ540" s="60"/>
      <c r="AK540" s="60"/>
      <c r="AL540" s="60"/>
      <c r="AM540" s="60"/>
      <c r="AN540" s="60"/>
      <c r="AO540" s="60"/>
      <c r="AP540" s="60"/>
      <c r="AQ540" s="60"/>
      <c r="AR540" s="60"/>
      <c r="AS540" s="60"/>
      <c r="AT540" s="60"/>
      <c r="AU540" s="60"/>
      <c r="AV540" s="60"/>
      <c r="AW540" s="60"/>
      <c r="AX540" s="60"/>
      <c r="AY540" s="60"/>
      <c r="AZ540" s="60"/>
      <c r="BA540" s="60"/>
      <c r="BB540" s="60"/>
      <c r="BC540" s="60"/>
      <c r="BD540" s="60"/>
      <c r="BE540" s="60"/>
      <c r="BF540" s="60"/>
      <c r="BG540" s="60"/>
      <c r="BH540" s="60"/>
      <c r="BI540" s="60"/>
    </row>
    <row r="541" spans="1:61" s="431" customFormat="1" ht="15" customHeight="1">
      <c r="A541" s="317"/>
      <c r="B541" s="380" t="s">
        <v>388</v>
      </c>
      <c r="C541" s="432"/>
      <c r="D541" s="432"/>
      <c r="E541" s="426">
        <f>E542+E544</f>
        <v>15837</v>
      </c>
      <c r="G541" s="427"/>
      <c r="H541" s="308"/>
      <c r="I541" s="60"/>
      <c r="J541" s="60"/>
      <c r="K541" s="60"/>
      <c r="L541" s="60"/>
      <c r="M541" s="60"/>
      <c r="N541" s="60"/>
      <c r="O541" s="406"/>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c r="AQ541" s="60"/>
      <c r="AR541" s="60"/>
      <c r="AS541" s="60"/>
      <c r="AT541" s="60"/>
      <c r="AU541" s="60"/>
      <c r="AV541" s="60"/>
      <c r="AW541" s="60"/>
      <c r="AX541" s="60"/>
      <c r="AY541" s="60"/>
      <c r="AZ541" s="60"/>
      <c r="BA541" s="60"/>
      <c r="BB541" s="60"/>
      <c r="BC541" s="60"/>
      <c r="BD541" s="60"/>
      <c r="BE541" s="60"/>
      <c r="BF541" s="60"/>
      <c r="BG541" s="60"/>
      <c r="BH541" s="60"/>
      <c r="BI541" s="60"/>
    </row>
    <row r="542" spans="1:61" s="431" customFormat="1" ht="15" customHeight="1">
      <c r="A542" s="317"/>
      <c r="B542" s="311" t="s">
        <v>269</v>
      </c>
      <c r="C542" s="72"/>
      <c r="D542" s="354"/>
      <c r="E542" s="430">
        <f>E543</f>
        <v>14064</v>
      </c>
      <c r="G542" s="427"/>
      <c r="H542" s="308"/>
      <c r="I542" s="60"/>
      <c r="J542" s="60"/>
      <c r="K542" s="60"/>
      <c r="L542" s="60"/>
      <c r="M542" s="60"/>
      <c r="N542" s="60"/>
      <c r="O542" s="406"/>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60"/>
      <c r="AS542" s="60"/>
      <c r="AT542" s="60"/>
      <c r="AU542" s="60"/>
      <c r="AV542" s="60"/>
      <c r="AW542" s="60"/>
      <c r="AX542" s="60"/>
      <c r="AY542" s="60"/>
      <c r="AZ542" s="60"/>
      <c r="BA542" s="60"/>
      <c r="BB542" s="60"/>
      <c r="BC542" s="60"/>
      <c r="BD542" s="60"/>
      <c r="BE542" s="60"/>
      <c r="BF542" s="60"/>
      <c r="BG542" s="60"/>
      <c r="BH542" s="60"/>
      <c r="BI542" s="60"/>
    </row>
    <row r="543" spans="1:61" s="431" customFormat="1" ht="15" customHeight="1">
      <c r="A543" s="322"/>
      <c r="B543" s="348" t="s">
        <v>464</v>
      </c>
      <c r="C543" s="72" t="s">
        <v>13</v>
      </c>
      <c r="D543" s="433">
        <v>1</v>
      </c>
      <c r="E543" s="434">
        <v>14064</v>
      </c>
      <c r="G543" s="427"/>
      <c r="H543" s="308"/>
      <c r="I543" s="60"/>
      <c r="J543" s="60"/>
      <c r="K543" s="60"/>
      <c r="L543" s="60"/>
      <c r="M543" s="60"/>
      <c r="N543" s="60"/>
      <c r="O543" s="406"/>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c r="AQ543" s="60"/>
      <c r="AR543" s="60"/>
      <c r="AS543" s="60"/>
      <c r="AT543" s="60"/>
      <c r="AU543" s="60"/>
      <c r="AV543" s="60"/>
      <c r="AW543" s="60"/>
      <c r="AX543" s="60"/>
      <c r="AY543" s="60"/>
      <c r="AZ543" s="60"/>
      <c r="BA543" s="60"/>
      <c r="BB543" s="60"/>
      <c r="BC543" s="60"/>
      <c r="BD543" s="60"/>
      <c r="BE543" s="60"/>
      <c r="BF543" s="60"/>
      <c r="BG543" s="60"/>
      <c r="BH543" s="60"/>
      <c r="BI543" s="60"/>
    </row>
    <row r="544" spans="1:61" s="431" customFormat="1" ht="15" customHeight="1">
      <c r="A544" s="322"/>
      <c r="B544" s="114" t="s">
        <v>367</v>
      </c>
      <c r="C544" s="319"/>
      <c r="D544" s="435"/>
      <c r="E544" s="436">
        <f>E545</f>
        <v>1773</v>
      </c>
      <c r="F544" s="437"/>
      <c r="G544" s="427"/>
      <c r="H544" s="308"/>
      <c r="I544" s="60"/>
      <c r="J544" s="60"/>
      <c r="K544" s="60"/>
      <c r="L544" s="60"/>
      <c r="M544" s="60"/>
      <c r="N544" s="60"/>
      <c r="O544" s="406"/>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60"/>
      <c r="AS544" s="60"/>
      <c r="AT544" s="60"/>
      <c r="AU544" s="60"/>
      <c r="AV544" s="60"/>
      <c r="AW544" s="60"/>
      <c r="AX544" s="60"/>
      <c r="AY544" s="60"/>
      <c r="AZ544" s="60"/>
      <c r="BA544" s="60"/>
      <c r="BB544" s="60"/>
      <c r="BC544" s="60"/>
      <c r="BD544" s="60"/>
      <c r="BE544" s="60"/>
      <c r="BF544" s="60"/>
      <c r="BG544" s="60"/>
      <c r="BH544" s="60"/>
      <c r="BI544" s="60"/>
    </row>
    <row r="545" spans="1:61" s="431" customFormat="1" ht="15" customHeight="1">
      <c r="A545" s="322"/>
      <c r="B545" s="118" t="s">
        <v>464</v>
      </c>
      <c r="C545" s="72" t="s">
        <v>13</v>
      </c>
      <c r="D545" s="433">
        <v>1</v>
      </c>
      <c r="E545" s="235">
        <v>1773</v>
      </c>
      <c r="F545" s="437"/>
      <c r="G545" s="427"/>
      <c r="H545" s="308"/>
      <c r="I545" s="60"/>
      <c r="J545" s="60"/>
      <c r="K545" s="60"/>
      <c r="L545" s="60"/>
      <c r="M545" s="60"/>
      <c r="N545" s="60"/>
      <c r="O545" s="406"/>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60"/>
      <c r="AS545" s="60"/>
      <c r="AT545" s="60"/>
      <c r="AU545" s="60"/>
      <c r="AV545" s="60"/>
      <c r="AW545" s="60"/>
      <c r="AX545" s="60"/>
      <c r="AY545" s="60"/>
      <c r="AZ545" s="60"/>
      <c r="BA545" s="60"/>
      <c r="BB545" s="60"/>
      <c r="BC545" s="60"/>
      <c r="BD545" s="60"/>
      <c r="BE545" s="60"/>
      <c r="BF545" s="60"/>
      <c r="BG545" s="60"/>
      <c r="BH545" s="60"/>
      <c r="BI545" s="60"/>
    </row>
    <row r="546" spans="1:61" s="431" customFormat="1" ht="15" customHeight="1">
      <c r="A546" s="322"/>
      <c r="B546" s="438"/>
      <c r="C546" s="319"/>
      <c r="D546" s="435"/>
      <c r="E546" s="439"/>
      <c r="F546" s="437"/>
      <c r="G546" s="427"/>
      <c r="H546" s="308"/>
      <c r="I546" s="60"/>
      <c r="J546" s="60"/>
      <c r="K546" s="60"/>
      <c r="L546" s="60"/>
      <c r="M546" s="60"/>
      <c r="N546" s="60"/>
      <c r="O546" s="406"/>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c r="BI546" s="60"/>
    </row>
    <row r="547" spans="1:61">
      <c r="A547" s="440"/>
      <c r="B547" s="441"/>
      <c r="C547" s="442"/>
      <c r="D547" s="442"/>
      <c r="E547" s="442"/>
      <c r="F547" s="442"/>
      <c r="G547" s="443"/>
      <c r="H547" s="444"/>
      <c r="O547" s="445"/>
    </row>
    <row r="548" spans="1:61">
      <c r="A548" s="440"/>
      <c r="B548" s="447" t="s">
        <v>465</v>
      </c>
      <c r="C548" s="442"/>
      <c r="D548" s="442"/>
      <c r="E548" s="442"/>
      <c r="F548" s="442"/>
      <c r="G548" s="443"/>
      <c r="H548" s="444"/>
      <c r="O548" s="445"/>
    </row>
    <row r="549" spans="1:61">
      <c r="A549" s="440"/>
      <c r="B549" s="447" t="s">
        <v>466</v>
      </c>
      <c r="C549" s="442" t="s">
        <v>467</v>
      </c>
      <c r="D549" s="442"/>
      <c r="F549" s="442"/>
      <c r="G549" s="443"/>
      <c r="H549" s="444"/>
      <c r="O549" s="445"/>
    </row>
    <row r="550" spans="1:61">
      <c r="A550" s="440"/>
      <c r="B550" s="449"/>
      <c r="C550" s="442" t="s">
        <v>468</v>
      </c>
      <c r="D550" s="442"/>
      <c r="E550" s="442"/>
      <c r="F550" s="442"/>
      <c r="G550" s="450"/>
      <c r="H550" s="444"/>
      <c r="O550" s="445"/>
    </row>
    <row r="551" spans="1:61">
      <c r="A551" s="440"/>
      <c r="B551" s="442"/>
      <c r="D551" s="452"/>
      <c r="E551" s="452"/>
      <c r="F551" s="437"/>
      <c r="G551" s="450"/>
      <c r="H551" s="444"/>
      <c r="J551" s="446"/>
      <c r="O551" s="445"/>
    </row>
    <row r="552" spans="1:61">
      <c r="A552" s="440"/>
      <c r="B552" s="449"/>
      <c r="D552" s="451"/>
      <c r="F552" s="442"/>
      <c r="G552" s="442"/>
      <c r="H552" s="444"/>
      <c r="O552" s="445"/>
    </row>
    <row r="553" spans="1:61">
      <c r="C553" s="452"/>
      <c r="D553" s="9" t="s">
        <v>469</v>
      </c>
      <c r="E553" s="453" t="s">
        <v>470</v>
      </c>
      <c r="F553" s="442"/>
      <c r="G553" s="442"/>
      <c r="I553" s="455"/>
      <c r="J553" s="455"/>
      <c r="K553" s="455"/>
      <c r="L553" s="455"/>
    </row>
    <row r="554" spans="1:61">
      <c r="C554" s="448"/>
      <c r="D554" s="9"/>
      <c r="E554" s="453" t="s">
        <v>471</v>
      </c>
      <c r="F554" s="456"/>
      <c r="G554" s="457"/>
    </row>
    <row r="555" spans="1:61">
      <c r="B555" s="452"/>
      <c r="C555" s="452"/>
      <c r="D555" s="451"/>
      <c r="E555" s="453" t="s">
        <v>472</v>
      </c>
      <c r="F555" s="456"/>
      <c r="G555" s="457"/>
      <c r="H555" s="446"/>
      <c r="I555" s="446"/>
      <c r="J555" s="446"/>
      <c r="K555" s="446"/>
      <c r="L555" s="446"/>
      <c r="M555" s="446"/>
      <c r="N555" s="446"/>
      <c r="O555" s="446"/>
      <c r="P555" s="446"/>
      <c r="Q555" s="446"/>
      <c r="R555" s="446"/>
      <c r="S555" s="446"/>
      <c r="T555" s="446"/>
      <c r="U555" s="446"/>
      <c r="V555" s="446"/>
      <c r="W555" s="446"/>
      <c r="X555" s="446"/>
      <c r="Y555" s="446"/>
      <c r="Z555" s="446"/>
      <c r="AA555" s="446"/>
      <c r="AB555" s="446"/>
      <c r="AC555" s="446"/>
      <c r="AD555" s="446"/>
      <c r="AE555" s="446"/>
      <c r="AF555" s="446"/>
      <c r="AG555" s="446"/>
      <c r="AH555" s="446"/>
      <c r="AI555" s="446"/>
      <c r="AJ555" s="446"/>
      <c r="AK555" s="446"/>
      <c r="AL555" s="446"/>
      <c r="AM555" s="446"/>
      <c r="AN555" s="446"/>
      <c r="AO555" s="446"/>
      <c r="AP555" s="446"/>
      <c r="AQ555" s="446"/>
      <c r="AR555" s="446"/>
      <c r="AS555" s="446"/>
      <c r="AT555" s="446"/>
      <c r="AU555" s="446"/>
      <c r="AV555" s="446"/>
      <c r="AW555" s="446"/>
      <c r="AX555" s="446"/>
      <c r="AY555" s="446"/>
      <c r="AZ555" s="446"/>
      <c r="BA555" s="446"/>
      <c r="BB555" s="446"/>
      <c r="BC555" s="446"/>
      <c r="BD555" s="446"/>
      <c r="BE555" s="446"/>
      <c r="BF555" s="446"/>
      <c r="BG555" s="446"/>
      <c r="BH555" s="446"/>
      <c r="BI555" s="446"/>
    </row>
    <row r="556" spans="1:61" s="448" customFormat="1">
      <c r="A556" s="446"/>
      <c r="C556" s="9"/>
      <c r="F556" s="16"/>
      <c r="G556" s="458"/>
      <c r="H556" s="454"/>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6"/>
      <c r="BC556" s="66"/>
      <c r="BD556" s="66"/>
      <c r="BE556" s="66"/>
      <c r="BF556" s="66"/>
      <c r="BG556" s="66"/>
      <c r="BH556" s="66"/>
      <c r="BI556" s="66"/>
    </row>
    <row r="557" spans="1:61" s="448" customFormat="1">
      <c r="A557" s="446"/>
      <c r="C557" s="9"/>
      <c r="F557" s="16"/>
      <c r="G557" s="458"/>
      <c r="H557" s="454"/>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6"/>
      <c r="BC557" s="66"/>
      <c r="BD557" s="66"/>
      <c r="BE557" s="66"/>
      <c r="BF557" s="66"/>
      <c r="BG557" s="66"/>
      <c r="BH557" s="66"/>
      <c r="BI557" s="66"/>
    </row>
    <row r="558" spans="1:61" s="448" customFormat="1">
      <c r="A558" s="446"/>
      <c r="C558" s="9"/>
      <c r="D558" s="452"/>
      <c r="F558" s="16"/>
      <c r="G558" s="458"/>
      <c r="H558" s="454"/>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6"/>
      <c r="BC558" s="66"/>
      <c r="BD558" s="66"/>
      <c r="BE558" s="66"/>
      <c r="BF558" s="66"/>
      <c r="BG558" s="66"/>
      <c r="BH558" s="66"/>
      <c r="BI558" s="66"/>
    </row>
    <row r="559" spans="1:61" s="448" customFormat="1">
      <c r="A559" s="446"/>
      <c r="B559" s="449"/>
      <c r="C559" s="9"/>
      <c r="D559" s="452"/>
      <c r="F559" s="16"/>
      <c r="G559" s="458"/>
      <c r="H559" s="454"/>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6"/>
      <c r="BC559" s="66"/>
      <c r="BD559" s="66"/>
      <c r="BE559" s="66"/>
      <c r="BF559" s="66"/>
      <c r="BG559" s="66"/>
      <c r="BH559" s="66"/>
      <c r="BI559" s="66"/>
    </row>
    <row r="560" spans="1:61" s="448" customFormat="1">
      <c r="A560" s="446"/>
      <c r="B560" s="449"/>
      <c r="C560" s="9"/>
      <c r="D560" s="2"/>
      <c r="F560" s="16"/>
      <c r="G560" s="458"/>
      <c r="H560" s="454"/>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6"/>
      <c r="BC560" s="66"/>
      <c r="BD560" s="66"/>
      <c r="BE560" s="66"/>
      <c r="BF560" s="66"/>
      <c r="BG560" s="66"/>
      <c r="BH560" s="66"/>
      <c r="BI560" s="66"/>
    </row>
    <row r="561" spans="1:61" s="448" customFormat="1">
      <c r="A561" s="446"/>
      <c r="C561" s="9"/>
      <c r="D561" s="2"/>
      <c r="F561" s="16"/>
      <c r="G561" s="458"/>
      <c r="H561" s="454"/>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6"/>
      <c r="BC561" s="66"/>
      <c r="BD561" s="66"/>
      <c r="BE561" s="66"/>
      <c r="BF561" s="66"/>
      <c r="BG561" s="66"/>
      <c r="BH561" s="66"/>
      <c r="BI561" s="66"/>
    </row>
    <row r="562" spans="1:61">
      <c r="B562" s="459" t="s">
        <v>473</v>
      </c>
    </row>
    <row r="563" spans="1:61">
      <c r="B563" s="461" t="s">
        <v>474</v>
      </c>
    </row>
  </sheetData>
  <autoFilter ref="A5:BI545"/>
  <mergeCells count="16">
    <mergeCell ref="A490:C490"/>
    <mergeCell ref="A492:D492"/>
    <mergeCell ref="A533:D533"/>
    <mergeCell ref="A540:D540"/>
    <mergeCell ref="G158:I158"/>
    <mergeCell ref="G159:I159"/>
    <mergeCell ref="A227:C227"/>
    <mergeCell ref="A231:D231"/>
    <mergeCell ref="C316:D316"/>
    <mergeCell ref="A444:D444"/>
    <mergeCell ref="C2:E2"/>
    <mergeCell ref="A3:J3"/>
    <mergeCell ref="A4:F4"/>
    <mergeCell ref="H6:J6"/>
    <mergeCell ref="A9:B9"/>
    <mergeCell ref="A120:C120"/>
  </mergeCells>
  <pageMargins left="0.39370078740157483" right="0.19685039370078741" top="0.11811023622047245" bottom="0.15748031496062992" header="0.11811023622047245" footer="0.15748031496062992"/>
  <pageSetup paperSize="9" scale="90" fitToHeight="0" orientation="landscape" r:id="rId1"/>
  <headerFooter alignWithMargins="0">
    <oddHeader>&amp;R
&amp;D</oddHeader>
    <oddFooter>Page &amp;P</oddFooter>
  </headerFooter>
  <rowBreaks count="18" manualBreakCount="18">
    <brk id="37" max="60" man="1"/>
    <brk id="73" max="60" man="1"/>
    <brk id="109" max="60" man="1"/>
    <brk id="130" max="60" man="1"/>
    <brk id="153" max="60" man="1"/>
    <brk id="185" max="60" man="1"/>
    <brk id="215" max="60" man="1"/>
    <brk id="230" max="60" man="1"/>
    <brk id="261" max="60" man="1"/>
    <brk id="299" max="60" man="1"/>
    <brk id="334" max="60" man="1"/>
    <brk id="373" max="60" man="1"/>
    <brk id="411" max="60" man="1"/>
    <brk id="443" max="60" man="1"/>
    <brk id="477" max="60" man="1"/>
    <brk id="501" max="60" man="1"/>
    <brk id="537" max="60" man="1"/>
    <brk id="563" max="60" man="1"/>
  </rowBreaks>
  <colBreaks count="1" manualBreakCount="1">
    <brk id="5" max="5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11.10.2024</vt:lpstr>
      <vt:lpstr>'11.10.2024'!Print_Area</vt:lpstr>
      <vt:lpstr>'11.10.2024'!Print_Titles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dcterms:created xsi:type="dcterms:W3CDTF">2024-10-18T05:16:30Z</dcterms:created>
  <dcterms:modified xsi:type="dcterms:W3CDTF">2024-10-18T05:17:08Z</dcterms:modified>
</cp:coreProperties>
</file>