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ileanac\Desktop\"/>
    </mc:Choice>
  </mc:AlternateContent>
  <bookViews>
    <workbookView xWindow="13305" yWindow="0" windowWidth="2085" windowHeight="8085"/>
  </bookViews>
  <sheets>
    <sheet name="29.08.2024" sheetId="52" r:id="rId1"/>
  </sheets>
  <definedNames>
    <definedName name="_xlnm._FilterDatabase" localSheetId="0" hidden="1">'29.08.2024'!$A$5:$BI$527</definedName>
    <definedName name="_xlnm.Print_Titles" localSheetId="0">'29.08.2024'!$5:$7</definedName>
    <definedName name="_xlnm.Print_Area" localSheetId="0">'29.08.2024'!$A$1:$BI$548</definedName>
  </definedNames>
  <calcPr calcId="152511"/>
</workbook>
</file>

<file path=xl/calcChain.xml><?xml version="1.0" encoding="utf-8"?>
<calcChain xmlns="http://schemas.openxmlformats.org/spreadsheetml/2006/main">
  <c r="E225" i="52" l="1"/>
  <c r="E23" i="52"/>
  <c r="E281" i="52"/>
  <c r="E150" i="52"/>
  <c r="E446" i="52" l="1"/>
  <c r="E312" i="52" l="1"/>
  <c r="E526" i="52" l="1"/>
  <c r="E524" i="52"/>
  <c r="E520" i="52"/>
  <c r="E518" i="52"/>
  <c r="E517" i="52" s="1"/>
  <c r="E516" i="52" s="1"/>
  <c r="E512" i="52"/>
  <c r="E511" i="52" s="1"/>
  <c r="E505" i="52"/>
  <c r="E502" i="52"/>
  <c r="E501" i="52"/>
  <c r="E500" i="52" s="1"/>
  <c r="E497" i="52"/>
  <c r="E490" i="52"/>
  <c r="E487" i="52"/>
  <c r="E484" i="52"/>
  <c r="E481" i="52"/>
  <c r="E476" i="52"/>
  <c r="E472" i="52"/>
  <c r="E470" i="52"/>
  <c r="E468" i="52"/>
  <c r="E465" i="52"/>
  <c r="E464" i="52" s="1"/>
  <c r="E461" i="52"/>
  <c r="E456" i="52"/>
  <c r="E454" i="52"/>
  <c r="E449" i="52"/>
  <c r="E443" i="52"/>
  <c r="E435" i="52"/>
  <c r="E430" i="52"/>
  <c r="E425" i="52"/>
  <c r="E411" i="52"/>
  <c r="E407" i="52"/>
  <c r="E392" i="52"/>
  <c r="E365" i="52"/>
  <c r="E363" i="52"/>
  <c r="E359" i="52"/>
  <c r="E355" i="52"/>
  <c r="E353" i="52"/>
  <c r="E335" i="52"/>
  <c r="E306" i="52"/>
  <c r="E304" i="52"/>
  <c r="E292" i="52"/>
  <c r="E275" i="52"/>
  <c r="E258" i="52" s="1"/>
  <c r="E256" i="52"/>
  <c r="E252" i="52"/>
  <c r="E250" i="52"/>
  <c r="E247" i="52"/>
  <c r="E245" i="52"/>
  <c r="E242" i="52"/>
  <c r="E241" i="52" s="1"/>
  <c r="E239" i="52"/>
  <c r="E238" i="52" s="1"/>
  <c r="E221" i="52"/>
  <c r="E220" i="52" s="1"/>
  <c r="E208" i="52"/>
  <c r="E205" i="52"/>
  <c r="E190" i="52"/>
  <c r="E188" i="52"/>
  <c r="E145" i="52"/>
  <c r="E142" i="52"/>
  <c r="E139" i="52"/>
  <c r="E137" i="52"/>
  <c r="E134" i="52"/>
  <c r="E133" i="52" s="1"/>
  <c r="E131" i="52"/>
  <c r="E119" i="52"/>
  <c r="E116" i="52" s="1"/>
  <c r="E113" i="52"/>
  <c r="E111" i="52"/>
  <c r="E109" i="52"/>
  <c r="E107" i="52" s="1"/>
  <c r="E105" i="52"/>
  <c r="E104" i="52"/>
  <c r="E103" i="52"/>
  <c r="E102" i="52"/>
  <c r="E101" i="52"/>
  <c r="E96" i="52"/>
  <c r="E92" i="52"/>
  <c r="E72" i="52"/>
  <c r="E70" i="52"/>
  <c r="E68" i="52"/>
  <c r="E67" i="52" s="1"/>
  <c r="E66" i="52"/>
  <c r="E65" i="52" s="1"/>
  <c r="E50" i="52"/>
  <c r="E45" i="52"/>
  <c r="E40" i="52"/>
  <c r="E35" i="52"/>
  <c r="E31" i="52"/>
  <c r="E15" i="52"/>
  <c r="E12" i="52"/>
  <c r="E11" i="52" s="1"/>
  <c r="E467" i="52" l="1"/>
  <c r="E44" i="52"/>
  <c r="E410" i="52"/>
  <c r="E311" i="52"/>
  <c r="E523" i="52"/>
  <c r="E522" i="52" s="1"/>
  <c r="E244" i="52"/>
  <c r="E100" i="52"/>
  <c r="E99" i="52" s="1"/>
  <c r="E475" i="52"/>
  <c r="E474" i="52" s="1"/>
  <c r="E515" i="52"/>
  <c r="E69" i="52"/>
  <c r="E255" i="52"/>
  <c r="E249" i="52"/>
  <c r="E144" i="52"/>
  <c r="E64" i="52"/>
  <c r="E136" i="52"/>
  <c r="E429" i="52"/>
  <c r="E428" i="52" s="1"/>
  <c r="E10" i="52"/>
  <c r="E310" i="52" l="1"/>
  <c r="E308" i="52" s="1"/>
  <c r="E224" i="52"/>
  <c r="E115" i="52"/>
  <c r="E14" i="52"/>
  <c r="E9" i="52" l="1"/>
  <c r="E8" i="52" s="1"/>
  <c r="H11" i="52" l="1"/>
</calcChain>
</file>

<file path=xl/sharedStrings.xml><?xml version="1.0" encoding="utf-8"?>
<sst xmlns="http://schemas.openxmlformats.org/spreadsheetml/2006/main" count="995" uniqueCount="457">
  <si>
    <t xml:space="preserve"> JUDETUL ARGES</t>
  </si>
  <si>
    <t>mii lei</t>
  </si>
  <si>
    <t>UM</t>
  </si>
  <si>
    <t>Cant.</t>
  </si>
  <si>
    <t>Valoare</t>
  </si>
  <si>
    <t xml:space="preserve">               TOTAL - TITLUL 70 CHELTUIELI DE CAPITAL</t>
  </si>
  <si>
    <t>b. DOTARI INDEPENDENTE</t>
  </si>
  <si>
    <t xml:space="preserve">ASISTENTA SOCIALA </t>
  </si>
  <si>
    <t>68.02</t>
  </si>
  <si>
    <t>buc.</t>
  </si>
  <si>
    <t>c. CHELTUIELI AFERENTE STUDIILOR DE PREFEZABILITATE, FEZABILITATE, A PROIECTELOR SI ALTOR STUDII AFERENTE OBIECTIVELOR DE INVESTITII</t>
  </si>
  <si>
    <t>d.CHELTUIELI DE EXPERTIZA , PROIECTARE SI DE EXECUTIE PRIVIND CONSOLIDARILE</t>
  </si>
  <si>
    <t>AUTORITATI EXECUTIVE SI LEGISLATIVE</t>
  </si>
  <si>
    <t>51.02</t>
  </si>
  <si>
    <t>Consolidare si reabilitare Spital Judetean de Urgenta Pitesti</t>
  </si>
  <si>
    <t>e. ALTE CHELTUIELI ASIMILATE INVESTITIILOR ( inclusiv reparatii capitale)</t>
  </si>
  <si>
    <t>VENITURI PROPRII</t>
  </si>
  <si>
    <t>a. ACHIZITII IMOBILE</t>
  </si>
  <si>
    <t>SANATATE</t>
  </si>
  <si>
    <t>66.10</t>
  </si>
  <si>
    <t>Spitalul de Pediatrie Pitesti</t>
  </si>
  <si>
    <t>Spitalul de Recuperare Bradet</t>
  </si>
  <si>
    <t>CULTURA, RECREERE SI RELIGIE</t>
  </si>
  <si>
    <t>67.10</t>
  </si>
  <si>
    <t>Muzeul Judetean Arges</t>
  </si>
  <si>
    <t>ASIGURARI SI ASISTENTA SOCIALA</t>
  </si>
  <si>
    <t>68.10</t>
  </si>
  <si>
    <t>Unitatea de Asistenta Medico-Sociala Suici</t>
  </si>
  <si>
    <t xml:space="preserve">SANATATE </t>
  </si>
  <si>
    <t>d.CHELTUIELI DE EXPERTIZA, PROIECTARE SI DE EXECUTIE PRIVIND CONSOLIDARILE</t>
  </si>
  <si>
    <t>Lucrari de construire in vederea conformarii imobilului la cerinta esentiala de calitate "Securitate la incendiu"</t>
  </si>
  <si>
    <t xml:space="preserve"> PREŞEDINTE,</t>
  </si>
  <si>
    <t>Spitalul Judetean de Urgenta Pitesti</t>
  </si>
  <si>
    <t>Spitalul Orasenesc "Regele Carol I" Costesti</t>
  </si>
  <si>
    <t>AUTORITATI EXECUTIVE</t>
  </si>
  <si>
    <t>60.02</t>
  </si>
  <si>
    <t>67.02</t>
  </si>
  <si>
    <t>Spitalul de Boli Cronice Calinesti</t>
  </si>
  <si>
    <t>61.02</t>
  </si>
  <si>
    <t>ORDINE PUBLICA SI SIGURANTA NATIONALA</t>
  </si>
  <si>
    <t>INSPECTORATUL PENTRU SITUATII DE URGENTA ARGES</t>
  </si>
  <si>
    <t>CENTRUL MILITAR JUDETEAN ARGES</t>
  </si>
  <si>
    <t>BIBLIOTECA JUDETEANA " DINICU GOLESCU" PITESTI</t>
  </si>
  <si>
    <t>MUZEUL JUDETEAN ARGES</t>
  </si>
  <si>
    <t>Servicii proiectare si executie lucrari reparatii capitale sectia ATI</t>
  </si>
  <si>
    <t>Proiect ,avize, autorizatii si asistenta tehnica amenajare parc agrement</t>
  </si>
  <si>
    <t xml:space="preserve"> Documentatii in vederea obtinerii autorizatiei de  securitate la incendiu</t>
  </si>
  <si>
    <t>Spitalul De Boli Cronice Si Geriatrie Stefanesti</t>
  </si>
  <si>
    <t>Spitalul PNF Leordeni</t>
  </si>
  <si>
    <t>Cap. 84.02 - TRANSPORTURI</t>
  </si>
  <si>
    <t>TRANSPORTURI</t>
  </si>
  <si>
    <t>TEATRUL "AL. DAVILA" PITESTI</t>
  </si>
  <si>
    <t>Motocoasa</t>
  </si>
  <si>
    <t>a. ACHIZITII  DE IMOBILE</t>
  </si>
  <si>
    <t>Lance stingere acumulatori vehicul electric</t>
  </si>
  <si>
    <t>CENTRUL JUDETEAN DE CULTURA SI ARTE ARGES</t>
  </si>
  <si>
    <t>MUZEUL VITICULTURII SI POMICULTURII GOLESTI</t>
  </si>
  <si>
    <t>Documentatie de avizare a lucrarilor de interventie (D.A.L.I.) pentru proiectul ”Reabilitarea si eficientizarea energetica a Bibilotecii Judetene ”Dinicu Golescu” Arges”</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</si>
  <si>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</si>
  <si>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Elaborare documentatii tehnice pentru obiectivul de investitii:"Executie prag de fund si lucrari de stabilizare a malurilor aferente podului amplasat pe DJ 703B, km 84+723, in comuna Cateasca, judetul Arges"</t>
  </si>
  <si>
    <t xml:space="preserve">Centru de criza  pentru persoane adulte cu dizabilitati </t>
  </si>
  <si>
    <t xml:space="preserve">Centru de zi pentru persoane adulte cu dizabilitati Dragolesti </t>
  </si>
  <si>
    <t xml:space="preserve">Centru respiro pentru persoane adulte cu dizabilitati </t>
  </si>
  <si>
    <t xml:space="preserve">Locuinte protejate - Siguranta si Ingrijire Arges </t>
  </si>
  <si>
    <t>Directia Generala de Asistenta Sociala si Protectia Copilului Arges (PIN)</t>
  </si>
  <si>
    <t>Lucrari reparatii capitale lift</t>
  </si>
  <si>
    <t>Cada hidroterapie</t>
  </si>
  <si>
    <t>Uscator industrial rufe</t>
  </si>
  <si>
    <t>Reparatii capitale ascensor alimente</t>
  </si>
  <si>
    <t>Spitalul de Pneumoftiziologie Leordeni</t>
  </si>
  <si>
    <t>EKG</t>
  </si>
  <si>
    <t>Centrul de Ingrijire si Asistenta Pitesti</t>
  </si>
  <si>
    <t>Servicii de elaborare Tema de proiectare, Documentatii obtinere avize/acorduri si D.A.L.I. la obiectivul de investitii " Lucrari de executie a legaturilor intre corpul nou construit (S+P+4E) si cladirea existenta a Spitalului Judetean de Urgenta Pitesti"</t>
  </si>
  <si>
    <t>84.02</t>
  </si>
  <si>
    <t>Spitalul de Psihiatrie "Sf.Maria" Vedea</t>
  </si>
  <si>
    <t>Elevator mobil scari persoane cu handicap</t>
  </si>
  <si>
    <t>Carlig de remorcare</t>
  </si>
  <si>
    <t>Sistem de supraveghere video</t>
  </si>
  <si>
    <t xml:space="preserve">Directia Generala de Asistenta Sociala si Protectia Copilului Arges </t>
  </si>
  <si>
    <t>Unitatea de Asistenta Medico-Sociala Dedulesti</t>
  </si>
  <si>
    <t xml:space="preserve">     ION MȊNZȊNĂ      </t>
  </si>
  <si>
    <t>Centru de zi pentru persoane adulte cu dizabilitati Dragolesti (PIN)</t>
  </si>
  <si>
    <t>UNITATEA DE ASISTENTA MEDICO SOCIALA SUICI</t>
  </si>
  <si>
    <t xml:space="preserve">  CARMEN MOCANU</t>
  </si>
  <si>
    <t>DIRECTOR EXECUTIV,</t>
  </si>
  <si>
    <t>Racordare CT la sistemul de energie electrica</t>
  </si>
  <si>
    <t>Cap. 67.02 - CULTURA, RECREERE SI RELIGIE</t>
  </si>
  <si>
    <t>Biblioteca Judeteana " Dinicu Golescu" Pitesti</t>
  </si>
  <si>
    <t>Proiectul " Centrul Europe Direct"  Arges</t>
  </si>
  <si>
    <t>Camin Persoane Varstnice Mozaceni</t>
  </si>
  <si>
    <t>Proiect Tehnic medie tensiune privind majorarea puterii Postului Trafo</t>
  </si>
  <si>
    <t>Masina de curatat cartofi</t>
  </si>
  <si>
    <t>Aparat foto cu doua obiective profesionale</t>
  </si>
  <si>
    <t>INVATAMANT</t>
  </si>
  <si>
    <t>65.02</t>
  </si>
  <si>
    <t>Concentrator oxigen</t>
  </si>
  <si>
    <t>Degazor termic 1000 litri</t>
  </si>
  <si>
    <t>Lampa fototerapie nou nascuti</t>
  </si>
  <si>
    <t>Achizitie si montaj buton de panica</t>
  </si>
  <si>
    <t>Chitară bass</t>
  </si>
  <si>
    <t>Trombon tenor</t>
  </si>
  <si>
    <t>Trompetă Bb I</t>
  </si>
  <si>
    <t>Trompetă Bb II</t>
  </si>
  <si>
    <t>Saxofon tenor Bb I</t>
  </si>
  <si>
    <t>Saxofon tenor Bb II</t>
  </si>
  <si>
    <t>Saxofon sopran Bb I</t>
  </si>
  <si>
    <t>Pian electric</t>
  </si>
  <si>
    <t>Cărucior pupitre pro</t>
  </si>
  <si>
    <t>Sistem desktop  PC</t>
  </si>
  <si>
    <t>Laptop</t>
  </si>
  <si>
    <t>Licenta Windows 1164 biti</t>
  </si>
  <si>
    <t>Sistem control acces compus din: bariera auto, brat bariera auto, receptor radio, telecomenzi radio</t>
  </si>
  <si>
    <t>DIRECTIA JUDETEANA PENTRU EVIDENTA PERSOANELOR PITESTI</t>
  </si>
  <si>
    <t>54.02</t>
  </si>
  <si>
    <t>Licenta Microsoft Office Professional</t>
  </si>
  <si>
    <t>Caseta luminoasa Centrul Militar Judetean</t>
  </si>
  <si>
    <t>Caseta luminoasa - birou informare recrutare</t>
  </si>
  <si>
    <t>Autospecială suport logistic  3,5 tone</t>
  </si>
  <si>
    <t>Cisterna pentru transport apa  min. 5 mii litri</t>
  </si>
  <si>
    <t>Platformă transport vehicule avariate</t>
  </si>
  <si>
    <t xml:space="preserve">UTV șenilată cu remorcă proprie </t>
  </si>
  <si>
    <t>Sonar subacvatic digital</t>
  </si>
  <si>
    <t>Corturi 8 x 4m</t>
  </si>
  <si>
    <t>Pătură ignifugă auto</t>
  </si>
  <si>
    <t>Dispozitiv punere în siguranță autovehicul electric</t>
  </si>
  <si>
    <t>Statii de lucru tip Desktop</t>
  </si>
  <si>
    <t>Monitoare pentru statii de lucru tip desktop</t>
  </si>
  <si>
    <t>SERVICIUL PUBLIC JUDETEAN SALVAMONT ARGES</t>
  </si>
  <si>
    <t xml:space="preserve">Sistem de avertizare luminoasă și acustică </t>
  </si>
  <si>
    <t xml:space="preserve">Rucsaci de avalanșă </t>
  </si>
  <si>
    <t xml:space="preserve">Dispozitiv monitorizare funcții vitale </t>
  </si>
  <si>
    <t xml:space="preserve">Centrală termică electrică 27kw </t>
  </si>
  <si>
    <t>Gradinita Speciala "Sf. Elena" Pitesti</t>
  </si>
  <si>
    <t>Microbuz</t>
  </si>
  <si>
    <t>Centrul Scolar de Educatie Incluziva "Sf. Nicolae" Campulung</t>
  </si>
  <si>
    <t>Masina de spalat 50kg. cu storcator peste 1200 rot/min</t>
  </si>
  <si>
    <t>Uscator 35-40 kg</t>
  </si>
  <si>
    <t>Cuptor etajat cu 10 tavi</t>
  </si>
  <si>
    <t>Plita profesionala cu 8 ochiuri</t>
  </si>
  <si>
    <t>Injector de CO2 (Angiodroid)</t>
  </si>
  <si>
    <t>Ecograf 3D ginecologie</t>
  </si>
  <si>
    <t>Ecograf stationar</t>
  </si>
  <si>
    <t>Ecograf cord</t>
  </si>
  <si>
    <t xml:space="preserve">Videofibroscop laringian </t>
  </si>
  <si>
    <t>Unit dentar complet</t>
  </si>
  <si>
    <t>C-Arm</t>
  </si>
  <si>
    <t>Analizor automat de biochimie cu modul ISE integrat</t>
  </si>
  <si>
    <t xml:space="preserve">Incubator </t>
  </si>
  <si>
    <t>Dozator chimicale cu pompa dozatoare pentru cazan abur</t>
  </si>
  <si>
    <t>DAPmetru</t>
  </si>
  <si>
    <t>Laringoscop</t>
  </si>
  <si>
    <t>Masina profesionala pentru spalat si aspirat pardoseli</t>
  </si>
  <si>
    <r>
      <t>Videotelescop HD, diametru 5mm, unghi de vedere 30</t>
    </r>
    <r>
      <rPr>
        <sz val="10"/>
        <rFont val="Calibri"/>
        <family val="2"/>
      </rPr>
      <t>°</t>
    </r>
  </si>
  <si>
    <t>Turn Artroscopie</t>
  </si>
  <si>
    <t>Ecograf cu Modul Cardio Pediatric</t>
  </si>
  <si>
    <t>Analizor de gaze sangvine</t>
  </si>
  <si>
    <t xml:space="preserve">Server </t>
  </si>
  <si>
    <t>Masina de spalat profesionala 50 kg</t>
  </si>
  <si>
    <t>Masina de spalat profesionala 10 kg</t>
  </si>
  <si>
    <t>Microscop trinocular cu camera video</t>
  </si>
  <si>
    <t>Sistem de radiologie interventionala mobil tip Brat C</t>
  </si>
  <si>
    <t>MASA DE CALCAT PROFESIONALA</t>
  </si>
  <si>
    <t>CENTRALA TERMICA 120 KW</t>
  </si>
  <si>
    <t>Frigider mortuar cu 2 locuri</t>
  </si>
  <si>
    <t xml:space="preserve">Calandru </t>
  </si>
  <si>
    <t>Purificator aer</t>
  </si>
  <si>
    <t>Aparat cu unde electromagnetice de inalta frecventa -Sistem superinductiv</t>
  </si>
  <si>
    <t>Aparat laserterapie de inalta intensitate</t>
  </si>
  <si>
    <t>Pat spital</t>
  </si>
  <si>
    <t>Aparat teste sanitare pentru maini</t>
  </si>
  <si>
    <t>Bantic (fierastrau) pentru carne congelata</t>
  </si>
  <si>
    <t>Masina industriala de spatat rufe</t>
  </si>
  <si>
    <t>Aparat masaj limfatic</t>
  </si>
  <si>
    <t>Stepper profesional</t>
  </si>
  <si>
    <t>Banda electrica alergare</t>
  </si>
  <si>
    <t>Bicicleta orizontala profesionala</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</si>
  <si>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</si>
  <si>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</si>
  <si>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</si>
  <si>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</si>
  <si>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</si>
  <si>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</si>
  <si>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</si>
  <si>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Orgă-Sintetizator</t>
  </si>
  <si>
    <t>Chitară electrică și amplificator</t>
  </si>
  <si>
    <t>Set percuție(tobă de scenă, cinele, protecție tobă_</t>
  </si>
  <si>
    <t>Office display Led cu stand motorizat mobil</t>
  </si>
  <si>
    <t xml:space="preserve">Imprastietor material antiderapant </t>
  </si>
  <si>
    <t>Drujba</t>
  </si>
  <si>
    <t>Microscop Digital</t>
  </si>
  <si>
    <t>Aparat foto DCLR</t>
  </si>
  <si>
    <t xml:space="preserve">Laptop </t>
  </si>
  <si>
    <t>Extractor cu brat articulat cu accesorii</t>
  </si>
  <si>
    <t>Dispozitiv etichete nevazatori</t>
  </si>
  <si>
    <t>Laser  -  dispozitiv laser fragmente ceramice</t>
  </si>
  <si>
    <t>Obiectiv aparat foto</t>
  </si>
  <si>
    <t xml:space="preserve">Microsoft Windows 10 Professional </t>
  </si>
  <si>
    <t xml:space="preserve">Licenta Microsoft Office 2021 Professional Plus </t>
  </si>
  <si>
    <t>Licenta Corel Draw Standard 2021</t>
  </si>
  <si>
    <t xml:space="preserve">Licente Corel Draw </t>
  </si>
  <si>
    <t>Centrală termică electrică</t>
  </si>
  <si>
    <t>Masina de spalat industriala 50-60 kg</t>
  </si>
  <si>
    <t>Paturi tip spital</t>
  </si>
  <si>
    <t xml:space="preserve">  Ȋntocmit,</t>
  </si>
  <si>
    <t>Servicii de elaborare a hartilor de risc natural pentru cutremure si alunecari de teren</t>
  </si>
  <si>
    <t>Servicii de Expertiza tehnica pentru imobilul situat in municipiul Pitesti, strada Costache Negri, nr.28, Punctul "Automobil Clubul Roman", judetul Arges</t>
  </si>
  <si>
    <t>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</si>
  <si>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</si>
  <si>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</si>
  <si>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</si>
  <si>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</si>
  <si>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</si>
  <si>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</si>
  <si>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Masina de spalat rufe 23-25 kg</t>
  </si>
  <si>
    <t>Centrul Scolar de Educatie Incluziva "Sfanta Filofteia" Stefanesti</t>
  </si>
  <si>
    <t>Proiectare pentru spatiile din cladirea scolii</t>
  </si>
  <si>
    <t>CAPITOLUL INVATAMANT</t>
  </si>
  <si>
    <t xml:space="preserve">65.02 </t>
  </si>
  <si>
    <t>Documentație de avizare a lucrărilor de intervenție ( D.A.L.I) pentru proiectul „Reabilitarea și eficientizarea energetică a Muzeului Județean Argeș</t>
  </si>
  <si>
    <t>Studiu de fezabilitate pentru reabilitarea termica a Blocului Administrativ</t>
  </si>
  <si>
    <t>Studiu de fezabilitate Pavilion Multifunctional cu atractii turistice</t>
  </si>
  <si>
    <t xml:space="preserve">Proiectare sistem supraveghere video si antiefractie  la sediul Aparatului Propriu si sistem antiefractie la arhiva    </t>
  </si>
  <si>
    <t xml:space="preserve">Servicii de evaluare de risc la securitatea fizica </t>
  </si>
  <si>
    <t>Proiect instalații detecție incendiu</t>
  </si>
  <si>
    <t>Intocmire Scenariu de securitate la incendiu si stampilare MLPAT proiect detectie</t>
  </si>
  <si>
    <t>Autorizare/Documentații ISU</t>
  </si>
  <si>
    <t xml:space="preserve">Proiectare sistem supraveghere video si antiefractie  </t>
  </si>
  <si>
    <t xml:space="preserve">Proiectare sistem supraveghere video si antiefractie          </t>
  </si>
  <si>
    <t xml:space="preserve">Proiectare sistem supraveghere video  </t>
  </si>
  <si>
    <t>Intocmirea documentatiei  tehnice, obtinerea avizului de securitate  Ia incendiu si autorizatiei de securitate la incendiu</t>
  </si>
  <si>
    <t xml:space="preserve">Proiectare sistem supraveghere video si antiefractie   </t>
  </si>
  <si>
    <t xml:space="preserve">Proiectare sistem supraveghere video si antiefractie                 </t>
  </si>
  <si>
    <t xml:space="preserve">Intocmire documentatie tehnica in vederea obtinerii autorizatiei PSI   </t>
  </si>
  <si>
    <t xml:space="preserve">Proiectare sistem supraveghere video si antiefractie             </t>
  </si>
  <si>
    <t xml:space="preserve">Proiectare sistem supraveghere video si antiefractie                      </t>
  </si>
  <si>
    <t xml:space="preserve">Proiectare sistem supraveghere video        </t>
  </si>
  <si>
    <t xml:space="preserve">Proiectare sistem buton de panica </t>
  </si>
  <si>
    <t xml:space="preserve">Proiectare sistem supraveghere video si antiefractie       </t>
  </si>
  <si>
    <t xml:space="preserve">Proiectare sistem supraveghere video          </t>
  </si>
  <si>
    <t xml:space="preserve">Cheltulieli pentru proiectare si asistanta tehnica pentru obiectivul de investitii: Consolidarea si modernizarea imobilului situat in str.Domnita Balasa, nr.19, apartinand  Teatrului Davila Pitesti, denumita Sala Aschiuță, judetul Arges   </t>
  </si>
  <si>
    <t xml:space="preserve">Proiectare sistem  antiefracție                           </t>
  </si>
  <si>
    <t>CENTRE ADULȚI   Asistenta sociala in caz de boli si invaliditati   (cod 68.08.05.02)</t>
  </si>
  <si>
    <t xml:space="preserve">Proiectare sistem supraveghere video                             </t>
  </si>
  <si>
    <t xml:space="preserve">Proiectare sistem supraveghere video Dragolești                                 </t>
  </si>
  <si>
    <t xml:space="preserve">Proiectare sistem supraveghere video și antiefracție                           </t>
  </si>
  <si>
    <t>Sudii in vederea instalarii unui kit complet sistem de ridicat platforma pentru persoane cu dizabilitati - Complex Iulia</t>
  </si>
  <si>
    <t>Proiectare si executie kit complet sistem de ridicat platforma pentru persoane cu dizabilitati - Complex Iulia</t>
  </si>
  <si>
    <t xml:space="preserve">Proiectare sistem supraveghere video si antiefractie                                         </t>
  </si>
  <si>
    <t>Proiectare sistem supraveghere video si alarmare la securitate</t>
  </si>
  <si>
    <t xml:space="preserve">Proiectare sistem supraveghere video si videointerfonie CSRNA Mioveni                   </t>
  </si>
  <si>
    <t xml:space="preserve">Proiectare sistem supraveghere video si antiefractie CSPD Pitești                         </t>
  </si>
  <si>
    <t xml:space="preserve">Proiectare sistem supraveghere video și antiefracție                                    </t>
  </si>
  <si>
    <t>Proiect pentru sistem de supravegere video si sistem de alarmare antiefractie</t>
  </si>
  <si>
    <t>Documentatie tehnica de proiectare la obiectivul "Reabilitare, Modernizare si Extindere Pavilion P+1</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</si>
  <si>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</si>
  <si>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</si>
  <si>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Servicii de verificare tehnica de calitate a proiectului pentru „Modernizare DJ659:Pitesti-Bradu-Suseni-Gliganu de Sus-Barlogu-Negrasi-Mozaceni-Lim.Jud.Dambovita, km 0+000-58+320, L=58,320 km</t>
  </si>
  <si>
    <t>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</si>
  <si>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Servicii de elaborare documentatii tehnico economice  pentru faza Proiect tehnic si detalii de executie(PT+DE), inclusiv intocmirea proiectelor de relocare/protejare utilitati (daca e cazul) si Asigurarea asistentei tehnice din partea proiectantului pe perioada de executie a lucrarilor, participarea proiectantului la fazele incluse in programul de control al lucrarilor de executie, avizat de catre Inspectoratul de Stat in Constructii, pentru pentru: „Modernizare DJ659:Pitesti-Bradu-Suseni-Gliganu de Sus-Barlogu-Negrasi-Mozaceni-Lim.Jud.Dambovita, km 0+000-58+320, L=58,320 km</t>
  </si>
  <si>
    <t>Consolidare si reabilitare corp C3, apartinand Centrului de Diagnostic si Tratament, Bdl. I.C.Bratianu, nr.62, Municipiul Pitesti, Judetul Arges</t>
  </si>
  <si>
    <t xml:space="preserve">Reparație capitală instalație pentru producerea agentului termic și apa caldă       </t>
  </si>
  <si>
    <t xml:space="preserve">Achiziție și montaj sistem  antiefracție             </t>
  </si>
  <si>
    <t>Amenajare Parc si Alei UAMS Suici</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</si>
  <si>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</si>
  <si>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</si>
  <si>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</si>
  <si>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</si>
  <si>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</si>
  <si>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</si>
  <si>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</si>
  <si>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</si>
  <si>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</si>
  <si>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</si>
  <si>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</si>
  <si>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</si>
  <si>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</si>
  <si>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</si>
  <si>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Achizitie si montaj sistem supraveghere video </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</si>
  <si>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</si>
  <si>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</si>
  <si>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</si>
  <si>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</si>
  <si>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</si>
  <si>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</si>
  <si>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</si>
  <si>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</si>
  <si>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</si>
  <si>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</si>
  <si>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</si>
  <si>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Reabilitare Bază de Salvare Montană cota 2000 Transfăgărășan, județul Argeș</t>
  </si>
  <si>
    <t xml:space="preserve"> INVATAMANT</t>
  </si>
  <si>
    <t xml:space="preserve"> 65.02</t>
  </si>
  <si>
    <t>Sistem supraveghere video si alarmare</t>
  </si>
  <si>
    <t>Bazin chimic laborator</t>
  </si>
  <si>
    <t>Vitrina expozitie luminata</t>
  </si>
  <si>
    <t>Acoperiș cu arcade și învelitoare demontabilă</t>
  </si>
  <si>
    <t>Centrul Scolar de Educatie Incluziva " Sfantul Stelian"</t>
  </si>
  <si>
    <t>Sistem supraveghere video</t>
  </si>
  <si>
    <t>Expertiza tehnica structura DALI+DTAC+PTE pasaj subteran de legatura sediul central (Su=580mp)</t>
  </si>
  <si>
    <t>Proiect tehnic alimentare cu gaze Extindere Ambulatoriu Integrat al SJUP</t>
  </si>
  <si>
    <t>Proiect tehnic (DTAC+PTE) alimentare extindere UPU de la sursa de vacuum si aer comprimat</t>
  </si>
  <si>
    <t>Studiu de solutie relocare coloane medie tensiune platforma tehnica chillere</t>
  </si>
  <si>
    <t>Relocare conducta exterioara de alimentare cu gaze naturale a Spitalului Judetean de Urgenta Pitesti</t>
  </si>
  <si>
    <t>Servicii proiectare si executie lucrari reparatii capitale Chirurgie etaj 1</t>
  </si>
  <si>
    <t>SPITALUL DE BOLI CRONICE SI GERIATRIE STEFANESTI</t>
  </si>
  <si>
    <t>Expertiza tehnica in vederea incadrarii cladirilor in clasa de risc</t>
  </si>
  <si>
    <t>Proiectare bazin apa potabila de 25 mc suprateran cu statie de clorinare</t>
  </si>
  <si>
    <t xml:space="preserve">Executie releveu pentru pavilion central spital si casa lift </t>
  </si>
  <si>
    <t>Container din structura metalica galvanizata</t>
  </si>
  <si>
    <t xml:space="preserve">Reparatii si modernizare ascensor </t>
  </si>
  <si>
    <t>Extinderea sistemului de alarmare impotriva efractiei, al sistemului de control acces si al sistemului de supraveghere video</t>
  </si>
  <si>
    <t>Elaborare documentații in vederea obtinerii documentatiei la incendiu medicina interna</t>
  </si>
  <si>
    <t xml:space="preserve">Avizare spatiu amplasare CT </t>
  </si>
  <si>
    <t xml:space="preserve">Avizare amplasare aparat radiologie Dispensar Topoloveni </t>
  </si>
  <si>
    <t>Sistem de supraveghere video dispensar TBC Topoloveni</t>
  </si>
  <si>
    <t xml:space="preserve">Elaborare Studiu de Fezabilitate pentru obiectivul de investitii "Drum expres A1 - Pitesti - Mioveni </t>
  </si>
  <si>
    <t>Eficientizarea energetica a sediului Centrul Militar Judetean ( expertiza cu RLV, audit energetic, certificat energetic)</t>
  </si>
  <si>
    <t>LISTA pozitiei  "Alte cheltuieli de investitii" defalcata pe categorii de bunuri pe anul 2024</t>
  </si>
  <si>
    <t xml:space="preserve">        Larisa Zamfir</t>
  </si>
  <si>
    <t>Racordare aparat radiologie la sistemul de energie electrica Dispensar TBC Topoloveni</t>
  </si>
  <si>
    <t>x</t>
  </si>
  <si>
    <t>Titlul XII Proiecte cu finanțare din sumele reprezentând asistența financiară nerambursabilă aferentă PNRR ( cod 60.01 la 60.03)</t>
  </si>
  <si>
    <t>Achiziție de Echipamente și materiale destinate reducerii riscului de infecții nosocomiale</t>
  </si>
  <si>
    <t>Titlul XI Proiecte cu finanțare din sumele reprezentând asistența financiară nerambursabilă aferentă PNRR ( cod 60.01 la 60.03)</t>
  </si>
  <si>
    <t>Servicii DALI+PT pentru obiectivul de investitii "Cresterea eficientei energetice - Centrul Scolar de Educatie Inclusiva Sfantul Stelian, corp C1, Costesti, judetul Arges"</t>
  </si>
  <si>
    <t>Proiectare si executie sistem supraveghere video la imobilul situat in Pitesti, Bd. Republicii , nr.33, Judetul Arges</t>
  </si>
  <si>
    <t>Proiectarea si executia sistemului de detectie si alarmare la efractie la imobilul situat in Pitesti, Bd. Republicii , nr.33, Judetul Arges</t>
  </si>
  <si>
    <t>Racordare la reteaua electrica loc de consum Palat Administrativ, situat in Piata Vasile Milea,  nr.1, judetul Arges</t>
  </si>
  <si>
    <t>Extindere retea de date - internet si up-gradarea centralei telefonice</t>
  </si>
  <si>
    <t xml:space="preserve"> TITLUL X -  PROIECTE CU FINANTARE DIN FONDURI EXTERNE NERAMBURSABILE </t>
  </si>
  <si>
    <t xml:space="preserve"> Sabina  Bocioacă</t>
  </si>
  <si>
    <t>Aparat foto cu obiectiv</t>
  </si>
  <si>
    <t>Reparatii capitale ascensor de 6 persoane</t>
  </si>
  <si>
    <t>Sisteme control acces cu dublu sens</t>
  </si>
  <si>
    <t>Sistem de alarma antiefractie si incendiu</t>
  </si>
  <si>
    <t>Reabilitarea forajului de exploatare a apei minerale sulfuroase in vederea desfasurarii lucrarilor de explorare/exploatare in Perimetrul Sulfuroasa Bradet, localitatea Nucsoara, sat Gruiu</t>
  </si>
  <si>
    <t>Sistem de supraveghere pentru bariera auto</t>
  </si>
  <si>
    <t>Sistem de supraveghere pentru sala de audiente</t>
  </si>
  <si>
    <t>Servicii de verificare tehnica a documentatiei aferenta obiectivul de investitii "Cresterea eficientei energetice - Centrul Scolar de Educatie Inclusiva Sfantul Stelian, corp C1, Costesti, judetul Arges"</t>
  </si>
  <si>
    <t>STRUCTURA TERITORIALA PENTRU PROBLEME SPECIALE ARGES</t>
  </si>
  <si>
    <t>Sistem antiefractie</t>
  </si>
  <si>
    <t>Sistem monitorizare video TVCI</t>
  </si>
  <si>
    <t>Sistem control acces</t>
  </si>
  <si>
    <t>Achizitie si montaj Statie de demanganizare automata cu instalatie de dezinfectie cu clorinare</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</si>
  <si>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</si>
  <si>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</si>
  <si>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</si>
  <si>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</si>
  <si>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</si>
  <si>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</si>
  <si>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</si>
  <si>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</si>
  <si>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</si>
  <si>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</si>
  <si>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</si>
  <si>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</si>
  <si>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</si>
  <si>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</si>
  <si>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</si>
  <si>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</si>
  <si>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Electrocardiograf portabil cu 12 canale 2 bucati</t>
  </si>
  <si>
    <t>Centrifugă de laborator</t>
  </si>
  <si>
    <t>Analizor pentru urină</t>
  </si>
  <si>
    <t>Spirometru</t>
  </si>
  <si>
    <t>Servicii de proiectare fazele: studii de teren, expertiza tehnica, DALI, PT+DE+CS pentru obiectivul "Modernizare DJ 731C Vedea (Izvoru de Jos) -Cocu, km 7+314 - 11+914, L=4,6 km, comunele Vedea si Cocu, judetul Arges"</t>
  </si>
  <si>
    <t>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</si>
  <si>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Masina spalat toalete</t>
  </si>
  <si>
    <t xml:space="preserve">Pompa infuzomat </t>
  </si>
  <si>
    <t xml:space="preserve">Troliu medical pediatric </t>
  </si>
  <si>
    <t xml:space="preserve">Canapea de examinare electrica </t>
  </si>
  <si>
    <t>Fierastrau gips cu aspiratie</t>
  </si>
  <si>
    <t>Licenta Microsoft Windows 11 PRO OEM</t>
  </si>
  <si>
    <t>Licenta Microsoft Office 2021 Home and Business OEM</t>
  </si>
  <si>
    <t>Achizitie containere modulare pentru amenajare grupuri sanitare CLD</t>
  </si>
  <si>
    <t>Sistem Alarmare la Efractie si Sistem Supraveghere Video</t>
  </si>
  <si>
    <t>Sistem NAS 48TB compatibil cu sistemul CARESTREAM VUE PACS</t>
  </si>
  <si>
    <t>Spitalul de Pneumologie Valea Iasului</t>
  </si>
  <si>
    <t>Achiziție microbuze destinate transportului elevilor din Județul Argeș prin finanțare acordată de AFM</t>
  </si>
  <si>
    <t>Documentatie de arhitectura si documentatie tehnica pentru obtinerea autorizatiei de securitate la incendiu</t>
  </si>
  <si>
    <t>UNITATEA DE ASISTENTA MEDICO SOCIALA CALINESTI</t>
  </si>
  <si>
    <t>Servicii de proiectare fazele: studii de teren, expertiza tehnica, DALI, PT+DE, CS pentru obiectivul "Modernizare DJ 737 Matau - Cocenesti- Boteni, km 13+781-15+181,  L=1,4 km, comuna Boteni, judetul Arges"</t>
  </si>
  <si>
    <t>Servicii de proiectare fazele: studii de teren, expertiza tehnica, DALI, PT+DE, CS pentru obiectivul "Refacere prag de fund la pod pe DJ 737 Mioarele - Boteni, km 15+072 peste raul Argesel,  L=49 m, comuna Boteni, judetul Arges"</t>
  </si>
  <si>
    <t>Router</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</si>
  <si>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</si>
  <si>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</si>
  <si>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Elaborarea documentatiilor in vederea obtinerii autorizatiilor de functionare ISU cu verificare tehnica inclusa</t>
  </si>
  <si>
    <t>Sistem hemodinamic pentru angiograf</t>
  </si>
  <si>
    <t>Licente SQL 2022 device CAL</t>
  </si>
  <si>
    <t xml:space="preserve">Licente SQL Server 2022 standard edition </t>
  </si>
  <si>
    <t>Sistem Desktop PC ( cu monitor )</t>
  </si>
  <si>
    <t>Sistem Desktop PC ( fara monitor )</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</si>
  <si>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</si>
  <si>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</si>
  <si>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</si>
  <si>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</si>
  <si>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</si>
  <si>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</si>
  <si>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</si>
  <si>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 xml:space="preserve">Lucrari de intarire instalatii electrice Bloc operator </t>
  </si>
  <si>
    <t xml:space="preserve">Masa kinetoterapie reglata electric </t>
  </si>
  <si>
    <t xml:space="preserve">Bicicleta electrica pentru membre superioare si inferioare  </t>
  </si>
  <si>
    <t xml:space="preserve">Executie studiu geotehnic 3 foraje cu dezveliri de fundatii  </t>
  </si>
  <si>
    <t xml:space="preserve">Executare incercari structurale si nestructurale in vederea realizarii expertizei tehnice pentru incadrarea in clasa de risc seismic </t>
  </si>
  <si>
    <t>Proiectare sistem complet de siguranta, detectie, semnalizare si alarmare a incendiilor, iluminat de siguranta</t>
  </si>
  <si>
    <t>Achizitie si montaj sistem coplet de siguranta, detectie, semnalizare si alarmare a incendiilor, iluminat de siguranta</t>
  </si>
  <si>
    <t xml:space="preserve">Realizarea alimentarii de rezerva din linia LEA 20KV-Electroarges-Oras </t>
  </si>
  <si>
    <t>Malaxor pentru parafina</t>
  </si>
  <si>
    <t>Frigider bloc alimentar</t>
  </si>
  <si>
    <t xml:space="preserve">Licenta Microsoft Windows 11 PRO+Office 2021 </t>
  </si>
  <si>
    <t xml:space="preserve"> 60.02 </t>
  </si>
  <si>
    <t>APARARE</t>
  </si>
  <si>
    <t>Lucrari de instalare si configurare retea calculatoare TV si telefonie</t>
  </si>
  <si>
    <t>Complet statie de lucru cu cititor de smart - card</t>
  </si>
  <si>
    <t>Studiu si asigurare de asistenta tehnica pentru realizarea Planului de mentinere a calitatii aerului in judetul Arges 2025-2029</t>
  </si>
  <si>
    <t>Lucrari de inlocuire/modernizare pardoseala PVC  CPU</t>
  </si>
  <si>
    <t>Echipament informatic - Server</t>
  </si>
  <si>
    <t>Modernizare decantor</t>
  </si>
  <si>
    <t>Modificare alimentare cu energie electrica Pavilion II</t>
  </si>
  <si>
    <t>Proiect, avize, autorizatii "Lucrari de colectare si deversare ape pluviale de pe acoperisul spitalului"</t>
  </si>
  <si>
    <t>Lucrari de colectare si deversare ape pluviale de pe acoperisul spitalului</t>
  </si>
  <si>
    <t xml:space="preserve">Licente Office 2021 Pro Plus </t>
  </si>
  <si>
    <t>Marmita</t>
  </si>
  <si>
    <t>Proiect tehnic si executie lucrari  pentru obiectivul de investitii "Alimentare cu Gaze Extindere Ambulatoriu Integrat al Spitalului Judetean de Urgenta Pitesti"</t>
  </si>
  <si>
    <t>Motor oscilant gipsotom</t>
  </si>
  <si>
    <t>Compresor aer DK 502VS/M</t>
  </si>
  <si>
    <t>Aparat EKG</t>
  </si>
  <si>
    <t xml:space="preserve">Licenta pentru echipament de tip firewall FortiGate -101F </t>
  </si>
  <si>
    <t>Lupe chirurgicale cu magnificatie 2.5XmACRO-Up Orascoptic</t>
  </si>
  <si>
    <t>Aparat pentru lipit pungi sterilizare (instrumentar chirurgical)</t>
  </si>
  <si>
    <t>Sistem angiograf monoplan cardiovascular</t>
  </si>
  <si>
    <t>Servicii de elaborare Expertiza Tehnica ( inclusiv Clasa de Risc Seismic in care se incadreaza constructia), Audit Energetic cu Certificatul de Performanta Energetica pentru obiectivul de investitii "Spitalul de Boli Cronice Calinesti, str.Dr. Ion Craciun, nr.484, comuna Calinesti, judetul Arges"</t>
  </si>
  <si>
    <t>Elaborare documentație tehnica (Tema de proiectare + D.A.L.I ) pentru obiectivul de investiții "Construire grupuri sanitare Parter anexate corpuri existente și modificări de compartimentare interioară, str. Industriei, nr.19, Costești, jud.Argeș</t>
  </si>
  <si>
    <t xml:space="preserve">Racordare la reteaua publica de canalizare menajera '' la Centrul de Zi Rucar '' Comuna Rucar , Judetul Arges   </t>
  </si>
  <si>
    <t>Proiectare sistem supraveghere video pentru "Locuinte protejate - Siguranta si Ingrijire Arges "</t>
  </si>
  <si>
    <t>Proiectare sistem supraveghere video pentru "Centru Respiro pentru Persoane Adulte cu Dizabilități"</t>
  </si>
  <si>
    <t xml:space="preserve">Proiectare sistem antiefractie si control acces </t>
  </si>
  <si>
    <t>Expertiza tehnica si intocmire documentatie  in vederea obtinerii Avizului de Securitate la Incendiu</t>
  </si>
  <si>
    <t>Intocmire documentatie in vederea obtinerii Autorizatiei de Securitate la Incendiu</t>
  </si>
  <si>
    <t xml:space="preserve">           </t>
  </si>
  <si>
    <t xml:space="preserve">      Şef Serviciu Buget,</t>
  </si>
  <si>
    <t xml:space="preserve">        Venituri, Impozite şi Taxe </t>
  </si>
  <si>
    <t>Proiectare si executie sistem supraveghere video - wirelles la imobilul situat in Pitesti, str.Armand Calinescu , nr.44, Judetul Arges</t>
  </si>
  <si>
    <t>Proiectare si executie sistem de detectie si alarmare la efractie - wirelles  la imobilul situat in Pitesti, str.Armand Calinescu , nr.44, Judetul Arges</t>
  </si>
  <si>
    <t>Proiectare sistem supraveghere video pentru " Centrul de zi pentru persoane adulte cu dizabilitati Dragolesti "</t>
  </si>
  <si>
    <t>CENTRE ADULȚI   Asistenta sociala in caz de boli si invaliditati   (cod 68.02.04/05/06)</t>
  </si>
  <si>
    <t xml:space="preserve">Licenta  Windows </t>
  </si>
  <si>
    <t xml:space="preserve">Licenta Microsoft Office </t>
  </si>
  <si>
    <t>Sistem de alimentare cu apa "Mancioiu"- captare, inmagazinare si transport apa catre UAT Cuca si UAT Moraresti</t>
  </si>
  <si>
    <t>Echipare cu convertizoare de frecventa grup pompare 2*11 kw Statie pompare Trivale</t>
  </si>
  <si>
    <t>Echipare cu convertizoare de frecventa grup pompare 3*18,5 kw  Statie pompare Trivale</t>
  </si>
  <si>
    <t>Reabilitare instalatie hidraulica refulare Statia de repompare Trivale</t>
  </si>
  <si>
    <t>Reabilitare CA De400mm Mosoaia zona camin Ciocanai</t>
  </si>
  <si>
    <t>Reabilitare CA De400mm Mosoaia zona camin Lazaresti</t>
  </si>
  <si>
    <t>Servicii de intocmire a documentatiei tehnice necesara obtinerii autorizatiei de securitate la incendiu pentru obiectivul "Complex de Servicii Sociale, mun.Campulung, Judet Arges"</t>
  </si>
  <si>
    <t>Achizitie containere modulare, racordare la utilitati si amenajare teren pentru Farmacia Spitalului de Psihiatrie "Sf.Maria" Vedea</t>
  </si>
  <si>
    <r>
      <t>Avize, autorizatii si asistenta tehnica "Lucrari de construire in vederea conformarii imobilului la cerinta esentiala de calitate "</t>
    </r>
    <r>
      <rPr>
        <i/>
        <sz val="11"/>
        <rFont val="Arial"/>
        <family val="2"/>
        <charset val="238"/>
      </rPr>
      <t>Securitate la incendiu</t>
    </r>
    <r>
      <rPr>
        <sz val="14"/>
        <rFont val="Arial"/>
        <family val="2"/>
        <charset val="238"/>
      </rPr>
      <t>"</t>
    </r>
  </si>
  <si>
    <t>Anexa 1b        H.C.J. nr.255/29.08.2024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</si>
</sst>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lei&quot;_-;\-* #,##0.00\ &quot;lei&quot;_-;_-* &quot;-&quot;??\ &quot;lei&quot;_-;_-@_-"/>
  </numFmts>
  <fonts count="42"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color theme="1"/>
      <name val="Times New Roman"/>
      <family val="1"/>
    </font>
    <font>
      <sz val="12"/>
      <color theme="1"/>
      <name val="Times New Roman"/>
      <family val="1"/>
    </font>
    <font>
      <b/>
      <sz val="12"/>
      <color rgb="FFC00000"/>
      <name val="Times New Roman"/>
      <family val="1"/>
    </font>
    <font>
      <sz val="12"/>
      <color rgb="FFC00000"/>
      <name val="Times New Roman"/>
      <family val="1"/>
    </font>
    <font>
      <sz val="12"/>
      <color rgb="FFC00000"/>
      <name val="Times New Roman"/>
      <family val="1"/>
      <charset val="238"/>
    </font>
    <font>
      <sz val="10"/>
      <color rgb="FFC00000"/>
      <name val="Arial"/>
      <family val="2"/>
      <charset val="238"/>
    </font>
    <font>
      <u/>
      <sz val="12"/>
      <color rgb="FFC00000"/>
      <name val="Times New Roman"/>
      <family val="1"/>
    </font>
    <font>
      <b/>
      <sz val="12"/>
      <name val="Times New Roman"/>
      <family val="1"/>
    </font>
    <font>
      <sz val="12"/>
      <name val="Times New Roman"/>
      <family val="1"/>
    </font>
    <font>
      <sz val="11"/>
      <name val="Times New Roman"/>
      <family val="1"/>
    </font>
    <font>
      <sz val="11"/>
      <name val="Times New Roman"/>
      <family val="1"/>
      <charset val="238"/>
    </font>
    <font>
      <b/>
      <sz val="11"/>
      <name val="Times New Roman"/>
      <family val="1"/>
      <charset val="238"/>
    </font>
    <font>
      <b/>
      <sz val="12"/>
      <color theme="1"/>
      <name val="Times New Roman"/>
      <family val="1"/>
      <charset val="238"/>
    </font>
    <font>
      <sz val="12"/>
      <color theme="1"/>
      <name val="Times New Roman"/>
      <family val="1"/>
      <charset val="238"/>
    </font>
    <font>
      <sz val="12"/>
      <name val="Times New Roman"/>
      <family val="1"/>
      <charset val="238"/>
    </font>
    <font>
      <sz val="10"/>
      <name val="Calibri"/>
      <family val="2"/>
    </font>
    <font>
      <b/>
      <sz val="11"/>
      <color theme="1"/>
      <name val="Times New Roman"/>
      <family val="1"/>
      <charset val="238"/>
    </font>
    <font>
      <b/>
      <sz val="11"/>
      <name val="Times New Roman"/>
      <family val="1"/>
    </font>
    <font>
      <u/>
      <sz val="12"/>
      <name val="Times New Roman"/>
      <family val="1"/>
    </font>
    <font>
      <b/>
      <i/>
      <sz val="12"/>
      <name val="Times New Roman"/>
      <family val="1"/>
    </font>
    <font>
      <b/>
      <sz val="12"/>
      <name val="Times New Roman"/>
      <family val="1"/>
      <charset val="238"/>
    </font>
    <font>
      <b/>
      <sz val="12"/>
      <color rgb="FFFF0000"/>
      <name val="Times New Roman"/>
      <family val="1"/>
    </font>
    <font>
      <sz val="12"/>
      <color rgb="FFFF0000"/>
      <name val="Times New Roman"/>
      <family val="1"/>
    </font>
    <font>
      <b/>
      <sz val="12"/>
      <color rgb="FF000000"/>
      <name val="Times New Roman"/>
      <family val="1"/>
      <charset val="238"/>
    </font>
    <font>
      <i/>
      <sz val="8"/>
      <name val="Times New Roman"/>
      <family val="1"/>
    </font>
    <font>
      <b/>
      <i/>
      <sz val="8"/>
      <name val="Times New Roman"/>
      <family val="1"/>
    </font>
    <font>
      <i/>
      <sz val="8"/>
      <name val="Arial"/>
      <family val="2"/>
      <charset val="238"/>
    </font>
    <font>
      <b/>
      <u/>
      <sz val="12"/>
      <name val="Times New Roman"/>
      <family val="1"/>
    </font>
    <font>
      <i/>
      <sz val="11"/>
      <name val="Arial"/>
      <family val="2"/>
      <charset val="238"/>
    </font>
    <font>
      <sz val="14"/>
      <name val="Arial"/>
      <family val="2"/>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s>
  <cellStyleXfs count="24">
    <xf numFmtId="0" fontId="0" fillId="0" borderId="0"/>
    <xf numFmtId="0" fontId="9" fillId="0" borderId="0"/>
    <xf numFmtId="0" fontId="10" fillId="0" borderId="0"/>
    <xf numFmtId="0" fontId="8" fillId="0" borderId="0"/>
    <xf numFmtId="0" fontId="8" fillId="0" borderId="0"/>
    <xf numFmtId="0" fontId="9" fillId="0" borderId="0"/>
    <xf numFmtId="0" fontId="11" fillId="0" borderId="0"/>
    <xf numFmtId="0" fontId="10" fillId="0" borderId="0"/>
    <xf numFmtId="0" fontId="8" fillId="0" borderId="0"/>
    <xf numFmtId="0" fontId="8" fillId="0" borderId="0"/>
    <xf numFmtId="44" fontId="9" fillId="0" borderId="0" applyFont="0" applyFill="0" applyBorder="0" applyAlignment="0" applyProtection="0"/>
    <xf numFmtId="0" fontId="7" fillId="0" borderId="0"/>
    <xf numFmtId="0" fontId="11" fillId="0" borderId="0"/>
    <xf numFmtId="0" fontId="9" fillId="0" borderId="0"/>
    <xf numFmtId="0" fontId="6" fillId="0" borderId="0"/>
    <xf numFmtId="0" fontId="5" fillId="0" borderId="0"/>
    <xf numFmtId="0" fontId="9" fillId="0" borderId="0"/>
    <xf numFmtId="0" fontId="4" fillId="0" borderId="0"/>
    <xf numFmtId="0" fontId="4" fillId="0" borderId="0"/>
    <xf numFmtId="0" fontId="3" fillId="0" borderId="0"/>
    <xf numFmtId="0" fontId="3" fillId="0" borderId="0"/>
    <xf numFmtId="0" fontId="3" fillId="0" borderId="0"/>
    <xf numFmtId="0" fontId="2" fillId="0" borderId="0"/>
    <xf numFmtId="0" fontId="1" fillId="0" borderId="0"/>
  </cellStyleXfs>
  <cellXfs count="388">
    <xf numFmtId="0" fontId="0" fillId="0" borderId="0" xfId="0"/>
    <xf numFmtId="0" fontId="12" fillId="2" borderId="0" xfId="0" applyFont="1" applyFill="1"/>
    <xf numFmtId="0" fontId="13" fillId="2" borderId="0" xfId="0" applyFont="1" applyFill="1" applyAlignment="1">
      <alignment horizontal="right"/>
    </xf>
    <xf numFmtId="0" fontId="12" fillId="2" borderId="0" xfId="0" applyFont="1" applyFill="1" applyAlignment="1">
      <alignment horizontal="right"/>
    </xf>
    <xf numFmtId="0" fontId="13" fillId="2" borderId="0" xfId="0" applyFont="1" applyFill="1"/>
    <xf numFmtId="0" fontId="13" fillId="0" borderId="0" xfId="0" applyFont="1" applyAlignment="1">
      <alignment horizontal="center"/>
    </xf>
    <xf numFmtId="0" fontId="13" fillId="2" borderId="0" xfId="0" applyFont="1" applyFill="1" applyAlignment="1"/>
    <xf numFmtId="0" fontId="13" fillId="2" borderId="0" xfId="0" applyFont="1" applyFill="1" applyBorder="1"/>
    <xf numFmtId="0" fontId="13" fillId="2" borderId="0" xfId="0" applyFont="1" applyFill="1" applyBorder="1" applyAlignment="1">
      <alignment horizontal="center"/>
    </xf>
    <xf numFmtId="0" fontId="13" fillId="2" borderId="0" xfId="0" applyFont="1" applyFill="1" applyBorder="1" applyAlignment="1">
      <alignment horizontal="right"/>
    </xf>
    <xf numFmtId="0" fontId="12" fillId="2" borderId="0" xfId="0" applyFont="1" applyFill="1" applyBorder="1" applyAlignment="1">
      <alignment horizontal="right"/>
    </xf>
    <xf numFmtId="0" fontId="12" fillId="2" borderId="0" xfId="0" applyFont="1" applyFill="1" applyBorder="1"/>
    <xf numFmtId="0" fontId="13" fillId="2" borderId="1" xfId="0" applyFont="1" applyFill="1" applyBorder="1"/>
    <xf numFmtId="0" fontId="12" fillId="2" borderId="2" xfId="0" applyFont="1" applyFill="1" applyBorder="1"/>
    <xf numFmtId="0" fontId="12" fillId="2" borderId="2" xfId="0" applyFont="1" applyFill="1" applyBorder="1" applyAlignment="1">
      <alignment horizontal="center"/>
    </xf>
    <xf numFmtId="0" fontId="12" fillId="2" borderId="3" xfId="0" applyFont="1" applyFill="1" applyBorder="1" applyAlignment="1">
      <alignment horizontal="right"/>
    </xf>
    <xf numFmtId="0" fontId="12" fillId="2" borderId="4" xfId="0" applyFont="1" applyFill="1" applyBorder="1"/>
    <xf numFmtId="0" fontId="12" fillId="2" borderId="5" xfId="0" applyFont="1" applyFill="1" applyBorder="1" applyAlignment="1">
      <alignment horizontal="center"/>
    </xf>
    <xf numFmtId="0" fontId="12" fillId="2" borderId="6" xfId="0" applyFont="1" applyFill="1" applyBorder="1" applyAlignment="1">
      <alignment horizontal="center"/>
    </xf>
    <xf numFmtId="0" fontId="12" fillId="2" borderId="0" xfId="0" applyFont="1" applyFill="1" applyBorder="1" applyAlignment="1">
      <alignment horizontal="center"/>
    </xf>
    <xf numFmtId="2" fontId="13" fillId="2" borderId="0" xfId="0" applyNumberFormat="1" applyFont="1" applyFill="1"/>
    <xf numFmtId="2" fontId="12" fillId="2" borderId="0" xfId="0" applyNumberFormat="1" applyFont="1" applyFill="1" applyBorder="1" applyAlignment="1">
      <alignment horizontal="right"/>
    </xf>
    <xf numFmtId="0" fontId="13" fillId="2" borderId="7" xfId="0" applyFont="1" applyFill="1" applyBorder="1"/>
    <xf numFmtId="4" fontId="12" fillId="2" borderId="3" xfId="0" applyNumberFormat="1" applyFont="1" applyFill="1" applyBorder="1" applyAlignment="1">
      <alignment horizontal="right"/>
    </xf>
    <xf numFmtId="4" fontId="13" fillId="2" borderId="0" xfId="0" applyNumberFormat="1" applyFont="1" applyFill="1" applyAlignment="1">
      <alignment horizontal="center"/>
    </xf>
    <xf numFmtId="4" fontId="13" fillId="2" borderId="0" xfId="0" applyNumberFormat="1" applyFont="1" applyFill="1"/>
    <xf numFmtId="4" fontId="13" fillId="2" borderId="0" xfId="0" applyNumberFormat="1" applyFont="1" applyFill="1" applyBorder="1"/>
    <xf numFmtId="4" fontId="13" fillId="0" borderId="0" xfId="0" applyNumberFormat="1" applyFont="1" applyAlignment="1">
      <alignment horizontal="left"/>
    </xf>
    <xf numFmtId="2" fontId="13" fillId="2" borderId="0" xfId="0" applyNumberFormat="1" applyFont="1" applyFill="1" applyBorder="1"/>
    <xf numFmtId="2" fontId="12" fillId="2" borderId="0" xfId="0" applyNumberFormat="1" applyFont="1" applyFill="1" applyBorder="1" applyAlignment="1">
      <alignment horizontal="center"/>
    </xf>
    <xf numFmtId="4" fontId="12" fillId="2" borderId="6" xfId="0" applyNumberFormat="1" applyFont="1" applyFill="1" applyBorder="1" applyAlignment="1">
      <alignment horizontal="right"/>
    </xf>
    <xf numFmtId="4" fontId="13" fillId="2" borderId="0" xfId="0" applyNumberFormat="1" applyFont="1" applyFill="1" applyBorder="1" applyAlignment="1">
      <alignment horizontal="center"/>
    </xf>
    <xf numFmtId="4" fontId="12" fillId="2" borderId="0" xfId="0" applyNumberFormat="1" applyFont="1" applyFill="1" applyBorder="1" applyAlignment="1">
      <alignment horizontal="left"/>
    </xf>
    <xf numFmtId="2" fontId="12" fillId="2" borderId="0" xfId="0" applyNumberFormat="1" applyFont="1" applyFill="1" applyBorder="1"/>
    <xf numFmtId="2" fontId="12" fillId="2" borderId="0" xfId="0" applyNumberFormat="1" applyFont="1" applyFill="1"/>
    <xf numFmtId="0" fontId="14" fillId="2" borderId="0" xfId="0" applyFont="1" applyFill="1"/>
    <xf numFmtId="0" fontId="15" fillId="2" borderId="0" xfId="0" applyFont="1" applyFill="1" applyAlignment="1">
      <alignment horizontal="center"/>
    </xf>
    <xf numFmtId="0" fontId="14" fillId="2" borderId="0" xfId="0" applyFont="1" applyFill="1" applyAlignment="1">
      <alignment horizontal="right"/>
    </xf>
    <xf numFmtId="0" fontId="15" fillId="2" borderId="0" xfId="0" applyFont="1" applyFill="1"/>
    <xf numFmtId="0" fontId="15" fillId="0" borderId="0" xfId="0" applyFont="1" applyAlignment="1">
      <alignment horizontal="center"/>
    </xf>
    <xf numFmtId="0" fontId="15" fillId="2" borderId="0" xfId="0" applyFont="1" applyFill="1" applyBorder="1"/>
    <xf numFmtId="0" fontId="15" fillId="0" borderId="0" xfId="0" applyFont="1" applyAlignment="1">
      <alignment horizontal="right"/>
    </xf>
    <xf numFmtId="0" fontId="14" fillId="2" borderId="0" xfId="0" applyFont="1" applyFill="1" applyBorder="1" applyAlignment="1">
      <alignment horizontal="right"/>
    </xf>
    <xf numFmtId="4" fontId="15" fillId="2" borderId="0" xfId="0" applyNumberFormat="1" applyFont="1" applyFill="1"/>
    <xf numFmtId="4" fontId="15" fillId="2" borderId="0" xfId="0" applyNumberFormat="1" applyFont="1" applyFill="1" applyBorder="1"/>
    <xf numFmtId="4" fontId="15" fillId="2" borderId="0" xfId="0" applyNumberFormat="1" applyFont="1" applyFill="1" applyBorder="1" applyAlignment="1">
      <alignment horizontal="center"/>
    </xf>
    <xf numFmtId="2" fontId="14" fillId="0" borderId="0" xfId="0" applyNumberFormat="1" applyFont="1" applyFill="1" applyBorder="1"/>
    <xf numFmtId="0" fontId="15" fillId="0" borderId="0" xfId="0" applyFont="1" applyBorder="1" applyAlignment="1">
      <alignment horizontal="right"/>
    </xf>
    <xf numFmtId="0" fontId="15" fillId="0" borderId="0" xfId="0" applyFont="1"/>
    <xf numFmtId="0" fontId="18" fillId="2" borderId="0" xfId="0" applyFont="1" applyFill="1"/>
    <xf numFmtId="2" fontId="15" fillId="0" borderId="0" xfId="0" applyNumberFormat="1" applyFont="1" applyFill="1" applyBorder="1" applyAlignment="1">
      <alignment horizontal="center"/>
    </xf>
    <xf numFmtId="2" fontId="16" fillId="0" borderId="0" xfId="0" applyNumberFormat="1" applyFont="1" applyFill="1" applyBorder="1" applyAlignment="1">
      <alignment horizontal="center"/>
    </xf>
    <xf numFmtId="0" fontId="17" fillId="0" borderId="0" xfId="0" applyFont="1" applyFill="1" applyBorder="1" applyAlignment="1">
      <alignment wrapText="1"/>
    </xf>
    <xf numFmtId="0" fontId="16" fillId="0" borderId="0" xfId="0" applyFont="1" applyBorder="1" applyAlignment="1">
      <alignment horizontal="center"/>
    </xf>
    <xf numFmtId="0" fontId="16" fillId="0" borderId="0" xfId="0" applyFont="1" applyAlignment="1">
      <alignment horizontal="center"/>
    </xf>
    <xf numFmtId="2" fontId="19" fillId="3" borderId="8" xfId="0" applyNumberFormat="1" applyFont="1" applyFill="1" applyBorder="1"/>
    <xf numFmtId="2" fontId="19" fillId="3" borderId="6" xfId="0" applyNumberFormat="1" applyFont="1" applyFill="1" applyBorder="1"/>
    <xf numFmtId="4" fontId="19" fillId="3" borderId="4" xfId="0" applyNumberFormat="1" applyFont="1" applyFill="1" applyBorder="1" applyAlignment="1">
      <alignment horizontal="right"/>
    </xf>
    <xf numFmtId="4" fontId="19" fillId="3" borderId="5" xfId="0" applyNumberFormat="1" applyFont="1" applyFill="1" applyBorder="1" applyAlignment="1"/>
    <xf numFmtId="0" fontId="20" fillId="2" borderId="0" xfId="0" applyFont="1" applyFill="1"/>
    <xf numFmtId="4" fontId="20" fillId="2" borderId="0" xfId="0" applyNumberFormat="1" applyFont="1" applyFill="1" applyBorder="1" applyAlignment="1">
      <alignment horizontal="center"/>
    </xf>
    <xf numFmtId="4" fontId="20" fillId="2" borderId="0" xfId="0" applyNumberFormat="1" applyFont="1" applyFill="1"/>
    <xf numFmtId="2" fontId="20" fillId="2" borderId="0" xfId="0" applyNumberFormat="1" applyFont="1" applyFill="1" applyBorder="1"/>
    <xf numFmtId="2" fontId="19" fillId="2" borderId="0" xfId="0" applyNumberFormat="1" applyFont="1" applyFill="1" applyBorder="1" applyAlignment="1">
      <alignment horizontal="right"/>
    </xf>
    <xf numFmtId="4" fontId="19" fillId="2" borderId="0" xfId="0" applyNumberFormat="1" applyFont="1" applyFill="1" applyBorder="1" applyAlignment="1">
      <alignment horizontal="left"/>
    </xf>
    <xf numFmtId="2" fontId="19" fillId="2" borderId="0" xfId="0" applyNumberFormat="1" applyFont="1" applyFill="1" applyBorder="1" applyAlignment="1">
      <alignment horizontal="center"/>
    </xf>
    <xf numFmtId="2" fontId="19" fillId="2" borderId="0" xfId="0" applyNumberFormat="1" applyFont="1" applyFill="1" applyBorder="1"/>
    <xf numFmtId="2" fontId="19" fillId="2" borderId="0" xfId="0" applyNumberFormat="1" applyFont="1" applyFill="1"/>
    <xf numFmtId="2" fontId="20" fillId="2" borderId="0" xfId="0" applyNumberFormat="1" applyFont="1" applyFill="1"/>
    <xf numFmtId="2" fontId="19" fillId="0" borderId="0" xfId="0" applyNumberFormat="1" applyFont="1" applyFill="1" applyBorder="1"/>
    <xf numFmtId="0" fontId="19" fillId="4" borderId="8" xfId="0" applyFont="1" applyFill="1" applyBorder="1" applyAlignment="1">
      <alignment wrapText="1"/>
    </xf>
    <xf numFmtId="0" fontId="19" fillId="4" borderId="4" xfId="0" applyFont="1" applyFill="1" applyBorder="1" applyAlignment="1">
      <alignment horizontal="center"/>
    </xf>
    <xf numFmtId="4" fontId="19" fillId="4" borderId="8" xfId="0" applyNumberFormat="1" applyFont="1" applyFill="1" applyBorder="1" applyAlignment="1">
      <alignment wrapText="1"/>
    </xf>
    <xf numFmtId="0" fontId="19" fillId="2" borderId="0" xfId="0" applyFont="1" applyFill="1" applyAlignment="1">
      <alignment horizontal="right"/>
    </xf>
    <xf numFmtId="0" fontId="19" fillId="2" borderId="4" xfId="0" applyFont="1" applyFill="1" applyBorder="1" applyAlignment="1">
      <alignment wrapText="1"/>
    </xf>
    <xf numFmtId="0" fontId="19" fillId="2" borderId="4" xfId="0" applyFont="1" applyFill="1" applyBorder="1" applyAlignment="1">
      <alignment horizontal="center"/>
    </xf>
    <xf numFmtId="0" fontId="19" fillId="2" borderId="8" xfId="0" applyFont="1" applyFill="1" applyBorder="1" applyAlignment="1">
      <alignment wrapText="1"/>
    </xf>
    <xf numFmtId="4" fontId="19" fillId="2" borderId="6" xfId="0" applyNumberFormat="1" applyFont="1" applyFill="1" applyBorder="1" applyAlignment="1">
      <alignment horizontal="right"/>
    </xf>
    <xf numFmtId="4" fontId="21" fillId="2" borderId="8" xfId="13" applyNumberFormat="1" applyFont="1" applyFill="1" applyBorder="1"/>
    <xf numFmtId="0" fontId="20" fillId="2" borderId="8" xfId="0" applyFont="1" applyFill="1" applyBorder="1" applyAlignment="1">
      <alignment horizontal="center"/>
    </xf>
    <xf numFmtId="4" fontId="20" fillId="2" borderId="6" xfId="0" applyNumberFormat="1" applyFont="1" applyFill="1" applyBorder="1" applyAlignment="1">
      <alignment horizontal="right"/>
    </xf>
    <xf numFmtId="0" fontId="22" fillId="2" borderId="10" xfId="16" applyNumberFormat="1" applyFont="1" applyFill="1" applyBorder="1" applyAlignment="1">
      <alignment horizontal="left" vertical="center" wrapText="1"/>
    </xf>
    <xf numFmtId="0" fontId="22" fillId="2" borderId="8" xfId="16" applyNumberFormat="1" applyFont="1" applyFill="1" applyBorder="1" applyAlignment="1">
      <alignment horizontal="left" vertical="center" wrapText="1"/>
    </xf>
    <xf numFmtId="0" fontId="20" fillId="0" borderId="8" xfId="11" applyFont="1" applyBorder="1" applyAlignment="1">
      <alignment horizontal="center"/>
    </xf>
    <xf numFmtId="4" fontId="20" fillId="2" borderId="8" xfId="7" applyNumberFormat="1" applyFont="1" applyFill="1" applyBorder="1" applyAlignment="1">
      <alignment horizontal="right"/>
    </xf>
    <xf numFmtId="0" fontId="23" fillId="2" borderId="8" xfId="9" applyFont="1" applyFill="1" applyBorder="1"/>
    <xf numFmtId="2" fontId="12" fillId="3" borderId="8" xfId="0" applyNumberFormat="1" applyFont="1" applyFill="1" applyBorder="1"/>
    <xf numFmtId="2" fontId="12" fillId="3" borderId="6" xfId="0" applyNumberFormat="1" applyFont="1" applyFill="1" applyBorder="1"/>
    <xf numFmtId="2" fontId="12" fillId="3" borderId="6" xfId="0" applyNumberFormat="1" applyFont="1" applyFill="1" applyBorder="1" applyAlignment="1">
      <alignment horizontal="center"/>
    </xf>
    <xf numFmtId="4" fontId="12" fillId="3" borderId="6" xfId="0" applyNumberFormat="1" applyFont="1" applyFill="1" applyBorder="1" applyAlignment="1">
      <alignment horizontal="right"/>
    </xf>
    <xf numFmtId="4" fontId="13" fillId="0" borderId="0" xfId="0" applyNumberFormat="1" applyFont="1" applyAlignment="1">
      <alignment horizontal="right"/>
    </xf>
    <xf numFmtId="2" fontId="12" fillId="0" borderId="0" xfId="0" applyNumberFormat="1" applyFont="1" applyFill="1" applyBorder="1"/>
    <xf numFmtId="0" fontId="12" fillId="4" borderId="8" xfId="0" applyFont="1" applyFill="1" applyBorder="1" applyAlignment="1">
      <alignment wrapText="1"/>
    </xf>
    <xf numFmtId="0" fontId="12" fillId="4" borderId="4" xfId="0" applyFont="1" applyFill="1" applyBorder="1" applyAlignment="1">
      <alignment horizontal="center"/>
    </xf>
    <xf numFmtId="2" fontId="12" fillId="4" borderId="8" xfId="0" applyNumberFormat="1" applyFont="1" applyFill="1" applyBorder="1" applyAlignment="1">
      <alignment wrapText="1"/>
    </xf>
    <xf numFmtId="2" fontId="13" fillId="2" borderId="0" xfId="0" applyNumberFormat="1" applyFont="1" applyFill="1" applyBorder="1" applyAlignment="1">
      <alignment horizontal="right"/>
    </xf>
    <xf numFmtId="0" fontId="22" fillId="2" borderId="10" xfId="13" applyFont="1" applyFill="1" applyBorder="1" applyAlignment="1">
      <alignment wrapText="1"/>
    </xf>
    <xf numFmtId="0" fontId="13" fillId="2" borderId="8" xfId="0" applyFont="1" applyFill="1" applyBorder="1" applyAlignment="1">
      <alignment horizontal="center"/>
    </xf>
    <xf numFmtId="0" fontId="26" fillId="2" borderId="9" xfId="13" applyFont="1" applyFill="1" applyBorder="1" applyAlignment="1">
      <alignment wrapText="1"/>
    </xf>
    <xf numFmtId="0" fontId="26" fillId="2" borderId="8" xfId="13" applyFont="1" applyFill="1" applyBorder="1" applyAlignment="1">
      <alignment wrapText="1"/>
    </xf>
    <xf numFmtId="0" fontId="22" fillId="2" borderId="8" xfId="9" applyFont="1" applyFill="1" applyBorder="1"/>
    <xf numFmtId="0" fontId="21" fillId="2" borderId="8" xfId="13" applyFont="1" applyFill="1" applyBorder="1" applyAlignment="1">
      <alignment wrapText="1"/>
    </xf>
    <xf numFmtId="0" fontId="22" fillId="2" borderId="8" xfId="13" applyFont="1" applyFill="1" applyBorder="1" applyAlignment="1">
      <alignment horizontal="left" wrapText="1"/>
    </xf>
    <xf numFmtId="0" fontId="26" fillId="0" borderId="8" xfId="20" applyFont="1" applyBorder="1" applyAlignment="1">
      <alignment wrapText="1"/>
    </xf>
    <xf numFmtId="0" fontId="12" fillId="0" borderId="8" xfId="0" applyFont="1" applyBorder="1" applyAlignment="1"/>
    <xf numFmtId="0" fontId="26" fillId="2" borderId="8" xfId="20" applyFont="1" applyFill="1" applyBorder="1" applyAlignment="1">
      <alignment wrapText="1"/>
    </xf>
    <xf numFmtId="0" fontId="22" fillId="2" borderId="9" xfId="0" applyFont="1" applyFill="1" applyBorder="1" applyAlignment="1">
      <alignment wrapText="1"/>
    </xf>
    <xf numFmtId="2" fontId="23" fillId="2" borderId="8" xfId="9" applyNumberFormat="1" applyFont="1" applyFill="1" applyBorder="1"/>
    <xf numFmtId="4" fontId="25" fillId="2" borderId="8" xfId="0" applyNumberFormat="1" applyFont="1" applyFill="1" applyBorder="1" applyAlignment="1">
      <alignment horizontal="right"/>
    </xf>
    <xf numFmtId="1" fontId="13" fillId="2" borderId="8" xfId="0" applyNumberFormat="1" applyFont="1" applyFill="1" applyBorder="1" applyAlignment="1">
      <alignment horizontal="center"/>
    </xf>
    <xf numFmtId="0" fontId="22" fillId="2" borderId="4" xfId="5" applyFont="1" applyFill="1" applyBorder="1" applyAlignment="1">
      <alignment wrapText="1"/>
    </xf>
    <xf numFmtId="0" fontId="22" fillId="2" borderId="8" xfId="5" applyFont="1" applyFill="1" applyBorder="1" applyAlignment="1">
      <alignment wrapText="1"/>
    </xf>
    <xf numFmtId="0" fontId="19" fillId="2" borderId="8" xfId="1" applyFont="1" applyFill="1" applyBorder="1" applyAlignment="1">
      <alignment wrapText="1"/>
    </xf>
    <xf numFmtId="4" fontId="19" fillId="2" borderId="8" xfId="0" applyNumberFormat="1" applyFont="1" applyFill="1" applyBorder="1" applyAlignment="1">
      <alignment horizontal="right"/>
    </xf>
    <xf numFmtId="4" fontId="20" fillId="2" borderId="8" xfId="0" applyNumberFormat="1" applyFont="1" applyFill="1" applyBorder="1" applyAlignment="1">
      <alignment horizontal="right"/>
    </xf>
    <xf numFmtId="0" fontId="22" fillId="2" borderId="9" xfId="13" applyFont="1" applyFill="1" applyBorder="1" applyAlignment="1">
      <alignment wrapText="1"/>
    </xf>
    <xf numFmtId="0" fontId="20" fillId="0" borderId="0" xfId="0" applyFont="1" applyBorder="1" applyAlignment="1">
      <alignment horizontal="right"/>
    </xf>
    <xf numFmtId="0" fontId="19" fillId="0" borderId="8" xfId="0" applyFont="1" applyBorder="1"/>
    <xf numFmtId="0" fontId="20" fillId="2" borderId="0" xfId="1" applyFont="1" applyFill="1"/>
    <xf numFmtId="0" fontId="20" fillId="2" borderId="0" xfId="0" applyFont="1" applyFill="1" applyBorder="1"/>
    <xf numFmtId="0" fontId="20" fillId="2" borderId="0" xfId="0" applyFont="1" applyFill="1" applyBorder="1" applyAlignment="1">
      <alignment horizontal="center"/>
    </xf>
    <xf numFmtId="4" fontId="20" fillId="2" borderId="0" xfId="0" applyNumberFormat="1" applyFont="1" applyFill="1" applyBorder="1" applyAlignment="1">
      <alignment horizontal="right"/>
    </xf>
    <xf numFmtId="4" fontId="20" fillId="2" borderId="9" xfId="0" applyNumberFormat="1" applyFont="1" applyFill="1" applyBorder="1" applyAlignment="1">
      <alignment horizontal="right"/>
    </xf>
    <xf numFmtId="0" fontId="19" fillId="0" borderId="8" xfId="0" applyFont="1" applyBorder="1" applyAlignment="1">
      <alignment horizontal="center"/>
    </xf>
    <xf numFmtId="0" fontId="21" fillId="2" borderId="8" xfId="0" applyFont="1" applyFill="1" applyBorder="1" applyAlignment="1">
      <alignment wrapText="1"/>
    </xf>
    <xf numFmtId="0" fontId="21" fillId="2" borderId="9" xfId="0" applyFont="1" applyFill="1" applyBorder="1" applyAlignment="1">
      <alignment wrapText="1"/>
    </xf>
    <xf numFmtId="0" fontId="20" fillId="2" borderId="9" xfId="13" applyFont="1" applyFill="1" applyBorder="1" applyAlignment="1">
      <alignment wrapText="1"/>
    </xf>
    <xf numFmtId="4" fontId="23" fillId="2" borderId="8" xfId="9" applyNumberFormat="1" applyFont="1" applyFill="1" applyBorder="1"/>
    <xf numFmtId="0" fontId="22" fillId="0" borderId="8" xfId="9" applyFont="1" applyBorder="1"/>
    <xf numFmtId="0" fontId="19" fillId="4" borderId="8" xfId="0" applyFont="1" applyFill="1" applyBorder="1" applyAlignment="1">
      <alignment horizontal="center" wrapText="1"/>
    </xf>
    <xf numFmtId="0" fontId="19" fillId="0" borderId="8" xfId="0" applyFont="1" applyBorder="1" applyAlignment="1">
      <alignment wrapText="1"/>
    </xf>
    <xf numFmtId="0" fontId="19" fillId="2" borderId="8" xfId="9" applyFont="1" applyFill="1" applyBorder="1" applyAlignment="1">
      <alignment wrapText="1"/>
    </xf>
    <xf numFmtId="4" fontId="19" fillId="2" borderId="9" xfId="7" applyNumberFormat="1" applyFont="1" applyFill="1" applyBorder="1" applyAlignment="1">
      <alignment horizontal="right"/>
    </xf>
    <xf numFmtId="4" fontId="26" fillId="2" borderId="9" xfId="7" applyNumberFormat="1" applyFont="1" applyFill="1" applyBorder="1" applyAlignment="1">
      <alignment horizontal="right"/>
    </xf>
    <xf numFmtId="4" fontId="26" fillId="2" borderId="9" xfId="20" applyNumberFormat="1" applyFont="1" applyFill="1" applyBorder="1" applyAlignment="1">
      <alignment horizontal="right"/>
    </xf>
    <xf numFmtId="4" fontId="26" fillId="2" borderId="8" xfId="13" applyNumberFormat="1" applyFont="1" applyFill="1" applyBorder="1"/>
    <xf numFmtId="0" fontId="29" fillId="2" borderId="8" xfId="9" applyFont="1" applyFill="1" applyBorder="1" applyAlignment="1">
      <alignment wrapText="1"/>
    </xf>
    <xf numFmtId="0" fontId="20" fillId="2" borderId="9" xfId="0" applyFont="1" applyFill="1" applyBorder="1"/>
    <xf numFmtId="4" fontId="19" fillId="2" borderId="6" xfId="7" applyNumberFormat="1" applyFont="1" applyFill="1" applyBorder="1" applyAlignment="1">
      <alignment horizontal="right"/>
    </xf>
    <xf numFmtId="4" fontId="20" fillId="2" borderId="0" xfId="0" applyNumberFormat="1" applyFont="1" applyFill="1" applyBorder="1"/>
    <xf numFmtId="0" fontId="21" fillId="2" borderId="8" xfId="9" applyFont="1" applyFill="1" applyBorder="1"/>
    <xf numFmtId="0" fontId="20" fillId="2" borderId="8" xfId="0" applyFont="1" applyFill="1" applyBorder="1" applyAlignment="1">
      <alignment horizontal="center" wrapText="1"/>
    </xf>
    <xf numFmtId="4" fontId="20" fillId="2" borderId="8" xfId="4" applyNumberFormat="1" applyFont="1" applyFill="1" applyBorder="1"/>
    <xf numFmtId="2" fontId="20" fillId="0" borderId="0" xfId="0" applyNumberFormat="1" applyFont="1" applyFill="1" applyBorder="1" applyAlignment="1">
      <alignment horizontal="center"/>
    </xf>
    <xf numFmtId="0" fontId="19" fillId="2" borderId="0" xfId="0" applyFont="1" applyFill="1" applyBorder="1" applyAlignment="1">
      <alignment horizontal="right"/>
    </xf>
    <xf numFmtId="0" fontId="30" fillId="2" borderId="0" xfId="0" applyFont="1" applyFill="1"/>
    <xf numFmtId="0" fontId="19" fillId="7" borderId="8" xfId="4" applyFont="1" applyFill="1" applyBorder="1"/>
    <xf numFmtId="4" fontId="19" fillId="7" borderId="8" xfId="4" applyNumberFormat="1" applyFont="1" applyFill="1" applyBorder="1"/>
    <xf numFmtId="0" fontId="29" fillId="0" borderId="8" xfId="0" applyFont="1" applyBorder="1"/>
    <xf numFmtId="4" fontId="19" fillId="2" borderId="8" xfId="4" applyNumberFormat="1" applyFont="1" applyFill="1" applyBorder="1"/>
    <xf numFmtId="0" fontId="31" fillId="2" borderId="8" xfId="0" applyFont="1" applyFill="1" applyBorder="1" applyAlignment="1">
      <alignment wrapText="1"/>
    </xf>
    <xf numFmtId="0" fontId="20" fillId="2" borderId="0" xfId="0" applyFont="1" applyFill="1" applyAlignment="1">
      <alignment horizontal="right"/>
    </xf>
    <xf numFmtId="4" fontId="20" fillId="2" borderId="6" xfId="7" applyNumberFormat="1" applyFont="1" applyFill="1" applyBorder="1" applyAlignment="1">
      <alignment horizontal="right"/>
    </xf>
    <xf numFmtId="4" fontId="29" fillId="2" borderId="8" xfId="9" applyNumberFormat="1" applyFont="1" applyFill="1" applyBorder="1"/>
    <xf numFmtId="0" fontId="20" fillId="2" borderId="4" xfId="0" applyFont="1" applyFill="1" applyBorder="1" applyAlignment="1">
      <alignment horizontal="center"/>
    </xf>
    <xf numFmtId="0" fontId="22" fillId="8" borderId="8" xfId="0" applyFont="1" applyFill="1" applyBorder="1" applyAlignment="1">
      <alignment wrapText="1"/>
    </xf>
    <xf numFmtId="1" fontId="26" fillId="2" borderId="8" xfId="0" applyNumberFormat="1" applyFont="1" applyFill="1" applyBorder="1" applyAlignment="1">
      <alignment horizontal="center"/>
    </xf>
    <xf numFmtId="4" fontId="26" fillId="2" borderId="6" xfId="7" applyNumberFormat="1" applyFont="1" applyFill="1" applyBorder="1" applyAlignment="1">
      <alignment horizontal="right"/>
    </xf>
    <xf numFmtId="4" fontId="26" fillId="2" borderId="8" xfId="7" applyNumberFormat="1" applyFont="1" applyFill="1" applyBorder="1" applyAlignment="1">
      <alignment horizontal="right"/>
    </xf>
    <xf numFmtId="0" fontId="26" fillId="2" borderId="8" xfId="0" applyFont="1" applyFill="1" applyBorder="1" applyAlignment="1">
      <alignment horizontal="center"/>
    </xf>
    <xf numFmtId="4" fontId="20" fillId="2" borderId="8" xfId="0" applyNumberFormat="1" applyFont="1" applyFill="1" applyBorder="1" applyAlignment="1">
      <alignment wrapText="1"/>
    </xf>
    <xf numFmtId="4" fontId="22" fillId="2" borderId="8" xfId="13" applyNumberFormat="1" applyFont="1" applyFill="1" applyBorder="1"/>
    <xf numFmtId="4" fontId="26" fillId="2" borderId="8" xfId="0" applyNumberFormat="1" applyFont="1" applyFill="1" applyBorder="1" applyAlignment="1">
      <alignment wrapText="1"/>
    </xf>
    <xf numFmtId="0" fontId="20" fillId="2" borderId="8" xfId="9" applyFont="1" applyFill="1" applyBorder="1"/>
    <xf numFmtId="3" fontId="22" fillId="2" borderId="8" xfId="9" applyNumberFormat="1" applyFont="1" applyFill="1" applyBorder="1" applyAlignment="1">
      <alignment horizontal="center"/>
    </xf>
    <xf numFmtId="0" fontId="26" fillId="2" borderId="8" xfId="11" applyFont="1" applyFill="1" applyBorder="1" applyAlignment="1">
      <alignment horizontal="center"/>
    </xf>
    <xf numFmtId="0" fontId="21" fillId="2" borderId="8" xfId="13" applyFont="1" applyFill="1" applyBorder="1" applyAlignment="1">
      <alignment horizontal="center" wrapText="1"/>
    </xf>
    <xf numFmtId="0" fontId="20" fillId="2" borderId="8" xfId="11" applyFont="1" applyFill="1" applyBorder="1" applyAlignment="1">
      <alignment horizontal="center"/>
    </xf>
    <xf numFmtId="0" fontId="12" fillId="0" borderId="0" xfId="0" applyFont="1" applyAlignment="1">
      <alignment horizontal="center"/>
    </xf>
    <xf numFmtId="0" fontId="13" fillId="0" borderId="0" xfId="0" applyFont="1"/>
    <xf numFmtId="0" fontId="12" fillId="0" borderId="0" xfId="0" applyFont="1" applyAlignment="1"/>
    <xf numFmtId="0" fontId="13" fillId="0" borderId="0" xfId="0" applyFont="1" applyBorder="1" applyAlignment="1"/>
    <xf numFmtId="2" fontId="20" fillId="2" borderId="6" xfId="0" applyNumberFormat="1" applyFont="1" applyFill="1" applyBorder="1" applyAlignment="1">
      <alignment wrapText="1"/>
    </xf>
    <xf numFmtId="0" fontId="20" fillId="2" borderId="0" xfId="0" applyFont="1" applyFill="1" applyBorder="1" applyAlignment="1">
      <alignment horizontal="center" wrapText="1"/>
    </xf>
    <xf numFmtId="2" fontId="19" fillId="2" borderId="0" xfId="0" applyNumberFormat="1" applyFont="1" applyFill="1" applyBorder="1" applyAlignment="1">
      <alignment wrapText="1"/>
    </xf>
    <xf numFmtId="0" fontId="19" fillId="2" borderId="0" xfId="0" applyFont="1" applyFill="1" applyBorder="1" applyAlignment="1">
      <alignment wrapText="1"/>
    </xf>
    <xf numFmtId="0" fontId="19" fillId="4" borderId="10" xfId="0" applyFont="1" applyFill="1" applyBorder="1" applyAlignment="1">
      <alignment wrapText="1"/>
    </xf>
    <xf numFmtId="4" fontId="19" fillId="4" borderId="8" xfId="0" applyNumberFormat="1" applyFont="1" applyFill="1" applyBorder="1" applyAlignment="1">
      <alignment horizontal="right" wrapText="1"/>
    </xf>
    <xf numFmtId="0" fontId="19" fillId="2" borderId="8" xfId="11" applyFont="1" applyFill="1" applyBorder="1"/>
    <xf numFmtId="2" fontId="19" fillId="2" borderId="6" xfId="0" applyNumberFormat="1" applyFont="1" applyFill="1" applyBorder="1" applyAlignment="1">
      <alignment wrapText="1"/>
    </xf>
    <xf numFmtId="0" fontId="28" fillId="2" borderId="8" xfId="9" applyFont="1" applyFill="1" applyBorder="1"/>
    <xf numFmtId="0" fontId="19" fillId="0" borderId="8" xfId="0" applyFont="1" applyFill="1" applyBorder="1" applyAlignment="1">
      <alignment wrapText="1"/>
    </xf>
    <xf numFmtId="2" fontId="32" fillId="2" borderId="6" xfId="0" applyNumberFormat="1" applyFont="1" applyFill="1" applyBorder="1" applyAlignment="1">
      <alignment wrapText="1"/>
    </xf>
    <xf numFmtId="0" fontId="20" fillId="2" borderId="8" xfId="9" applyFont="1" applyFill="1" applyBorder="1" applyAlignment="1">
      <alignment wrapText="1"/>
    </xf>
    <xf numFmtId="0" fontId="22" fillId="2" borderId="8" xfId="16" applyFont="1" applyFill="1" applyBorder="1" applyAlignment="1">
      <alignment horizontal="left" vertical="center" wrapText="1"/>
    </xf>
    <xf numFmtId="0" fontId="22" fillId="2" borderId="8" xfId="13" applyFont="1" applyFill="1" applyBorder="1" applyAlignment="1">
      <alignment wrapText="1"/>
    </xf>
    <xf numFmtId="4" fontId="20" fillId="2" borderId="10" xfId="0" applyNumberFormat="1" applyFont="1" applyFill="1" applyBorder="1" applyAlignment="1">
      <alignment horizontal="right"/>
    </xf>
    <xf numFmtId="4" fontId="32" fillId="2" borderId="8" xfId="0" applyNumberFormat="1" applyFont="1" applyFill="1" applyBorder="1" applyAlignment="1">
      <alignment horizontal="right"/>
    </xf>
    <xf numFmtId="4" fontId="20" fillId="2" borderId="8" xfId="1" applyNumberFormat="1" applyFont="1" applyFill="1" applyBorder="1"/>
    <xf numFmtId="4" fontId="19" fillId="2" borderId="8" xfId="1" applyNumberFormat="1" applyFont="1" applyFill="1" applyBorder="1"/>
    <xf numFmtId="0" fontId="29" fillId="2" borderId="8" xfId="9" applyFont="1" applyFill="1" applyBorder="1"/>
    <xf numFmtId="4" fontId="19" fillId="2" borderId="10" xfId="0" applyNumberFormat="1" applyFont="1" applyFill="1" applyBorder="1" applyAlignment="1">
      <alignment horizontal="right"/>
    </xf>
    <xf numFmtId="0" fontId="20" fillId="2" borderId="10" xfId="0" applyFont="1" applyFill="1" applyBorder="1" applyAlignment="1">
      <alignment horizontal="center"/>
    </xf>
    <xf numFmtId="0" fontId="20" fillId="2" borderId="10" xfId="0" applyFont="1" applyFill="1" applyBorder="1" applyAlignment="1">
      <alignment horizontal="center" wrapText="1"/>
    </xf>
    <xf numFmtId="0" fontId="19" fillId="6" borderId="8" xfId="0" applyFont="1" applyFill="1" applyBorder="1" applyAlignment="1"/>
    <xf numFmtId="4" fontId="20" fillId="0" borderId="8" xfId="0" applyNumberFormat="1" applyFont="1" applyBorder="1" applyAlignment="1"/>
    <xf numFmtId="0" fontId="19" fillId="0" borderId="8" xfId="0" applyFont="1" applyBorder="1" applyAlignment="1"/>
    <xf numFmtId="0" fontId="20" fillId="0" borderId="0" xfId="0" applyFont="1" applyAlignment="1">
      <alignment horizontal="right"/>
    </xf>
    <xf numFmtId="0" fontId="19" fillId="4" borderId="8" xfId="0" applyFont="1" applyFill="1" applyBorder="1" applyAlignment="1"/>
    <xf numFmtId="0" fontId="19" fillId="4" borderId="8" xfId="0" applyFont="1" applyFill="1" applyBorder="1" applyAlignment="1">
      <alignment horizontal="center"/>
    </xf>
    <xf numFmtId="4" fontId="19" fillId="4" borderId="8" xfId="0" applyNumberFormat="1" applyFont="1" applyFill="1" applyBorder="1" applyAlignment="1"/>
    <xf numFmtId="4" fontId="20" fillId="2" borderId="0" xfId="1" applyNumberFormat="1" applyFont="1" applyFill="1" applyBorder="1" applyAlignment="1">
      <alignment horizontal="center"/>
    </xf>
    <xf numFmtId="0" fontId="20" fillId="2" borderId="0" xfId="1" applyFont="1" applyFill="1" applyAlignment="1">
      <alignment horizontal="center"/>
    </xf>
    <xf numFmtId="4" fontId="19" fillId="4" borderId="8" xfId="0" applyNumberFormat="1" applyFont="1" applyFill="1" applyBorder="1" applyAlignment="1">
      <alignment horizontal="right"/>
    </xf>
    <xf numFmtId="0" fontId="20" fillId="2" borderId="0" xfId="0" applyFont="1" applyFill="1" applyAlignment="1">
      <alignment wrapText="1"/>
    </xf>
    <xf numFmtId="4" fontId="20" fillId="2" borderId="0" xfId="1" applyNumberFormat="1" applyFont="1" applyFill="1" applyBorder="1" applyAlignment="1">
      <alignment horizontal="center" wrapText="1"/>
    </xf>
    <xf numFmtId="4" fontId="19" fillId="5" borderId="8" xfId="0" applyNumberFormat="1" applyFont="1" applyFill="1" applyBorder="1" applyAlignment="1">
      <alignment horizontal="right"/>
    </xf>
    <xf numFmtId="0" fontId="20" fillId="0" borderId="0" xfId="0" applyFont="1"/>
    <xf numFmtId="0" fontId="20" fillId="2" borderId="8" xfId="13" applyFont="1" applyFill="1" applyBorder="1" applyAlignment="1">
      <alignment wrapText="1"/>
    </xf>
    <xf numFmtId="0" fontId="19" fillId="2" borderId="0" xfId="0" applyFont="1" applyFill="1"/>
    <xf numFmtId="4" fontId="19" fillId="3" borderId="8" xfId="0" applyNumberFormat="1" applyFont="1" applyFill="1" applyBorder="1" applyAlignment="1">
      <alignment horizontal="right"/>
    </xf>
    <xf numFmtId="0" fontId="25" fillId="2" borderId="8" xfId="13" applyFont="1" applyFill="1" applyBorder="1" applyAlignment="1">
      <alignment wrapText="1"/>
    </xf>
    <xf numFmtId="0" fontId="19" fillId="2" borderId="8" xfId="0" applyFont="1" applyFill="1" applyBorder="1" applyAlignment="1"/>
    <xf numFmtId="4" fontId="19" fillId="2" borderId="8" xfId="0" applyNumberFormat="1" applyFont="1" applyFill="1" applyBorder="1" applyAlignment="1"/>
    <xf numFmtId="2" fontId="19" fillId="4" borderId="8" xfId="0" applyNumberFormat="1" applyFont="1" applyFill="1" applyBorder="1" applyAlignment="1">
      <alignment wrapText="1"/>
    </xf>
    <xf numFmtId="0" fontId="20" fillId="2" borderId="8" xfId="0" applyFont="1" applyFill="1" applyBorder="1"/>
    <xf numFmtId="4" fontId="13" fillId="2" borderId="8" xfId="4" applyNumberFormat="1" applyFont="1" applyFill="1" applyBorder="1"/>
    <xf numFmtId="0" fontId="20" fillId="2" borderId="0" xfId="13" applyFont="1" applyFill="1" applyBorder="1" applyAlignment="1">
      <alignment wrapText="1"/>
    </xf>
    <xf numFmtId="4" fontId="20" fillId="2" borderId="0" xfId="4" applyNumberFormat="1" applyFont="1" applyFill="1" applyBorder="1"/>
    <xf numFmtId="0" fontId="20" fillId="2" borderId="4" xfId="0" applyFont="1" applyFill="1" applyBorder="1" applyAlignment="1">
      <alignment horizontal="center" wrapText="1"/>
    </xf>
    <xf numFmtId="4" fontId="25" fillId="2" borderId="8" xfId="0" applyNumberFormat="1" applyFont="1" applyFill="1" applyBorder="1" applyAlignment="1"/>
    <xf numFmtId="4" fontId="32" fillId="2" borderId="8" xfId="4" applyNumberFormat="1" applyFont="1" applyFill="1" applyBorder="1"/>
    <xf numFmtId="0" fontId="19" fillId="2" borderId="0" xfId="0" applyFont="1" applyFill="1" applyBorder="1" applyAlignment="1">
      <alignment horizontal="left"/>
    </xf>
    <xf numFmtId="0" fontId="24" fillId="0" borderId="0" xfId="0" applyFont="1" applyBorder="1" applyAlignment="1">
      <alignment horizontal="left"/>
    </xf>
    <xf numFmtId="0" fontId="22" fillId="2" borderId="8" xfId="0" applyFont="1" applyFill="1" applyBorder="1" applyAlignment="1">
      <alignment wrapText="1"/>
    </xf>
    <xf numFmtId="0" fontId="34" fillId="2" borderId="0" xfId="0" applyFont="1" applyFill="1"/>
    <xf numFmtId="4" fontId="34" fillId="2" borderId="0" xfId="0" applyNumberFormat="1" applyFont="1" applyFill="1" applyAlignment="1">
      <alignment horizontal="center"/>
    </xf>
    <xf numFmtId="0" fontId="34" fillId="2" borderId="0" xfId="0" applyFont="1" applyFill="1" applyAlignment="1">
      <alignment horizontal="right"/>
    </xf>
    <xf numFmtId="0" fontId="33" fillId="2" borderId="0" xfId="0" applyFont="1" applyFill="1" applyAlignment="1"/>
    <xf numFmtId="0" fontId="34" fillId="0" borderId="0" xfId="0" applyFont="1" applyAlignment="1">
      <alignment horizontal="right"/>
    </xf>
    <xf numFmtId="0" fontId="34" fillId="0" borderId="0" xfId="0" applyFont="1"/>
    <xf numFmtId="0" fontId="34" fillId="0" borderId="0" xfId="0" applyFont="1" applyBorder="1" applyAlignment="1"/>
    <xf numFmtId="4" fontId="26" fillId="2" borderId="8" xfId="20" applyNumberFormat="1" applyFont="1" applyFill="1" applyBorder="1" applyAlignment="1">
      <alignment horizontal="right"/>
    </xf>
    <xf numFmtId="0" fontId="23" fillId="2" borderId="8" xfId="13" applyFont="1" applyFill="1" applyBorder="1" applyAlignment="1">
      <alignment wrapText="1"/>
    </xf>
    <xf numFmtId="0" fontId="21" fillId="2" borderId="4" xfId="5" applyFont="1" applyFill="1" applyBorder="1" applyAlignment="1">
      <alignment wrapText="1"/>
    </xf>
    <xf numFmtId="2" fontId="20" fillId="0" borderId="8" xfId="0" applyNumberFormat="1" applyFont="1" applyBorder="1" applyAlignment="1">
      <alignment wrapText="1"/>
    </xf>
    <xf numFmtId="0" fontId="20" fillId="0" borderId="8" xfId="0" applyFont="1" applyBorder="1" applyAlignment="1">
      <alignment horizontal="center"/>
    </xf>
    <xf numFmtId="0" fontId="21" fillId="0" borderId="8" xfId="9" applyFont="1" applyBorder="1"/>
    <xf numFmtId="4" fontId="20" fillId="2" borderId="0" xfId="0" applyNumberFormat="1" applyFont="1" applyFill="1" applyBorder="1" applyAlignment="1">
      <alignment horizontal="center" wrapText="1"/>
    </xf>
    <xf numFmtId="0" fontId="20" fillId="0" borderId="8" xfId="0" applyFont="1" applyFill="1" applyBorder="1" applyAlignment="1">
      <alignment horizontal="center"/>
    </xf>
    <xf numFmtId="0" fontId="26" fillId="2" borderId="8" xfId="0" applyFont="1" applyFill="1" applyBorder="1" applyAlignment="1">
      <alignment horizontal="center" wrapText="1"/>
    </xf>
    <xf numFmtId="4" fontId="26" fillId="2" borderId="8" xfId="0" applyNumberFormat="1" applyFont="1" applyFill="1" applyBorder="1" applyAlignment="1">
      <alignment horizontal="right"/>
    </xf>
    <xf numFmtId="0" fontId="26" fillId="2" borderId="10" xfId="13" applyFont="1" applyFill="1" applyBorder="1" applyAlignment="1">
      <alignment wrapText="1"/>
    </xf>
    <xf numFmtId="2" fontId="26" fillId="2" borderId="10" xfId="0" applyNumberFormat="1" applyFont="1" applyFill="1" applyBorder="1" applyAlignment="1">
      <alignment wrapText="1"/>
    </xf>
    <xf numFmtId="2" fontId="26" fillId="2" borderId="8" xfId="0" applyNumberFormat="1" applyFont="1" applyFill="1" applyBorder="1" applyAlignment="1">
      <alignment wrapText="1"/>
    </xf>
    <xf numFmtId="0" fontId="13" fillId="2" borderId="0" xfId="0" applyFont="1" applyFill="1" applyAlignment="1">
      <alignment horizontal="center"/>
    </xf>
    <xf numFmtId="0" fontId="24" fillId="0" borderId="0" xfId="0" applyFont="1" applyBorder="1" applyAlignment="1"/>
    <xf numFmtId="4" fontId="19" fillId="2" borderId="8" xfId="7" applyNumberFormat="1" applyFont="1" applyFill="1" applyBorder="1" applyAlignment="1">
      <alignment horizontal="right"/>
    </xf>
    <xf numFmtId="0" fontId="35" fillId="0" borderId="0" xfId="0" applyFont="1" applyAlignment="1">
      <alignment horizontal="center"/>
    </xf>
    <xf numFmtId="0" fontId="20" fillId="0" borderId="10" xfId="23" applyFont="1" applyBorder="1"/>
    <xf numFmtId="0" fontId="20" fillId="2" borderId="10" xfId="0" applyFont="1" applyFill="1" applyBorder="1"/>
    <xf numFmtId="0" fontId="21" fillId="2" borderId="8" xfId="16" applyNumberFormat="1" applyFont="1" applyFill="1" applyBorder="1" applyAlignment="1">
      <alignment horizontal="left" vertical="center" wrapText="1"/>
    </xf>
    <xf numFmtId="0" fontId="20" fillId="0" borderId="10" xfId="0" applyFont="1" applyBorder="1"/>
    <xf numFmtId="0" fontId="19" fillId="2" borderId="8" xfId="0" applyFont="1" applyFill="1" applyBorder="1" applyAlignment="1">
      <alignment horizontal="center"/>
    </xf>
    <xf numFmtId="0" fontId="26" fillId="0" borderId="8" xfId="11" applyFont="1" applyBorder="1" applyAlignment="1">
      <alignment horizontal="center"/>
    </xf>
    <xf numFmtId="0" fontId="32" fillId="2" borderId="4" xfId="0" applyFont="1" applyFill="1" applyBorder="1" applyAlignment="1">
      <alignment horizontal="center"/>
    </xf>
    <xf numFmtId="4" fontId="32" fillId="2" borderId="8" xfId="7" applyNumberFormat="1" applyFont="1" applyFill="1" applyBorder="1" applyAlignment="1">
      <alignment horizontal="right"/>
    </xf>
    <xf numFmtId="0" fontId="32" fillId="0" borderId="8" xfId="0" applyFont="1" applyBorder="1"/>
    <xf numFmtId="0" fontId="26" fillId="2" borderId="4" xfId="0" applyFont="1" applyFill="1" applyBorder="1" applyAlignment="1">
      <alignment horizontal="center"/>
    </xf>
    <xf numFmtId="0" fontId="26" fillId="0" borderId="10" xfId="0" applyFont="1" applyBorder="1"/>
    <xf numFmtId="0" fontId="26" fillId="0" borderId="8" xfId="0" applyFont="1" applyBorder="1"/>
    <xf numFmtId="0" fontId="32" fillId="4" borderId="8" xfId="0" applyFont="1" applyFill="1" applyBorder="1" applyAlignment="1">
      <alignment wrapText="1"/>
    </xf>
    <xf numFmtId="0" fontId="32" fillId="4" borderId="4" xfId="0" applyFont="1" applyFill="1" applyBorder="1" applyAlignment="1">
      <alignment horizontal="center"/>
    </xf>
    <xf numFmtId="2" fontId="32" fillId="4" borderId="8" xfId="0" applyNumberFormat="1" applyFont="1" applyFill="1" applyBorder="1" applyAlignment="1">
      <alignment wrapText="1"/>
    </xf>
    <xf numFmtId="0" fontId="32" fillId="2" borderId="8" xfId="11" applyFont="1" applyFill="1" applyBorder="1"/>
    <xf numFmtId="0" fontId="32" fillId="2" borderId="8" xfId="0" applyFont="1" applyFill="1" applyBorder="1" applyAlignment="1">
      <alignment horizontal="center"/>
    </xf>
    <xf numFmtId="4" fontId="32" fillId="2" borderId="6" xfId="0" applyNumberFormat="1" applyFont="1" applyFill="1" applyBorder="1" applyAlignment="1">
      <alignment horizontal="right"/>
    </xf>
    <xf numFmtId="4" fontId="19" fillId="2" borderId="8" xfId="0" applyNumberFormat="1" applyFont="1" applyFill="1" applyBorder="1" applyAlignment="1">
      <alignment wrapText="1"/>
    </xf>
    <xf numFmtId="0" fontId="20" fillId="0" borderId="8" xfId="20" applyFont="1" applyBorder="1" applyAlignment="1">
      <alignment wrapText="1"/>
    </xf>
    <xf numFmtId="4" fontId="20" fillId="2" borderId="0" xfId="0" applyNumberFormat="1" applyFont="1" applyFill="1" applyBorder="1" applyAlignment="1"/>
    <xf numFmtId="0" fontId="20" fillId="2" borderId="0" xfId="0" applyFont="1" applyFill="1" applyAlignment="1">
      <alignment horizontal="center"/>
    </xf>
    <xf numFmtId="0" fontId="20" fillId="2" borderId="10" xfId="13" applyFont="1" applyFill="1" applyBorder="1" applyAlignment="1">
      <alignment wrapText="1"/>
    </xf>
    <xf numFmtId="0" fontId="36" fillId="2" borderId="0" xfId="0" applyFont="1" applyFill="1"/>
    <xf numFmtId="4" fontId="36" fillId="2" borderId="0" xfId="0" applyNumberFormat="1" applyFont="1" applyFill="1" applyBorder="1" applyAlignment="1">
      <alignment horizontal="center"/>
    </xf>
    <xf numFmtId="2" fontId="37" fillId="2" borderId="0" xfId="0" applyNumberFormat="1" applyFont="1" applyFill="1" applyBorder="1" applyAlignment="1">
      <alignment horizontal="right"/>
    </xf>
    <xf numFmtId="0" fontId="23" fillId="2" borderId="8" xfId="9" applyFont="1" applyFill="1" applyBorder="1" applyAlignment="1">
      <alignment wrapText="1"/>
    </xf>
    <xf numFmtId="2" fontId="19" fillId="2" borderId="8" xfId="0" applyNumberFormat="1" applyFont="1" applyFill="1" applyBorder="1" applyAlignment="1">
      <alignment wrapText="1"/>
    </xf>
    <xf numFmtId="0" fontId="26" fillId="2" borderId="8" xfId="0" applyFont="1" applyFill="1" applyBorder="1" applyAlignment="1">
      <alignment vertical="center" wrapText="1"/>
    </xf>
    <xf numFmtId="2" fontId="20" fillId="2" borderId="8" xfId="0" applyNumberFormat="1" applyFont="1" applyFill="1" applyBorder="1" applyAlignment="1">
      <alignment wrapText="1"/>
    </xf>
    <xf numFmtId="0" fontId="23" fillId="2" borderId="8" xfId="13" applyFont="1" applyFill="1" applyBorder="1"/>
    <xf numFmtId="0" fontId="20" fillId="2" borderId="8" xfId="0" applyFont="1" applyFill="1" applyBorder="1" applyAlignment="1">
      <alignment vertical="center" wrapText="1"/>
    </xf>
    <xf numFmtId="0" fontId="21" fillId="2" borderId="8" xfId="13" applyFont="1" applyFill="1" applyBorder="1" applyAlignment="1">
      <alignment horizontal="left" vertical="center" wrapText="1"/>
    </xf>
    <xf numFmtId="4" fontId="20" fillId="2" borderId="8" xfId="0" applyNumberFormat="1" applyFont="1" applyFill="1" applyBorder="1" applyAlignment="1">
      <alignment horizontal="right" wrapText="1"/>
    </xf>
    <xf numFmtId="0" fontId="19" fillId="3" borderId="5" xfId="0" applyFont="1" applyFill="1" applyBorder="1" applyAlignment="1">
      <alignment wrapText="1"/>
    </xf>
    <xf numFmtId="4" fontId="19" fillId="3" borderId="6" xfId="0" applyNumberFormat="1" applyFont="1" applyFill="1" applyBorder="1" applyAlignment="1">
      <alignment horizontal="right"/>
    </xf>
    <xf numFmtId="0" fontId="22" fillId="0" borderId="8" xfId="16" applyNumberFormat="1" applyFont="1" applyFill="1" applyBorder="1" applyAlignment="1">
      <alignment horizontal="left" vertical="center" wrapText="1"/>
    </xf>
    <xf numFmtId="0" fontId="20" fillId="0" borderId="11" xfId="0" applyFont="1" applyBorder="1" applyAlignment="1">
      <alignment wrapText="1"/>
    </xf>
    <xf numFmtId="0" fontId="22" fillId="0" borderId="8" xfId="19" applyFont="1" applyBorder="1" applyAlignment="1">
      <alignment wrapText="1"/>
    </xf>
    <xf numFmtId="0" fontId="22" fillId="2" borderId="8" xfId="19" applyFont="1" applyFill="1" applyBorder="1"/>
    <xf numFmtId="0" fontId="22" fillId="2" borderId="8" xfId="9" applyFont="1" applyFill="1" applyBorder="1" applyAlignment="1">
      <alignment wrapText="1"/>
    </xf>
    <xf numFmtId="0" fontId="38" fillId="2" borderId="0" xfId="0" applyFont="1" applyFill="1" applyBorder="1" applyAlignment="1">
      <alignment horizontal="center" wrapText="1"/>
    </xf>
    <xf numFmtId="0" fontId="22" fillId="0" borderId="9" xfId="9" applyFont="1" applyBorder="1"/>
    <xf numFmtId="0" fontId="22" fillId="0" borderId="9" xfId="9" applyFont="1" applyBorder="1" applyAlignment="1">
      <alignment vertical="center" wrapText="1"/>
    </xf>
    <xf numFmtId="0" fontId="22" fillId="0" borderId="9" xfId="9" applyFont="1" applyBorder="1" applyAlignment="1">
      <alignment wrapText="1"/>
    </xf>
    <xf numFmtId="0" fontId="22" fillId="0" borderId="9" xfId="9" applyFont="1" applyBorder="1" applyAlignment="1">
      <alignment vertical="center"/>
    </xf>
    <xf numFmtId="0" fontId="22" fillId="0" borderId="9" xfId="9" applyFont="1" applyBorder="1" applyAlignment="1">
      <alignment horizontal="left" vertical="center"/>
    </xf>
    <xf numFmtId="0" fontId="22" fillId="2" borderId="8" xfId="22" applyFont="1" applyFill="1" applyBorder="1"/>
    <xf numFmtId="0" fontId="26" fillId="2" borderId="9" xfId="19" applyFont="1" applyFill="1" applyBorder="1" applyAlignment="1">
      <alignment vertical="center" wrapText="1"/>
    </xf>
    <xf numFmtId="0" fontId="26" fillId="2" borderId="8" xfId="19" applyFont="1" applyFill="1" applyBorder="1" applyAlignment="1">
      <alignment vertical="center" wrapText="1"/>
    </xf>
    <xf numFmtId="0" fontId="22" fillId="0" borderId="8" xfId="0" applyFont="1" applyBorder="1"/>
    <xf numFmtId="0" fontId="22" fillId="0" borderId="8" xfId="0" applyFont="1" applyBorder="1" applyAlignment="1">
      <alignment vertical="center"/>
    </xf>
    <xf numFmtId="0" fontId="22" fillId="0" borderId="8" xfId="0" applyFont="1" applyBorder="1" applyAlignment="1">
      <alignment wrapText="1"/>
    </xf>
    <xf numFmtId="0" fontId="22" fillId="0" borderId="9" xfId="0" applyFont="1" applyBorder="1" applyAlignment="1">
      <alignment wrapText="1"/>
    </xf>
    <xf numFmtId="0" fontId="22" fillId="0" borderId="9" xfId="0" applyFont="1" applyBorder="1" applyAlignment="1">
      <alignment vertical="center" wrapText="1"/>
    </xf>
    <xf numFmtId="0" fontId="22" fillId="0" borderId="9" xfId="0" applyFont="1" applyBorder="1" applyAlignment="1">
      <alignment vertical="center"/>
    </xf>
    <xf numFmtId="4" fontId="22" fillId="2" borderId="8" xfId="13" applyNumberFormat="1" applyFont="1" applyFill="1" applyBorder="1" applyAlignment="1">
      <alignment wrapText="1"/>
    </xf>
    <xf numFmtId="0" fontId="19" fillId="4" borderId="4" xfId="0" applyFont="1" applyFill="1" applyBorder="1" applyAlignment="1"/>
    <xf numFmtId="4" fontId="26" fillId="2" borderId="8" xfId="0" applyNumberFormat="1" applyFont="1" applyFill="1" applyBorder="1" applyAlignment="1">
      <alignment horizontal="right" wrapText="1"/>
    </xf>
    <xf numFmtId="0" fontId="26" fillId="2" borderId="8" xfId="16" applyFont="1" applyFill="1" applyBorder="1" applyAlignment="1">
      <alignment horizontal="left" vertical="center" wrapText="1"/>
    </xf>
    <xf numFmtId="2" fontId="19" fillId="3" borderId="5" xfId="0" applyNumberFormat="1" applyFont="1" applyFill="1" applyBorder="1" applyAlignment="1">
      <alignment horizontal="center"/>
    </xf>
    <xf numFmtId="0" fontId="39" fillId="2" borderId="0" xfId="0" applyFont="1" applyFill="1" applyAlignment="1">
      <alignment wrapText="1"/>
    </xf>
    <xf numFmtId="0" fontId="20" fillId="2" borderId="8" xfId="0" applyFont="1" applyFill="1" applyBorder="1" applyAlignment="1">
      <alignment vertical="top" wrapText="1"/>
    </xf>
    <xf numFmtId="0" fontId="19" fillId="2" borderId="8" xfId="0" applyFont="1" applyFill="1" applyBorder="1" applyAlignment="1">
      <alignment horizontal="center" wrapText="1"/>
    </xf>
    <xf numFmtId="4" fontId="19" fillId="2" borderId="8" xfId="0" applyNumberFormat="1" applyFont="1" applyFill="1" applyBorder="1" applyAlignment="1">
      <alignment horizontal="right" wrapText="1"/>
    </xf>
    <xf numFmtId="0" fontId="11" fillId="0" borderId="4" xfId="0" applyFont="1" applyBorder="1" applyAlignment="1"/>
    <xf numFmtId="4" fontId="32" fillId="2" borderId="8" xfId="0" applyNumberFormat="1" applyFont="1" applyFill="1" applyBorder="1" applyAlignment="1">
      <alignment wrapText="1"/>
    </xf>
    <xf numFmtId="0" fontId="22" fillId="0" borderId="8" xfId="19" applyFont="1" applyBorder="1"/>
    <xf numFmtId="0" fontId="22" fillId="0" borderId="8" xfId="9" applyFont="1" applyBorder="1" applyAlignment="1">
      <alignment vertical="center"/>
    </xf>
    <xf numFmtId="0" fontId="22" fillId="0" borderId="8" xfId="9" applyFont="1" applyBorder="1" applyAlignment="1">
      <alignment horizontal="left"/>
    </xf>
    <xf numFmtId="0" fontId="20" fillId="2" borderId="8" xfId="19" applyFont="1" applyFill="1" applyBorder="1" applyAlignment="1">
      <alignment vertical="center" wrapText="1"/>
    </xf>
    <xf numFmtId="0" fontId="21" fillId="0" borderId="8" xfId="0" applyFont="1" applyBorder="1"/>
    <xf numFmtId="0" fontId="29" fillId="2" borderId="8" xfId="13" applyFont="1" applyFill="1" applyBorder="1"/>
    <xf numFmtId="0" fontId="21" fillId="2" borderId="4" xfId="13" applyFont="1" applyFill="1" applyBorder="1" applyAlignment="1">
      <alignment wrapText="1"/>
    </xf>
    <xf numFmtId="0" fontId="19" fillId="5" borderId="4" xfId="0" applyFont="1" applyFill="1" applyBorder="1" applyAlignment="1">
      <alignment horizontal="right"/>
    </xf>
    <xf numFmtId="0" fontId="19" fillId="5" borderId="8" xfId="0" applyFont="1" applyFill="1" applyBorder="1" applyAlignment="1"/>
    <xf numFmtId="0" fontId="20" fillId="0" borderId="0" xfId="0" applyFont="1" applyBorder="1"/>
    <xf numFmtId="4" fontId="19" fillId="2" borderId="0" xfId="0" applyNumberFormat="1" applyFont="1" applyFill="1" applyBorder="1" applyAlignment="1">
      <alignment horizontal="right"/>
    </xf>
    <xf numFmtId="0" fontId="19" fillId="3" borderId="4" xfId="0" applyFont="1" applyFill="1" applyBorder="1"/>
    <xf numFmtId="0" fontId="39" fillId="3" borderId="5" xfId="0" applyFont="1" applyFill="1" applyBorder="1"/>
    <xf numFmtId="0" fontId="19" fillId="3" borderId="5" xfId="0" applyFont="1" applyFill="1" applyBorder="1" applyAlignment="1">
      <alignment horizontal="center"/>
    </xf>
    <xf numFmtId="0" fontId="19" fillId="3" borderId="5" xfId="0" applyFont="1" applyFill="1" applyBorder="1"/>
    <xf numFmtId="0" fontId="19" fillId="4" borderId="10" xfId="0" applyFont="1" applyFill="1" applyBorder="1" applyAlignment="1"/>
    <xf numFmtId="4" fontId="19" fillId="4" borderId="10" xfId="0" applyNumberFormat="1" applyFont="1" applyFill="1" applyBorder="1" applyAlignment="1">
      <alignment horizontal="right"/>
    </xf>
    <xf numFmtId="0" fontId="20" fillId="0" borderId="8" xfId="0" applyFont="1" applyBorder="1" applyAlignment="1"/>
    <xf numFmtId="4" fontId="19" fillId="0" borderId="8" xfId="0" applyNumberFormat="1" applyFont="1" applyBorder="1" applyAlignment="1"/>
    <xf numFmtId="4" fontId="20" fillId="2" borderId="8" xfId="0" applyNumberFormat="1" applyFont="1" applyFill="1" applyBorder="1" applyAlignment="1">
      <alignment horizontal="left"/>
    </xf>
    <xf numFmtId="0" fontId="20" fillId="2" borderId="0" xfId="0" applyFont="1" applyFill="1" applyBorder="1" applyAlignment="1">
      <alignment horizontal="right"/>
    </xf>
    <xf numFmtId="0" fontId="19" fillId="2" borderId="8" xfId="0" applyFont="1" applyFill="1" applyBorder="1" applyAlignment="1">
      <alignment horizontal="left"/>
    </xf>
    <xf numFmtId="0" fontId="19" fillId="0" borderId="0" xfId="0" applyFont="1" applyBorder="1" applyAlignment="1">
      <alignment horizontal="right"/>
    </xf>
    <xf numFmtId="0" fontId="32" fillId="2" borderId="8" xfId="11" applyFont="1" applyFill="1" applyBorder="1" applyAlignment="1">
      <alignment horizontal="center"/>
    </xf>
    <xf numFmtId="4" fontId="19" fillId="2" borderId="0" xfId="0" applyNumberFormat="1" applyFont="1" applyFill="1" applyBorder="1" applyAlignment="1">
      <alignment horizontal="center"/>
    </xf>
    <xf numFmtId="0" fontId="19" fillId="2" borderId="0" xfId="1" applyFont="1" applyFill="1"/>
    <xf numFmtId="0" fontId="19" fillId="2" borderId="0" xfId="0" applyFont="1" applyFill="1" applyBorder="1"/>
    <xf numFmtId="0" fontId="19" fillId="2" borderId="0" xfId="0" applyFont="1" applyFill="1" applyBorder="1" applyAlignment="1">
      <alignment horizontal="center"/>
    </xf>
    <xf numFmtId="0" fontId="22" fillId="2" borderId="8" xfId="9" applyFont="1" applyFill="1" applyBorder="1" applyAlignment="1">
      <alignment horizontal="center"/>
    </xf>
    <xf numFmtId="0" fontId="22" fillId="2" borderId="8" xfId="13" applyFont="1" applyFill="1" applyBorder="1" applyAlignment="1">
      <alignment horizontal="center" wrapText="1"/>
    </xf>
    <xf numFmtId="4" fontId="19" fillId="0" borderId="8" xfId="0" applyNumberFormat="1" applyFont="1" applyBorder="1" applyAlignment="1">
      <alignment horizontal="right"/>
    </xf>
    <xf numFmtId="0" fontId="30" fillId="2" borderId="0" xfId="0" applyFont="1" applyFill="1" applyBorder="1"/>
    <xf numFmtId="1" fontId="20" fillId="2" borderId="8" xfId="0" applyNumberFormat="1" applyFont="1" applyFill="1" applyBorder="1" applyAlignment="1">
      <alignment horizontal="center"/>
    </xf>
    <xf numFmtId="0" fontId="19" fillId="0" borderId="0" xfId="0" applyFont="1" applyAlignment="1">
      <alignment horizontal="right"/>
    </xf>
    <xf numFmtId="4" fontId="19" fillId="0" borderId="8" xfId="0" applyNumberFormat="1" applyFont="1" applyFill="1" applyBorder="1" applyAlignment="1">
      <alignment horizontal="right"/>
    </xf>
    <xf numFmtId="0" fontId="19" fillId="0" borderId="0" xfId="0" applyFont="1"/>
    <xf numFmtId="4" fontId="20" fillId="0" borderId="6" xfId="0" applyNumberFormat="1" applyFont="1" applyFill="1" applyBorder="1" applyAlignment="1">
      <alignment horizontal="right"/>
    </xf>
    <xf numFmtId="0" fontId="21" fillId="8" borderId="8" xfId="0" applyFont="1" applyFill="1" applyBorder="1" applyAlignment="1">
      <alignment wrapText="1"/>
    </xf>
    <xf numFmtId="0" fontId="21" fillId="2" borderId="8" xfId="0" applyFont="1" applyFill="1" applyBorder="1"/>
    <xf numFmtId="0" fontId="19" fillId="2" borderId="10" xfId="0" applyFont="1" applyFill="1" applyBorder="1" applyAlignment="1">
      <alignment wrapText="1"/>
    </xf>
    <xf numFmtId="4" fontId="26" fillId="2" borderId="10" xfId="0" applyNumberFormat="1" applyFont="1" applyFill="1" applyBorder="1" applyAlignment="1">
      <alignment horizontal="right"/>
    </xf>
    <xf numFmtId="0" fontId="20" fillId="2" borderId="0" xfId="0" applyFont="1" applyFill="1" applyBorder="1" applyAlignment="1">
      <alignment vertical="center"/>
    </xf>
    <xf numFmtId="0" fontId="20" fillId="4" borderId="8" xfId="0" applyFont="1" applyFill="1" applyBorder="1" applyAlignment="1">
      <alignment horizontal="center" wrapText="1"/>
    </xf>
    <xf numFmtId="4" fontId="32" fillId="4" borderId="8" xfId="0" applyNumberFormat="1" applyFont="1" applyFill="1" applyBorder="1" applyAlignment="1">
      <alignment horizontal="right"/>
    </xf>
    <xf numFmtId="0" fontId="20" fillId="3" borderId="8" xfId="0" applyFont="1" applyFill="1" applyBorder="1" applyAlignment="1">
      <alignment horizontal="center"/>
    </xf>
    <xf numFmtId="0" fontId="20" fillId="2" borderId="9" xfId="13" applyFont="1" applyFill="1" applyBorder="1" applyAlignment="1">
      <alignment vertical="center" wrapText="1"/>
    </xf>
    <xf numFmtId="0" fontId="20" fillId="2" borderId="0" xfId="3" applyFont="1" applyFill="1"/>
    <xf numFmtId="4" fontId="20" fillId="2" borderId="8" xfId="7" applyNumberFormat="1" applyFont="1" applyFill="1" applyBorder="1"/>
    <xf numFmtId="2" fontId="29" fillId="2" borderId="8" xfId="9" applyNumberFormat="1" applyFont="1" applyFill="1" applyBorder="1"/>
    <xf numFmtId="0" fontId="21" fillId="2" borderId="8" xfId="5" applyFont="1" applyFill="1" applyBorder="1" applyAlignment="1">
      <alignment wrapText="1"/>
    </xf>
    <xf numFmtId="0" fontId="21" fillId="0" borderId="8" xfId="13" applyFont="1" applyFill="1" applyBorder="1" applyAlignment="1">
      <alignment horizontal="left" wrapText="1"/>
    </xf>
    <xf numFmtId="0" fontId="19" fillId="2" borderId="8" xfId="4" applyFont="1" applyFill="1" applyBorder="1"/>
    <xf numFmtId="44" fontId="20" fillId="5" borderId="4" xfId="10" applyFont="1" applyFill="1" applyBorder="1" applyAlignment="1">
      <alignment horizontal="center"/>
    </xf>
    <xf numFmtId="44" fontId="20" fillId="5" borderId="6" xfId="10" applyFont="1" applyFill="1" applyBorder="1" applyAlignment="1">
      <alignment horizontal="center"/>
    </xf>
    <xf numFmtId="0" fontId="19" fillId="3" borderId="4" xfId="0" applyFont="1" applyFill="1" applyBorder="1" applyAlignment="1">
      <alignment wrapText="1"/>
    </xf>
    <xf numFmtId="0" fontId="20" fillId="3" borderId="5" xfId="0" applyFont="1" applyFill="1" applyBorder="1" applyAlignment="1">
      <alignment wrapText="1"/>
    </xf>
    <xf numFmtId="0" fontId="0" fillId="2" borderId="0" xfId="0" applyFont="1" applyFill="1" applyBorder="1" applyAlignment="1">
      <alignment horizontal="center" wrapText="1"/>
    </xf>
    <xf numFmtId="0" fontId="38" fillId="2" borderId="0" xfId="0" applyFont="1" applyFill="1" applyBorder="1" applyAlignment="1">
      <alignment horizontal="center" wrapText="1"/>
    </xf>
    <xf numFmtId="0" fontId="19" fillId="3" borderId="4" xfId="0" applyFont="1" applyFill="1" applyBorder="1" applyAlignment="1">
      <alignment horizontal="left" wrapText="1"/>
    </xf>
    <xf numFmtId="0" fontId="20" fillId="3" borderId="5" xfId="0" applyFont="1" applyFill="1" applyBorder="1" applyAlignment="1">
      <alignment horizontal="left" wrapText="1"/>
    </xf>
    <xf numFmtId="0" fontId="19" fillId="3" borderId="4" xfId="0" applyFont="1" applyFill="1" applyBorder="1" applyAlignment="1">
      <alignment horizontal="left"/>
    </xf>
    <xf numFmtId="0" fontId="19" fillId="3" borderId="5" xfId="0" applyFont="1" applyFill="1" applyBorder="1" applyAlignment="1">
      <alignment horizontal="left"/>
    </xf>
    <xf numFmtId="0" fontId="19" fillId="2" borderId="0" xfId="0" applyFont="1" applyFill="1" applyAlignment="1">
      <alignment horizontal="center"/>
    </xf>
    <xf numFmtId="0" fontId="12" fillId="2" borderId="0" xfId="0" applyFont="1" applyFill="1" applyAlignment="1">
      <alignment horizontal="center"/>
    </xf>
    <xf numFmtId="0" fontId="13" fillId="2" borderId="0" xfId="0" applyFont="1" applyFill="1" applyAlignment="1">
      <alignment horizontal="center"/>
    </xf>
    <xf numFmtId="0" fontId="12" fillId="2" borderId="0" xfId="0" applyFont="1" applyFill="1" applyBorder="1" applyAlignment="1">
      <alignment horizontal="left"/>
    </xf>
    <xf numFmtId="0" fontId="12" fillId="2" borderId="4" xfId="0" applyFont="1" applyFill="1" applyBorder="1" applyAlignment="1"/>
    <xf numFmtId="0" fontId="13" fillId="2" borderId="5" xfId="0" applyFont="1" applyFill="1" applyBorder="1" applyAlignment="1"/>
    <xf numFmtId="0" fontId="19" fillId="3" borderId="8" xfId="0" applyFont="1" applyFill="1" applyBorder="1" applyAlignment="1">
      <alignment wrapText="1"/>
    </xf>
    <xf numFmtId="0" fontId="20" fillId="3" borderId="8" xfId="0" applyFont="1" applyFill="1" applyBorder="1" applyAlignment="1">
      <alignment wrapText="1"/>
    </xf>
    <xf numFmtId="0" fontId="31" fillId="5" borderId="8" xfId="0" applyFont="1" applyFill="1" applyBorder="1" applyAlignment="1">
      <alignment horizontal="left" wrapText="1"/>
    </xf>
    <xf numFmtId="0" fontId="20" fillId="0" borderId="8" xfId="0" applyFont="1" applyBorder="1" applyAlignment="1">
      <alignment horizontal="left" wrapText="1"/>
    </xf>
  </cellXfs>
  <cellStyles count="24">
    <cellStyle name="Monedă" xfId="10" builtinId="4"/>
    <cellStyle name="Normal" xfId="0" builtinId="0"/>
    <cellStyle name="Normal 2" xfId="6"/>
    <cellStyle name="Normal 2 2" xfId="12"/>
    <cellStyle name="Normal 3" xfId="2"/>
    <cellStyle name="Normal 3 2" xfId="1"/>
    <cellStyle name="Normal 3 2 2" xfId="7"/>
    <cellStyle name="Normal 3 2 2 2" xfId="13"/>
    <cellStyle name="Normal 4" xfId="5"/>
    <cellStyle name="Normal 5" xfId="3"/>
    <cellStyle name="Normal 5 2" xfId="8"/>
    <cellStyle name="Normal 5 3" xfId="4"/>
    <cellStyle name="Normal 5 4" xfId="9"/>
    <cellStyle name="Normal 5 4 2" xfId="11"/>
    <cellStyle name="Normal 5 4 3" xfId="15"/>
    <cellStyle name="Normal 5 4 4" xfId="18"/>
    <cellStyle name="Normal 5 4 4 2 2" xfId="19"/>
    <cellStyle name="Normal 5 4 5 2" xfId="21"/>
    <cellStyle name="Normal 5 4 6" xfId="22"/>
    <cellStyle name="Normal 5 4 6 3" xfId="23"/>
    <cellStyle name="Normal 6" xfId="14"/>
    <cellStyle name="Normal 7" xfId="17"/>
    <cellStyle name="Normal 7 2 2" xfId="20"/>
    <cellStyle name="Normal_Anexa F 140 146 10.07" xfId="16"/>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43"/>
  <sheetViews>
    <sheetView tabSelected="1" zoomScaleNormal="100" zoomScaleSheetLayoutView="61" workbookViewId="0">
      <selection activeCell="J28" sqref="J28"/>
    </sheetView>
  </sheetViews>
  <sheetFormatPr defaultRowHeight="15.75" x14ac:dyDescent="0.25"/>
  <cols>
    <col min="1" max="1" width="6.42578125" style="48" customWidth="1"/>
    <col min="2" max="2" width="88.7109375" style="48" customWidth="1"/>
    <col min="3" max="3" width="9.42578125" style="39" customWidth="1"/>
    <col min="4" max="4" width="8.28515625" style="36" customWidth="1"/>
    <col min="5" max="5" width="36.85546875" style="41" customWidth="1"/>
    <col min="6" max="6" width="8.85546875" style="229" customWidth="1"/>
    <col min="7" max="7" width="49.85546875" style="54" customWidth="1"/>
    <col min="8" max="8" width="16.28515625" style="37" customWidth="1"/>
    <col min="9" max="9" width="12" style="38" customWidth="1"/>
    <col min="10" max="10" width="16.28515625" style="38" customWidth="1"/>
    <col min="11" max="11" width="10.140625" style="38" bestFit="1" customWidth="1"/>
    <col min="12" max="12" width="12.28515625" style="38" customWidth="1"/>
    <col min="13" max="13" width="9.140625" style="38"/>
    <col min="14" max="14" width="9.5703125" style="38" bestFit="1" customWidth="1"/>
    <col min="15" max="15" width="9.140625" style="38"/>
    <col min="16" max="16" width="9.5703125" style="38" bestFit="1" customWidth="1"/>
    <col min="17" max="61" width="9.140625" style="38"/>
    <col min="62" max="16384" width="9.140625" style="48"/>
  </cols>
  <sheetData>
    <row r="1" spans="1:18" s="4" customFormat="1" x14ac:dyDescent="0.25">
      <c r="A1" s="1" t="s">
        <v>0</v>
      </c>
      <c r="B1" s="1"/>
      <c r="C1" s="245"/>
      <c r="D1" s="245"/>
      <c r="E1" s="2"/>
      <c r="F1" s="227"/>
      <c r="G1" s="245"/>
      <c r="H1" s="3"/>
      <c r="I1" s="1"/>
      <c r="J1" s="1"/>
    </row>
    <row r="2" spans="1:18" s="4" customFormat="1" x14ac:dyDescent="0.25">
      <c r="A2" s="1"/>
      <c r="B2" s="1"/>
      <c r="C2" s="378" t="s">
        <v>456</v>
      </c>
      <c r="D2" s="378"/>
      <c r="E2" s="378"/>
      <c r="F2" s="228"/>
      <c r="G2" s="5"/>
      <c r="H2" s="3"/>
      <c r="I2" s="1"/>
      <c r="J2" s="1"/>
    </row>
    <row r="3" spans="1:18" s="4" customFormat="1" x14ac:dyDescent="0.25">
      <c r="A3" s="379"/>
      <c r="B3" s="380"/>
      <c r="C3" s="380"/>
      <c r="D3" s="380"/>
      <c r="E3" s="380"/>
      <c r="F3" s="380"/>
      <c r="G3" s="380"/>
      <c r="H3" s="380"/>
      <c r="I3" s="380"/>
      <c r="J3" s="380"/>
    </row>
    <row r="4" spans="1:18" s="4" customFormat="1" x14ac:dyDescent="0.25">
      <c r="A4" s="379" t="s">
        <v>317</v>
      </c>
      <c r="B4" s="379"/>
      <c r="C4" s="379"/>
      <c r="D4" s="379"/>
      <c r="E4" s="379"/>
      <c r="F4" s="379"/>
      <c r="G4" s="245"/>
      <c r="H4" s="6"/>
      <c r="I4" s="6"/>
      <c r="J4" s="6"/>
    </row>
    <row r="5" spans="1:18" s="4" customFormat="1" x14ac:dyDescent="0.25">
      <c r="A5" s="7"/>
      <c r="B5" s="7"/>
      <c r="C5" s="8"/>
      <c r="D5" s="8"/>
      <c r="E5" s="9" t="s">
        <v>1</v>
      </c>
      <c r="F5" s="229"/>
      <c r="G5" s="8"/>
      <c r="H5" s="10"/>
      <c r="I5" s="7"/>
      <c r="J5" s="11"/>
    </row>
    <row r="6" spans="1:18" s="4" customFormat="1" ht="15.75" customHeight="1" x14ac:dyDescent="0.25">
      <c r="A6" s="12"/>
      <c r="B6" s="13"/>
      <c r="C6" s="14" t="s">
        <v>2</v>
      </c>
      <c r="D6" s="14" t="s">
        <v>3</v>
      </c>
      <c r="E6" s="15" t="s">
        <v>4</v>
      </c>
      <c r="F6" s="225"/>
      <c r="G6" s="8"/>
      <c r="H6" s="381"/>
      <c r="I6" s="381"/>
      <c r="J6" s="381"/>
    </row>
    <row r="7" spans="1:18" s="4" customFormat="1" ht="15.75" customHeight="1" x14ac:dyDescent="0.25">
      <c r="A7" s="16">
        <v>1</v>
      </c>
      <c r="B7" s="17">
        <v>2</v>
      </c>
      <c r="C7" s="17">
        <v>3</v>
      </c>
      <c r="D7" s="17">
        <v>4</v>
      </c>
      <c r="E7" s="18">
        <v>5</v>
      </c>
      <c r="F7" s="225"/>
      <c r="G7" s="8"/>
      <c r="H7" s="10"/>
      <c r="I7" s="19"/>
      <c r="J7" s="19"/>
      <c r="K7" s="20"/>
      <c r="L7" s="21"/>
      <c r="M7" s="20"/>
    </row>
    <row r="8" spans="1:18" s="4" customFormat="1" ht="14.25" customHeight="1" x14ac:dyDescent="0.25">
      <c r="A8" s="22"/>
      <c r="B8" s="13"/>
      <c r="C8" s="14"/>
      <c r="D8" s="14"/>
      <c r="E8" s="23">
        <f>E9+E308+E515+E522</f>
        <v>165422.5</v>
      </c>
      <c r="F8" s="225"/>
      <c r="G8" s="226"/>
      <c r="H8" s="24"/>
      <c r="I8" s="25"/>
      <c r="J8" s="26"/>
      <c r="L8" s="27"/>
      <c r="M8" s="28"/>
      <c r="N8" s="29"/>
      <c r="O8" s="28"/>
    </row>
    <row r="9" spans="1:18" s="4" customFormat="1" ht="17.25" customHeight="1" x14ac:dyDescent="0.25">
      <c r="A9" s="382" t="s">
        <v>5</v>
      </c>
      <c r="B9" s="383"/>
      <c r="C9" s="17"/>
      <c r="D9" s="17"/>
      <c r="E9" s="30">
        <f>E14+E224++E115+E220+E10</f>
        <v>115369.5</v>
      </c>
      <c r="F9" s="225"/>
      <c r="G9" s="31"/>
      <c r="H9" s="24"/>
      <c r="I9" s="25"/>
      <c r="J9" s="28"/>
      <c r="K9" s="28"/>
      <c r="L9" s="21"/>
      <c r="M9" s="32"/>
      <c r="N9" s="29"/>
      <c r="O9" s="33"/>
      <c r="P9" s="34"/>
      <c r="R9" s="20"/>
    </row>
    <row r="10" spans="1:18" s="59" customFormat="1" ht="17.25" customHeight="1" x14ac:dyDescent="0.25">
      <c r="A10" s="55" t="s">
        <v>53</v>
      </c>
      <c r="B10" s="56"/>
      <c r="C10" s="57"/>
      <c r="D10" s="58"/>
      <c r="E10" s="210">
        <f>E12</f>
        <v>710.2</v>
      </c>
      <c r="F10" s="225"/>
      <c r="G10" s="60"/>
      <c r="H10" s="24"/>
      <c r="I10" s="61"/>
      <c r="J10" s="28"/>
      <c r="K10" s="62"/>
      <c r="L10" s="63"/>
      <c r="M10" s="64"/>
      <c r="N10" s="65"/>
      <c r="O10" s="66"/>
      <c r="P10" s="67"/>
      <c r="R10" s="68"/>
    </row>
    <row r="11" spans="1:18" s="59" customFormat="1" ht="17.25" customHeight="1" x14ac:dyDescent="0.25">
      <c r="A11" s="69"/>
      <c r="B11" s="70" t="s">
        <v>7</v>
      </c>
      <c r="C11" s="71" t="s">
        <v>8</v>
      </c>
      <c r="D11" s="70"/>
      <c r="E11" s="72">
        <f>E12</f>
        <v>710.2</v>
      </c>
      <c r="F11" s="225"/>
      <c r="G11" s="60"/>
      <c r="H11" s="24" t="e">
        <f>E8-#REF!</f>
        <v>#REF!</v>
      </c>
      <c r="I11" s="38"/>
      <c r="J11" s="28"/>
      <c r="K11" s="62"/>
      <c r="L11" s="63"/>
      <c r="M11" s="64"/>
      <c r="N11" s="65"/>
      <c r="O11" s="66"/>
      <c r="P11" s="67"/>
      <c r="R11" s="68"/>
    </row>
    <row r="12" spans="1:18" s="59" customFormat="1" ht="17.25" customHeight="1" x14ac:dyDescent="0.25">
      <c r="A12" s="69"/>
      <c r="B12" s="74" t="s">
        <v>64</v>
      </c>
      <c r="C12" s="75"/>
      <c r="D12" s="76"/>
      <c r="E12" s="77">
        <f>SUM(E13:E13)</f>
        <v>710.2</v>
      </c>
      <c r="F12" s="225"/>
      <c r="G12" s="60"/>
      <c r="H12" s="24"/>
      <c r="I12" s="38"/>
      <c r="J12" s="28"/>
      <c r="K12" s="62"/>
      <c r="L12" s="63"/>
      <c r="M12" s="64"/>
      <c r="N12" s="65"/>
      <c r="O12" s="66"/>
      <c r="P12" s="67"/>
      <c r="R12" s="68"/>
    </row>
    <row r="13" spans="1:18" s="59" customFormat="1" ht="17.25" customHeight="1" x14ac:dyDescent="0.25">
      <c r="A13" s="69"/>
      <c r="B13" s="78" t="s">
        <v>60</v>
      </c>
      <c r="C13" s="79" t="s">
        <v>9</v>
      </c>
      <c r="D13" s="79">
        <v>1</v>
      </c>
      <c r="E13" s="80">
        <v>710.2</v>
      </c>
      <c r="F13" s="225"/>
      <c r="G13" s="60"/>
      <c r="H13" s="24"/>
      <c r="I13" s="38"/>
      <c r="J13" s="28"/>
      <c r="K13" s="62"/>
      <c r="L13" s="63"/>
      <c r="M13" s="64"/>
      <c r="N13" s="65"/>
      <c r="O13" s="66"/>
      <c r="P13" s="67"/>
      <c r="R13" s="68"/>
    </row>
    <row r="14" spans="1:18" s="4" customFormat="1" ht="15.75" customHeight="1" x14ac:dyDescent="0.25">
      <c r="A14" s="86" t="s">
        <v>6</v>
      </c>
      <c r="B14" s="87"/>
      <c r="C14" s="88"/>
      <c r="D14" s="88"/>
      <c r="E14" s="89">
        <f>E99+E44+E15+E69+E113+E64+E31+E35+E40</f>
        <v>19461.5</v>
      </c>
      <c r="F14" s="225"/>
      <c r="G14" s="31"/>
      <c r="H14" s="24"/>
      <c r="I14" s="25"/>
      <c r="J14" s="90"/>
      <c r="K14" s="26"/>
      <c r="M14" s="7"/>
      <c r="N14" s="7"/>
      <c r="O14" s="7"/>
    </row>
    <row r="15" spans="1:18" s="4" customFormat="1" ht="15.75" customHeight="1" x14ac:dyDescent="0.25">
      <c r="A15" s="91"/>
      <c r="B15" s="92" t="s">
        <v>34</v>
      </c>
      <c r="C15" s="93" t="s">
        <v>13</v>
      </c>
      <c r="D15" s="92"/>
      <c r="E15" s="94">
        <f>SUM(E16:E30)</f>
        <v>7530</v>
      </c>
      <c r="F15" s="225"/>
      <c r="G15" s="31"/>
      <c r="H15" s="24"/>
      <c r="I15" s="95"/>
      <c r="K15" s="26"/>
      <c r="M15" s="7"/>
      <c r="N15" s="7"/>
      <c r="O15" s="7"/>
    </row>
    <row r="16" spans="1:18" s="38" customFormat="1" ht="15.75" customHeight="1" x14ac:dyDescent="0.25">
      <c r="A16" s="46"/>
      <c r="B16" s="81" t="s">
        <v>108</v>
      </c>
      <c r="C16" s="79" t="s">
        <v>9</v>
      </c>
      <c r="D16" s="83">
        <v>9</v>
      </c>
      <c r="E16" s="84">
        <v>58</v>
      </c>
      <c r="F16" s="225"/>
      <c r="G16" s="45"/>
      <c r="H16" s="43"/>
      <c r="I16" s="40"/>
      <c r="K16" s="44"/>
      <c r="M16" s="40"/>
      <c r="N16" s="40"/>
      <c r="O16" s="40"/>
    </row>
    <row r="17" spans="1:15" s="38" customFormat="1" ht="15.75" customHeight="1" x14ac:dyDescent="0.25">
      <c r="A17" s="46"/>
      <c r="B17" s="82" t="s">
        <v>109</v>
      </c>
      <c r="C17" s="79" t="s">
        <v>9</v>
      </c>
      <c r="D17" s="83">
        <v>2</v>
      </c>
      <c r="E17" s="84">
        <v>8</v>
      </c>
      <c r="F17" s="225"/>
      <c r="G17" s="45"/>
      <c r="H17" s="43"/>
      <c r="I17" s="40"/>
      <c r="K17" s="44"/>
      <c r="M17" s="40"/>
      <c r="N17" s="40"/>
      <c r="O17" s="40"/>
    </row>
    <row r="18" spans="1:15" s="38" customFormat="1" ht="15.75" customHeight="1" x14ac:dyDescent="0.25">
      <c r="A18" s="46"/>
      <c r="B18" s="81" t="s">
        <v>110</v>
      </c>
      <c r="C18" s="79" t="s">
        <v>9</v>
      </c>
      <c r="D18" s="83">
        <v>1</v>
      </c>
      <c r="E18" s="84">
        <v>1</v>
      </c>
      <c r="F18" s="225"/>
      <c r="G18" s="45"/>
      <c r="H18" s="43"/>
      <c r="I18" s="40"/>
      <c r="K18" s="44"/>
      <c r="M18" s="40"/>
      <c r="N18" s="40"/>
      <c r="O18" s="40"/>
    </row>
    <row r="19" spans="1:15" s="59" customFormat="1" ht="15.75" customHeight="1" x14ac:dyDescent="0.25">
      <c r="A19" s="69"/>
      <c r="B19" s="208" t="s">
        <v>445</v>
      </c>
      <c r="C19" s="79" t="s">
        <v>9</v>
      </c>
      <c r="D19" s="83">
        <v>2</v>
      </c>
      <c r="E19" s="84">
        <v>2</v>
      </c>
      <c r="F19" s="59" t="s">
        <v>320</v>
      </c>
      <c r="G19" s="60"/>
      <c r="H19" s="61"/>
      <c r="I19" s="119"/>
      <c r="K19" s="139"/>
      <c r="M19" s="119"/>
      <c r="N19" s="119"/>
      <c r="O19" s="119"/>
    </row>
    <row r="20" spans="1:15" s="59" customFormat="1" ht="15.75" customHeight="1" x14ac:dyDescent="0.25">
      <c r="A20" s="69"/>
      <c r="B20" s="249" t="s">
        <v>446</v>
      </c>
      <c r="C20" s="79" t="s">
        <v>9</v>
      </c>
      <c r="D20" s="83">
        <v>2</v>
      </c>
      <c r="E20" s="84">
        <v>3</v>
      </c>
      <c r="F20" s="59" t="s">
        <v>320</v>
      </c>
      <c r="G20" s="60"/>
      <c r="H20" s="61"/>
      <c r="I20" s="119"/>
      <c r="K20" s="139"/>
      <c r="M20" s="119"/>
      <c r="N20" s="119"/>
      <c r="O20" s="119"/>
    </row>
    <row r="21" spans="1:15" s="59" customFormat="1" ht="15.75" customHeight="1" x14ac:dyDescent="0.25">
      <c r="A21" s="66"/>
      <c r="B21" s="208" t="s">
        <v>371</v>
      </c>
      <c r="C21" s="79" t="s">
        <v>9</v>
      </c>
      <c r="D21" s="167">
        <v>4</v>
      </c>
      <c r="E21" s="84">
        <v>4</v>
      </c>
      <c r="G21" s="60"/>
      <c r="H21" s="61"/>
      <c r="I21" s="119"/>
      <c r="K21" s="139"/>
      <c r="M21" s="119"/>
      <c r="N21" s="119"/>
      <c r="O21" s="119"/>
    </row>
    <row r="22" spans="1:15" s="59" customFormat="1" ht="15.75" customHeight="1" x14ac:dyDescent="0.25">
      <c r="A22" s="66"/>
      <c r="B22" s="250" t="s">
        <v>372</v>
      </c>
      <c r="C22" s="79" t="s">
        <v>9</v>
      </c>
      <c r="D22" s="167">
        <v>5</v>
      </c>
      <c r="E22" s="84">
        <v>10</v>
      </c>
      <c r="G22" s="60"/>
      <c r="H22" s="61"/>
      <c r="I22" s="119"/>
      <c r="K22" s="139"/>
      <c r="M22" s="119"/>
      <c r="N22" s="119"/>
      <c r="O22" s="119"/>
    </row>
    <row r="23" spans="1:15" s="59" customFormat="1" ht="15.75" customHeight="1" x14ac:dyDescent="0.25">
      <c r="A23" s="69"/>
      <c r="B23" s="208" t="s">
        <v>389</v>
      </c>
      <c r="C23" s="79" t="s">
        <v>9</v>
      </c>
      <c r="D23" s="83">
        <v>3</v>
      </c>
      <c r="E23" s="84">
        <f>9+16</f>
        <v>25</v>
      </c>
      <c r="F23" s="59" t="s">
        <v>320</v>
      </c>
      <c r="G23" s="60"/>
      <c r="H23" s="61"/>
      <c r="I23" s="119"/>
      <c r="K23" s="139"/>
      <c r="M23" s="119"/>
      <c r="N23" s="119"/>
      <c r="O23" s="119"/>
    </row>
    <row r="24" spans="1:15" s="59" customFormat="1" ht="15.75" customHeight="1" x14ac:dyDescent="0.25">
      <c r="A24" s="69"/>
      <c r="B24" s="208" t="s">
        <v>390</v>
      </c>
      <c r="C24" s="79" t="s">
        <v>9</v>
      </c>
      <c r="D24" s="83">
        <v>2</v>
      </c>
      <c r="E24" s="84">
        <v>14</v>
      </c>
      <c r="G24" s="60"/>
      <c r="H24" s="61"/>
      <c r="I24" s="119"/>
      <c r="K24" s="139"/>
      <c r="M24" s="119"/>
      <c r="N24" s="119"/>
      <c r="O24" s="119"/>
    </row>
    <row r="25" spans="1:15" s="59" customFormat="1" ht="15.75" customHeight="1" x14ac:dyDescent="0.25">
      <c r="A25" s="69"/>
      <c r="B25" s="251" t="s">
        <v>111</v>
      </c>
      <c r="C25" s="79" t="s">
        <v>9</v>
      </c>
      <c r="D25" s="83">
        <v>1</v>
      </c>
      <c r="E25" s="84">
        <v>11</v>
      </c>
      <c r="G25" s="60"/>
      <c r="H25" s="61"/>
      <c r="I25" s="119"/>
      <c r="K25" s="139"/>
      <c r="M25" s="119"/>
      <c r="N25" s="119"/>
      <c r="O25" s="119"/>
    </row>
    <row r="26" spans="1:15" s="59" customFormat="1" ht="15.75" customHeight="1" x14ac:dyDescent="0.25">
      <c r="A26" s="69"/>
      <c r="B26" s="208" t="s">
        <v>336</v>
      </c>
      <c r="C26" s="79" t="s">
        <v>9</v>
      </c>
      <c r="D26" s="83">
        <v>1</v>
      </c>
      <c r="E26" s="84">
        <v>4</v>
      </c>
      <c r="G26" s="60"/>
      <c r="H26" s="61"/>
      <c r="I26" s="119"/>
      <c r="K26" s="139"/>
      <c r="M26" s="119"/>
      <c r="N26" s="119"/>
      <c r="O26" s="119"/>
    </row>
    <row r="27" spans="1:15" s="59" customFormat="1" ht="15.75" customHeight="1" x14ac:dyDescent="0.25">
      <c r="A27" s="69"/>
      <c r="B27" s="252" t="s">
        <v>337</v>
      </c>
      <c r="C27" s="79" t="s">
        <v>9</v>
      </c>
      <c r="D27" s="83">
        <v>1</v>
      </c>
      <c r="E27" s="84">
        <v>4</v>
      </c>
      <c r="G27" s="60"/>
      <c r="H27" s="61"/>
      <c r="I27" s="119"/>
      <c r="K27" s="139"/>
      <c r="M27" s="119"/>
      <c r="N27" s="119"/>
      <c r="O27" s="119"/>
    </row>
    <row r="28" spans="1:15" s="59" customFormat="1" ht="30" x14ac:dyDescent="0.25">
      <c r="A28" s="69"/>
      <c r="B28" s="234" t="s">
        <v>338</v>
      </c>
      <c r="C28" s="79" t="s">
        <v>9</v>
      </c>
      <c r="D28" s="83">
        <v>1</v>
      </c>
      <c r="E28" s="84">
        <v>30</v>
      </c>
      <c r="G28" s="60"/>
      <c r="H28" s="61"/>
      <c r="I28" s="119"/>
      <c r="K28" s="139"/>
      <c r="M28" s="119"/>
      <c r="N28" s="119"/>
      <c r="O28" s="119"/>
    </row>
    <row r="29" spans="1:15" s="59" customFormat="1" x14ac:dyDescent="0.25">
      <c r="A29" s="69"/>
      <c r="B29" s="234" t="s">
        <v>382</v>
      </c>
      <c r="C29" s="79" t="s">
        <v>9</v>
      </c>
      <c r="D29" s="83">
        <v>1</v>
      </c>
      <c r="E29" s="84">
        <v>4</v>
      </c>
      <c r="G29" s="60"/>
      <c r="H29" s="61"/>
      <c r="I29" s="119"/>
      <c r="K29" s="139"/>
      <c r="M29" s="119"/>
      <c r="N29" s="119"/>
      <c r="O29" s="119"/>
    </row>
    <row r="30" spans="1:15" s="59" customFormat="1" x14ac:dyDescent="0.25">
      <c r="A30" s="69"/>
      <c r="B30" s="234" t="s">
        <v>377</v>
      </c>
      <c r="C30" s="79" t="s">
        <v>9</v>
      </c>
      <c r="D30" s="83">
        <v>5</v>
      </c>
      <c r="E30" s="84">
        <v>7352</v>
      </c>
      <c r="G30" s="60"/>
      <c r="H30" s="61"/>
      <c r="I30" s="119"/>
      <c r="K30" s="139"/>
      <c r="M30" s="119"/>
      <c r="N30" s="119"/>
      <c r="O30" s="119"/>
    </row>
    <row r="31" spans="1:15" s="59" customFormat="1" ht="15.75" customHeight="1" x14ac:dyDescent="0.25">
      <c r="A31" s="69"/>
      <c r="B31" s="190" t="s">
        <v>112</v>
      </c>
      <c r="C31" s="253" t="s">
        <v>113</v>
      </c>
      <c r="D31" s="83"/>
      <c r="E31" s="247">
        <f>SUM(E32:E34)</f>
        <v>61</v>
      </c>
      <c r="G31" s="60"/>
      <c r="H31" s="61"/>
      <c r="I31" s="119"/>
      <c r="K31" s="139"/>
      <c r="M31" s="119"/>
      <c r="N31" s="119"/>
      <c r="O31" s="119"/>
    </row>
    <row r="32" spans="1:15" s="59" customFormat="1" ht="15.75" customHeight="1" x14ac:dyDescent="0.25">
      <c r="A32" s="69"/>
      <c r="B32" s="96" t="s">
        <v>109</v>
      </c>
      <c r="C32" s="159" t="s">
        <v>9</v>
      </c>
      <c r="D32" s="254">
        <v>1</v>
      </c>
      <c r="E32" s="158">
        <v>4</v>
      </c>
      <c r="G32" s="60"/>
      <c r="H32" s="61"/>
      <c r="I32" s="119"/>
      <c r="K32" s="139"/>
      <c r="M32" s="119"/>
      <c r="N32" s="119"/>
      <c r="O32" s="119"/>
    </row>
    <row r="33" spans="1:15" s="59" customFormat="1" ht="15.75" customHeight="1" x14ac:dyDescent="0.25">
      <c r="A33" s="69"/>
      <c r="B33" s="81" t="s">
        <v>108</v>
      </c>
      <c r="C33" s="159" t="s">
        <v>9</v>
      </c>
      <c r="D33" s="254">
        <v>10</v>
      </c>
      <c r="E33" s="158">
        <v>55</v>
      </c>
      <c r="G33" s="60"/>
      <c r="H33" s="61"/>
      <c r="I33" s="119"/>
      <c r="K33" s="139"/>
      <c r="M33" s="119"/>
      <c r="N33" s="119"/>
      <c r="O33" s="119"/>
    </row>
    <row r="34" spans="1:15" s="59" customFormat="1" ht="15.75" customHeight="1" x14ac:dyDescent="0.25">
      <c r="A34" s="69"/>
      <c r="B34" s="96" t="s">
        <v>114</v>
      </c>
      <c r="C34" s="159" t="s">
        <v>9</v>
      </c>
      <c r="D34" s="254">
        <v>11</v>
      </c>
      <c r="E34" s="158">
        <v>2</v>
      </c>
      <c r="G34" s="60"/>
      <c r="H34" s="61"/>
      <c r="I34" s="119"/>
      <c r="K34" s="139"/>
      <c r="M34" s="119"/>
      <c r="N34" s="119"/>
      <c r="O34" s="119"/>
    </row>
    <row r="35" spans="1:15" s="59" customFormat="1" ht="15.75" customHeight="1" x14ac:dyDescent="0.25">
      <c r="A35" s="69"/>
      <c r="B35" s="85" t="s">
        <v>41</v>
      </c>
      <c r="C35" s="255" t="s">
        <v>35</v>
      </c>
      <c r="D35" s="254"/>
      <c r="E35" s="256">
        <f>SUM(E36:E39)</f>
        <v>17</v>
      </c>
      <c r="G35" s="60"/>
      <c r="H35" s="61"/>
      <c r="I35" s="119"/>
      <c r="K35" s="139"/>
      <c r="M35" s="119"/>
      <c r="N35" s="119"/>
      <c r="O35" s="119"/>
    </row>
    <row r="36" spans="1:15" s="59" customFormat="1" ht="15.75" customHeight="1" x14ac:dyDescent="0.25">
      <c r="A36" s="69"/>
      <c r="B36" s="98" t="s">
        <v>116</v>
      </c>
      <c r="C36" s="159" t="s">
        <v>9</v>
      </c>
      <c r="D36" s="254">
        <v>1</v>
      </c>
      <c r="E36" s="158">
        <v>5</v>
      </c>
      <c r="G36" s="60"/>
      <c r="H36" s="61"/>
      <c r="I36" s="119"/>
      <c r="K36" s="139"/>
      <c r="M36" s="119"/>
      <c r="N36" s="119"/>
      <c r="O36" s="119"/>
    </row>
    <row r="37" spans="1:15" s="59" customFormat="1" ht="15.75" customHeight="1" x14ac:dyDescent="0.25">
      <c r="A37" s="69"/>
      <c r="B37" s="99" t="s">
        <v>115</v>
      </c>
      <c r="C37" s="159" t="s">
        <v>9</v>
      </c>
      <c r="D37" s="254">
        <v>1</v>
      </c>
      <c r="E37" s="158">
        <v>5</v>
      </c>
      <c r="G37" s="60"/>
      <c r="H37" s="61"/>
      <c r="I37" s="119"/>
      <c r="K37" s="139"/>
      <c r="M37" s="119"/>
      <c r="N37" s="119"/>
      <c r="O37" s="119"/>
    </row>
    <row r="38" spans="1:15" s="59" customFormat="1" ht="15.75" customHeight="1" x14ac:dyDescent="0.25">
      <c r="A38" s="69"/>
      <c r="B38" s="208" t="s">
        <v>408</v>
      </c>
      <c r="C38" s="79" t="s">
        <v>9</v>
      </c>
      <c r="D38" s="83">
        <v>1</v>
      </c>
      <c r="E38" s="84">
        <v>1</v>
      </c>
      <c r="G38" s="60"/>
      <c r="H38" s="61"/>
      <c r="I38" s="119"/>
      <c r="K38" s="139"/>
      <c r="M38" s="119"/>
      <c r="N38" s="119"/>
      <c r="O38" s="119"/>
    </row>
    <row r="39" spans="1:15" s="59" customFormat="1" ht="15.75" customHeight="1" x14ac:dyDescent="0.25">
      <c r="A39" s="69"/>
      <c r="B39" s="250" t="s">
        <v>412</v>
      </c>
      <c r="C39" s="79" t="s">
        <v>9</v>
      </c>
      <c r="D39" s="83">
        <v>1</v>
      </c>
      <c r="E39" s="84">
        <v>6</v>
      </c>
      <c r="G39" s="60"/>
      <c r="H39" s="61"/>
      <c r="I39" s="119"/>
      <c r="K39" s="139"/>
      <c r="M39" s="119"/>
      <c r="N39" s="119"/>
      <c r="O39" s="119"/>
    </row>
    <row r="40" spans="1:15" s="59" customFormat="1" ht="15.75" customHeight="1" x14ac:dyDescent="0.25">
      <c r="A40" s="69"/>
      <c r="B40" s="257" t="s">
        <v>339</v>
      </c>
      <c r="C40" s="258"/>
      <c r="D40" s="254"/>
      <c r="E40" s="256">
        <f>SUM(E41:E43)</f>
        <v>14</v>
      </c>
      <c r="G40" s="60"/>
      <c r="H40" s="61"/>
      <c r="I40" s="119"/>
      <c r="K40" s="139"/>
      <c r="M40" s="119"/>
      <c r="N40" s="119"/>
      <c r="O40" s="119"/>
    </row>
    <row r="41" spans="1:15" s="59" customFormat="1" ht="15.75" customHeight="1" x14ac:dyDescent="0.25">
      <c r="A41" s="69"/>
      <c r="B41" s="259" t="s">
        <v>340</v>
      </c>
      <c r="C41" s="159" t="s">
        <v>9</v>
      </c>
      <c r="D41" s="254">
        <v>1</v>
      </c>
      <c r="E41" s="158">
        <v>7</v>
      </c>
      <c r="G41" s="60"/>
      <c r="H41" s="61"/>
      <c r="I41" s="119"/>
      <c r="K41" s="139"/>
      <c r="M41" s="119"/>
      <c r="N41" s="119"/>
      <c r="O41" s="119"/>
    </row>
    <row r="42" spans="1:15" s="59" customFormat="1" ht="15.75" customHeight="1" x14ac:dyDescent="0.25">
      <c r="A42" s="69"/>
      <c r="B42" s="260" t="s">
        <v>341</v>
      </c>
      <c r="C42" s="159" t="s">
        <v>9</v>
      </c>
      <c r="D42" s="254">
        <v>1</v>
      </c>
      <c r="E42" s="158">
        <v>4</v>
      </c>
      <c r="G42" s="60"/>
      <c r="H42" s="61"/>
      <c r="I42" s="119"/>
      <c r="K42" s="139"/>
      <c r="M42" s="119"/>
      <c r="N42" s="119"/>
      <c r="O42" s="119"/>
    </row>
    <row r="43" spans="1:15" s="59" customFormat="1" ht="15.75" customHeight="1" x14ac:dyDescent="0.25">
      <c r="A43" s="69"/>
      <c r="B43" s="260" t="s">
        <v>342</v>
      </c>
      <c r="C43" s="159" t="s">
        <v>9</v>
      </c>
      <c r="D43" s="254">
        <v>1</v>
      </c>
      <c r="E43" s="158">
        <v>3</v>
      </c>
      <c r="G43" s="60"/>
      <c r="H43" s="61"/>
      <c r="I43" s="119"/>
      <c r="K43" s="139"/>
      <c r="M43" s="119"/>
      <c r="N43" s="119"/>
      <c r="O43" s="119"/>
    </row>
    <row r="44" spans="1:15" s="59" customFormat="1" ht="15.75" customHeight="1" x14ac:dyDescent="0.25">
      <c r="A44" s="69"/>
      <c r="B44" s="261" t="s">
        <v>39</v>
      </c>
      <c r="C44" s="262" t="s">
        <v>38</v>
      </c>
      <c r="D44" s="261"/>
      <c r="E44" s="263">
        <f>E50+E45</f>
        <v>961</v>
      </c>
      <c r="G44" s="60"/>
      <c r="H44" s="61"/>
      <c r="I44" s="119"/>
      <c r="K44" s="139"/>
      <c r="M44" s="119"/>
      <c r="N44" s="119"/>
      <c r="O44" s="119"/>
    </row>
    <row r="45" spans="1:15" s="59" customFormat="1" ht="15.75" customHeight="1" x14ac:dyDescent="0.25">
      <c r="A45" s="69"/>
      <c r="B45" s="85" t="s">
        <v>127</v>
      </c>
      <c r="C45" s="258"/>
      <c r="D45" s="254"/>
      <c r="E45" s="256">
        <f>SUM(E46:E49)</f>
        <v>90</v>
      </c>
      <c r="G45" s="60"/>
      <c r="H45" s="61"/>
      <c r="I45" s="119"/>
      <c r="K45" s="139"/>
      <c r="M45" s="119"/>
      <c r="N45" s="119"/>
      <c r="O45" s="119"/>
    </row>
    <row r="46" spans="1:15" s="59" customFormat="1" ht="15.75" customHeight="1" x14ac:dyDescent="0.25">
      <c r="A46" s="69"/>
      <c r="B46" s="102" t="s">
        <v>128</v>
      </c>
      <c r="C46" s="79" t="s">
        <v>9</v>
      </c>
      <c r="D46" s="254">
        <v>2</v>
      </c>
      <c r="E46" s="158">
        <v>20</v>
      </c>
      <c r="G46" s="60"/>
      <c r="H46" s="61"/>
      <c r="I46" s="119"/>
      <c r="K46" s="139"/>
      <c r="M46" s="119"/>
      <c r="N46" s="119"/>
      <c r="O46" s="119"/>
    </row>
    <row r="47" spans="1:15" s="59" customFormat="1" ht="15.75" customHeight="1" x14ac:dyDescent="0.25">
      <c r="A47" s="69"/>
      <c r="B47" s="102" t="s">
        <v>129</v>
      </c>
      <c r="C47" s="79" t="s">
        <v>9</v>
      </c>
      <c r="D47" s="254">
        <v>6</v>
      </c>
      <c r="E47" s="158">
        <v>45</v>
      </c>
      <c r="G47" s="60"/>
      <c r="H47" s="61"/>
      <c r="I47" s="119"/>
      <c r="K47" s="139"/>
      <c r="M47" s="119"/>
      <c r="N47" s="119"/>
      <c r="O47" s="119"/>
    </row>
    <row r="48" spans="1:15" s="59" customFormat="1" ht="15.75" customHeight="1" x14ac:dyDescent="0.25">
      <c r="A48" s="69"/>
      <c r="B48" s="102" t="s">
        <v>130</v>
      </c>
      <c r="C48" s="79" t="s">
        <v>9</v>
      </c>
      <c r="D48" s="254">
        <v>1</v>
      </c>
      <c r="E48" s="158">
        <v>13</v>
      </c>
      <c r="G48" s="60"/>
      <c r="H48" s="61"/>
      <c r="I48" s="119"/>
      <c r="K48" s="139"/>
      <c r="M48" s="119"/>
      <c r="N48" s="119"/>
      <c r="O48" s="119"/>
    </row>
    <row r="49" spans="1:15" s="59" customFormat="1" ht="15.75" customHeight="1" x14ac:dyDescent="0.25">
      <c r="A49" s="69"/>
      <c r="B49" s="102" t="s">
        <v>131</v>
      </c>
      <c r="C49" s="79" t="s">
        <v>9</v>
      </c>
      <c r="D49" s="254">
        <v>1</v>
      </c>
      <c r="E49" s="158">
        <v>12</v>
      </c>
      <c r="G49" s="60"/>
      <c r="H49" s="61"/>
      <c r="I49" s="119"/>
      <c r="K49" s="139"/>
      <c r="M49" s="119"/>
      <c r="N49" s="119"/>
      <c r="O49" s="119"/>
    </row>
    <row r="50" spans="1:15" s="59" customFormat="1" ht="15.75" customHeight="1" x14ac:dyDescent="0.25">
      <c r="A50" s="66"/>
      <c r="B50" s="264" t="s">
        <v>40</v>
      </c>
      <c r="C50" s="265"/>
      <c r="D50" s="265"/>
      <c r="E50" s="266">
        <f>SUM(E51:E63)</f>
        <v>871</v>
      </c>
      <c r="G50" s="60"/>
      <c r="H50" s="121"/>
      <c r="K50" s="139"/>
      <c r="M50" s="119"/>
      <c r="N50" s="119"/>
      <c r="O50" s="119"/>
    </row>
    <row r="51" spans="1:15" s="59" customFormat="1" ht="15.75" customHeight="1" x14ac:dyDescent="0.25">
      <c r="A51" s="66"/>
      <c r="B51" s="100" t="s">
        <v>117</v>
      </c>
      <c r="C51" s="79" t="s">
        <v>9</v>
      </c>
      <c r="D51" s="159">
        <v>1</v>
      </c>
      <c r="E51" s="80">
        <v>400</v>
      </c>
      <c r="G51" s="60"/>
      <c r="H51" s="121"/>
      <c r="K51" s="139"/>
      <c r="M51" s="119"/>
      <c r="N51" s="119"/>
      <c r="O51" s="119"/>
    </row>
    <row r="52" spans="1:15" s="59" customFormat="1" ht="15.75" customHeight="1" x14ac:dyDescent="0.25">
      <c r="A52" s="66"/>
      <c r="B52" s="101" t="s">
        <v>118</v>
      </c>
      <c r="C52" s="79" t="s">
        <v>9</v>
      </c>
      <c r="D52" s="159">
        <v>1</v>
      </c>
      <c r="E52" s="80">
        <v>7</v>
      </c>
      <c r="G52" s="60"/>
      <c r="H52" s="121"/>
      <c r="K52" s="139"/>
      <c r="M52" s="119"/>
      <c r="N52" s="119"/>
      <c r="O52" s="119"/>
    </row>
    <row r="53" spans="1:15" s="59" customFormat="1" ht="15.75" customHeight="1" x14ac:dyDescent="0.25">
      <c r="A53" s="66"/>
      <c r="B53" s="100" t="s">
        <v>119</v>
      </c>
      <c r="C53" s="79" t="s">
        <v>9</v>
      </c>
      <c r="D53" s="159">
        <v>1</v>
      </c>
      <c r="E53" s="80">
        <v>100</v>
      </c>
      <c r="G53" s="60"/>
      <c r="H53" s="121"/>
      <c r="K53" s="139"/>
      <c r="M53" s="119"/>
      <c r="N53" s="119"/>
      <c r="O53" s="119"/>
    </row>
    <row r="54" spans="1:15" s="59" customFormat="1" ht="15.75" customHeight="1" x14ac:dyDescent="0.25">
      <c r="A54" s="66"/>
      <c r="B54" s="100" t="s">
        <v>120</v>
      </c>
      <c r="C54" s="79" t="s">
        <v>9</v>
      </c>
      <c r="D54" s="159">
        <v>1</v>
      </c>
      <c r="E54" s="80">
        <v>100</v>
      </c>
      <c r="G54" s="60"/>
      <c r="L54" s="139"/>
      <c r="M54" s="119"/>
      <c r="N54" s="119"/>
      <c r="O54" s="119"/>
    </row>
    <row r="55" spans="1:15" s="59" customFormat="1" ht="15.75" customHeight="1" x14ac:dyDescent="0.25">
      <c r="A55" s="66"/>
      <c r="B55" s="100" t="s">
        <v>121</v>
      </c>
      <c r="C55" s="79" t="s">
        <v>9</v>
      </c>
      <c r="D55" s="159">
        <v>1</v>
      </c>
      <c r="E55" s="80">
        <v>50</v>
      </c>
      <c r="G55" s="60"/>
      <c r="K55" s="139"/>
      <c r="M55" s="119"/>
      <c r="N55" s="119"/>
      <c r="O55" s="119"/>
    </row>
    <row r="56" spans="1:15" s="59" customFormat="1" ht="15.75" customHeight="1" x14ac:dyDescent="0.25">
      <c r="A56" s="66"/>
      <c r="B56" s="100" t="s">
        <v>122</v>
      </c>
      <c r="C56" s="79" t="s">
        <v>9</v>
      </c>
      <c r="D56" s="159">
        <v>4</v>
      </c>
      <c r="E56" s="80">
        <v>80</v>
      </c>
      <c r="G56" s="60"/>
      <c r="K56" s="139"/>
      <c r="M56" s="119"/>
      <c r="N56" s="119"/>
      <c r="O56" s="119"/>
    </row>
    <row r="57" spans="1:15" s="59" customFormat="1" ht="15.75" customHeight="1" x14ac:dyDescent="0.25">
      <c r="A57" s="66"/>
      <c r="B57" s="140" t="s">
        <v>123</v>
      </c>
      <c r="C57" s="79" t="s">
        <v>9</v>
      </c>
      <c r="D57" s="79">
        <v>2</v>
      </c>
      <c r="E57" s="80">
        <v>20</v>
      </c>
      <c r="G57" s="60"/>
      <c r="H57" s="121"/>
      <c r="K57" s="139"/>
      <c r="M57" s="119"/>
      <c r="N57" s="119"/>
      <c r="O57" s="119"/>
    </row>
    <row r="58" spans="1:15" s="59" customFormat="1" ht="15.75" customHeight="1" x14ac:dyDescent="0.25">
      <c r="A58" s="66"/>
      <c r="B58" s="100" t="s">
        <v>124</v>
      </c>
      <c r="C58" s="79" t="s">
        <v>9</v>
      </c>
      <c r="D58" s="159">
        <v>2</v>
      </c>
      <c r="E58" s="80">
        <v>14</v>
      </c>
      <c r="G58" s="60"/>
      <c r="H58" s="121"/>
      <c r="K58" s="139"/>
      <c r="M58" s="119"/>
      <c r="N58" s="119"/>
      <c r="O58" s="119"/>
    </row>
    <row r="59" spans="1:15" s="59" customFormat="1" ht="15.75" customHeight="1" x14ac:dyDescent="0.25">
      <c r="A59" s="66"/>
      <c r="B59" s="100" t="s">
        <v>54</v>
      </c>
      <c r="C59" s="79" t="s">
        <v>9</v>
      </c>
      <c r="D59" s="159">
        <v>1</v>
      </c>
      <c r="E59" s="80">
        <v>35</v>
      </c>
      <c r="G59" s="60"/>
      <c r="H59" s="121"/>
      <c r="K59" s="139"/>
      <c r="M59" s="119"/>
      <c r="N59" s="119"/>
      <c r="O59" s="119"/>
    </row>
    <row r="60" spans="1:15" s="59" customFormat="1" ht="15.75" customHeight="1" x14ac:dyDescent="0.25">
      <c r="A60" s="66"/>
      <c r="B60" s="100" t="s">
        <v>125</v>
      </c>
      <c r="C60" s="79" t="s">
        <v>9</v>
      </c>
      <c r="D60" s="159">
        <v>5</v>
      </c>
      <c r="E60" s="80">
        <v>45</v>
      </c>
      <c r="G60" s="60"/>
      <c r="H60" s="121"/>
      <c r="K60" s="139"/>
      <c r="M60" s="119"/>
      <c r="N60" s="119"/>
      <c r="O60" s="119"/>
    </row>
    <row r="61" spans="1:15" s="59" customFormat="1" ht="15.75" customHeight="1" x14ac:dyDescent="0.25">
      <c r="A61" s="66"/>
      <c r="B61" s="100" t="s">
        <v>126</v>
      </c>
      <c r="C61" s="79" t="s">
        <v>9</v>
      </c>
      <c r="D61" s="165">
        <v>5</v>
      </c>
      <c r="E61" s="152">
        <v>13</v>
      </c>
      <c r="G61" s="60"/>
      <c r="H61" s="121"/>
      <c r="I61" s="119"/>
      <c r="K61" s="60"/>
      <c r="L61" s="121"/>
      <c r="M61" s="119"/>
      <c r="N61" s="119"/>
      <c r="O61" s="119"/>
    </row>
    <row r="62" spans="1:15" s="59" customFormat="1" ht="15.75" customHeight="1" x14ac:dyDescent="0.25">
      <c r="A62" s="66"/>
      <c r="B62" s="208" t="s">
        <v>333</v>
      </c>
      <c r="C62" s="79" t="s">
        <v>9</v>
      </c>
      <c r="D62" s="79">
        <v>1</v>
      </c>
      <c r="E62" s="152">
        <v>4</v>
      </c>
      <c r="G62" s="60"/>
      <c r="H62" s="121"/>
      <c r="I62" s="119"/>
      <c r="K62" s="60"/>
      <c r="L62" s="121"/>
      <c r="M62" s="119"/>
      <c r="N62" s="119"/>
      <c r="O62" s="119"/>
    </row>
    <row r="63" spans="1:15" s="59" customFormat="1" ht="15.75" customHeight="1" x14ac:dyDescent="0.25">
      <c r="A63" s="66"/>
      <c r="B63" s="208" t="s">
        <v>334</v>
      </c>
      <c r="C63" s="79" t="s">
        <v>9</v>
      </c>
      <c r="D63" s="79">
        <v>1</v>
      </c>
      <c r="E63" s="152">
        <v>3</v>
      </c>
      <c r="G63" s="60"/>
      <c r="H63" s="121"/>
      <c r="I63" s="119"/>
      <c r="K63" s="60"/>
      <c r="L63" s="121"/>
      <c r="M63" s="119"/>
      <c r="N63" s="119"/>
      <c r="O63" s="119"/>
    </row>
    <row r="64" spans="1:15" s="59" customFormat="1" ht="15.75" customHeight="1" x14ac:dyDescent="0.25">
      <c r="A64" s="66"/>
      <c r="B64" s="70" t="s">
        <v>93</v>
      </c>
      <c r="C64" s="71" t="s">
        <v>94</v>
      </c>
      <c r="D64" s="70"/>
      <c r="E64" s="214">
        <f>E65+E67</f>
        <v>584</v>
      </c>
      <c r="G64" s="60"/>
      <c r="H64" s="121"/>
      <c r="I64" s="119"/>
      <c r="K64" s="60"/>
      <c r="L64" s="121"/>
      <c r="M64" s="119"/>
      <c r="N64" s="119"/>
      <c r="O64" s="119"/>
    </row>
    <row r="65" spans="1:15" s="59" customFormat="1" ht="15.75" customHeight="1" x14ac:dyDescent="0.25">
      <c r="A65" s="66"/>
      <c r="B65" s="190" t="s">
        <v>132</v>
      </c>
      <c r="C65" s="76"/>
      <c r="D65" s="76"/>
      <c r="E65" s="267">
        <f>E66</f>
        <v>284</v>
      </c>
      <c r="G65" s="60"/>
      <c r="H65" s="121"/>
      <c r="I65" s="119"/>
      <c r="K65" s="60"/>
      <c r="L65" s="121"/>
      <c r="M65" s="119"/>
      <c r="N65" s="119"/>
      <c r="O65" s="119"/>
    </row>
    <row r="66" spans="1:15" s="59" customFormat="1" ht="15.75" customHeight="1" x14ac:dyDescent="0.25">
      <c r="A66" s="66"/>
      <c r="B66" s="268" t="s">
        <v>133</v>
      </c>
      <c r="C66" s="79" t="s">
        <v>9</v>
      </c>
      <c r="D66" s="167">
        <v>1</v>
      </c>
      <c r="E66" s="84">
        <f>250+34</f>
        <v>284</v>
      </c>
      <c r="G66" s="60"/>
      <c r="H66" s="121"/>
      <c r="I66" s="119"/>
      <c r="K66" s="60"/>
      <c r="L66" s="121"/>
      <c r="M66" s="119"/>
      <c r="N66" s="119"/>
      <c r="O66" s="119"/>
    </row>
    <row r="67" spans="1:15" s="59" customFormat="1" ht="15.75" customHeight="1" x14ac:dyDescent="0.25">
      <c r="A67" s="66"/>
      <c r="B67" s="190" t="s">
        <v>134</v>
      </c>
      <c r="C67" s="79"/>
      <c r="D67" s="167"/>
      <c r="E67" s="256">
        <f>E68</f>
        <v>300</v>
      </c>
      <c r="G67" s="60"/>
      <c r="H67" s="121"/>
      <c r="I67" s="119"/>
      <c r="K67" s="60"/>
      <c r="L67" s="121"/>
      <c r="M67" s="119"/>
      <c r="N67" s="119"/>
      <c r="O67" s="119"/>
    </row>
    <row r="68" spans="1:15" s="59" customFormat="1" ht="15.75" customHeight="1" x14ac:dyDescent="0.25">
      <c r="A68" s="66"/>
      <c r="B68" s="268" t="s">
        <v>133</v>
      </c>
      <c r="C68" s="79" t="s">
        <v>9</v>
      </c>
      <c r="D68" s="167">
        <v>1</v>
      </c>
      <c r="E68" s="84">
        <f>250+50</f>
        <v>300</v>
      </c>
      <c r="G68" s="60"/>
      <c r="H68" s="121"/>
      <c r="I68" s="119"/>
      <c r="K68" s="60"/>
      <c r="L68" s="121"/>
      <c r="M68" s="119"/>
      <c r="N68" s="119"/>
      <c r="O68" s="119"/>
    </row>
    <row r="69" spans="1:15" s="59" customFormat="1" ht="15.75" customHeight="1" x14ac:dyDescent="0.25">
      <c r="A69" s="66"/>
      <c r="B69" s="70" t="s">
        <v>22</v>
      </c>
      <c r="C69" s="129" t="s">
        <v>36</v>
      </c>
      <c r="D69" s="70"/>
      <c r="E69" s="214">
        <f>E70+E92+E72+E96</f>
        <v>7840.5</v>
      </c>
      <c r="G69" s="60"/>
      <c r="I69" s="119"/>
      <c r="K69" s="60"/>
      <c r="L69" s="121"/>
      <c r="M69" s="119"/>
      <c r="N69" s="119"/>
      <c r="O69" s="119"/>
    </row>
    <row r="70" spans="1:15" s="59" customFormat="1" ht="15.75" customHeight="1" x14ac:dyDescent="0.25">
      <c r="A70" s="66"/>
      <c r="B70" s="127" t="s">
        <v>55</v>
      </c>
      <c r="C70" s="76"/>
      <c r="D70" s="130"/>
      <c r="E70" s="77">
        <f>SUM(E71:E71)</f>
        <v>26</v>
      </c>
      <c r="G70" s="60"/>
      <c r="H70" s="121"/>
      <c r="I70" s="119"/>
      <c r="K70" s="60"/>
      <c r="L70" s="121"/>
      <c r="M70" s="119"/>
      <c r="N70" s="119"/>
      <c r="O70" s="119"/>
    </row>
    <row r="71" spans="1:15" s="59" customFormat="1" ht="15.75" customHeight="1" x14ac:dyDescent="0.25">
      <c r="A71" s="66"/>
      <c r="B71" s="128" t="s">
        <v>92</v>
      </c>
      <c r="C71" s="79" t="s">
        <v>9</v>
      </c>
      <c r="D71" s="79">
        <v>1</v>
      </c>
      <c r="E71" s="84">
        <v>26</v>
      </c>
      <c r="G71" s="60"/>
      <c r="H71" s="269"/>
      <c r="I71" s="119"/>
      <c r="K71" s="60"/>
      <c r="L71" s="121"/>
      <c r="M71" s="119"/>
      <c r="N71" s="119"/>
      <c r="O71" s="119"/>
    </row>
    <row r="72" spans="1:15" s="59" customFormat="1" ht="15.75" customHeight="1" x14ac:dyDescent="0.25">
      <c r="A72" s="66"/>
      <c r="B72" s="131" t="s">
        <v>51</v>
      </c>
      <c r="C72" s="79" t="s">
        <v>9</v>
      </c>
      <c r="D72" s="79">
        <v>1</v>
      </c>
      <c r="E72" s="132">
        <f>SUM(E73:E91)</f>
        <v>7778</v>
      </c>
      <c r="G72" s="60"/>
      <c r="H72" s="121"/>
      <c r="I72" s="119"/>
      <c r="K72" s="60"/>
      <c r="L72" s="121"/>
      <c r="M72" s="119"/>
      <c r="N72" s="119"/>
      <c r="O72" s="119"/>
    </row>
    <row r="73" spans="1:15" s="59" customFormat="1" ht="15.75" customHeight="1" x14ac:dyDescent="0.25">
      <c r="A73" s="66"/>
      <c r="B73" s="100" t="s">
        <v>176</v>
      </c>
      <c r="C73" s="79" t="s">
        <v>9</v>
      </c>
      <c r="D73" s="79">
        <v>1</v>
      </c>
      <c r="E73" s="133">
        <v>1370</v>
      </c>
      <c r="G73" s="60"/>
      <c r="H73" s="121"/>
      <c r="I73" s="119"/>
      <c r="K73" s="60"/>
      <c r="L73" s="121"/>
      <c r="M73" s="119"/>
      <c r="N73" s="119"/>
      <c r="O73" s="119"/>
    </row>
    <row r="74" spans="1:15" s="59" customFormat="1" ht="15.75" customHeight="1" x14ac:dyDescent="0.25">
      <c r="A74" s="66"/>
      <c r="B74" s="100" t="s">
        <v>177</v>
      </c>
      <c r="C74" s="79" t="s">
        <v>9</v>
      </c>
      <c r="D74" s="79">
        <v>1</v>
      </c>
      <c r="E74" s="133">
        <v>1087</v>
      </c>
      <c r="G74" s="60"/>
      <c r="H74" s="121"/>
      <c r="I74" s="119"/>
      <c r="K74" s="60"/>
      <c r="L74" s="121"/>
      <c r="M74" s="119"/>
      <c r="N74" s="119"/>
      <c r="O74" s="119"/>
    </row>
    <row r="75" spans="1:15" s="59" customFormat="1" ht="15.75" customHeight="1" x14ac:dyDescent="0.25">
      <c r="A75" s="66"/>
      <c r="B75" s="100" t="s">
        <v>178</v>
      </c>
      <c r="C75" s="79" t="s">
        <v>9</v>
      </c>
      <c r="D75" s="79">
        <v>1</v>
      </c>
      <c r="E75" s="133">
        <v>1401</v>
      </c>
      <c r="G75" s="270"/>
      <c r="H75" s="121"/>
      <c r="I75" s="119"/>
      <c r="K75" s="60"/>
      <c r="L75" s="121"/>
      <c r="M75" s="119"/>
      <c r="N75" s="119"/>
      <c r="O75" s="119"/>
    </row>
    <row r="76" spans="1:15" s="59" customFormat="1" ht="15.75" customHeight="1" x14ac:dyDescent="0.25">
      <c r="A76" s="66"/>
      <c r="B76" s="100" t="s">
        <v>179</v>
      </c>
      <c r="C76" s="79" t="s">
        <v>9</v>
      </c>
      <c r="D76" s="79">
        <v>1</v>
      </c>
      <c r="E76" s="133">
        <v>77</v>
      </c>
      <c r="G76" s="60"/>
      <c r="H76" s="121"/>
      <c r="I76" s="119"/>
      <c r="K76" s="60"/>
      <c r="L76" s="121"/>
      <c r="M76" s="119"/>
      <c r="N76" s="119"/>
      <c r="O76" s="119"/>
    </row>
    <row r="77" spans="1:15" s="59" customFormat="1" ht="15.75" customHeight="1" x14ac:dyDescent="0.25">
      <c r="A77" s="66"/>
      <c r="B77" s="100" t="s">
        <v>180</v>
      </c>
      <c r="C77" s="79" t="s">
        <v>9</v>
      </c>
      <c r="D77" s="79">
        <v>1</v>
      </c>
      <c r="E77" s="133">
        <v>1838</v>
      </c>
      <c r="G77" s="60"/>
      <c r="H77" s="121"/>
      <c r="I77" s="119"/>
      <c r="K77" s="60"/>
      <c r="L77" s="121"/>
      <c r="M77" s="119"/>
      <c r="N77" s="119"/>
      <c r="O77" s="119"/>
    </row>
    <row r="78" spans="1:15" s="59" customFormat="1" ht="15.75" customHeight="1" x14ac:dyDescent="0.25">
      <c r="A78" s="66"/>
      <c r="B78" s="100" t="s">
        <v>181</v>
      </c>
      <c r="C78" s="79" t="s">
        <v>9</v>
      </c>
      <c r="D78" s="79">
        <v>1</v>
      </c>
      <c r="E78" s="158">
        <v>1498</v>
      </c>
      <c r="G78" s="60"/>
      <c r="H78" s="121"/>
      <c r="I78" s="119"/>
      <c r="K78" s="60"/>
      <c r="L78" s="121"/>
      <c r="M78" s="119"/>
      <c r="N78" s="119"/>
      <c r="O78" s="119"/>
    </row>
    <row r="79" spans="1:15" s="59" customFormat="1" ht="15.75" customHeight="1" x14ac:dyDescent="0.25">
      <c r="A79" s="66"/>
      <c r="B79" s="100" t="s">
        <v>182</v>
      </c>
      <c r="C79" s="79" t="s">
        <v>9</v>
      </c>
      <c r="D79" s="79">
        <v>1</v>
      </c>
      <c r="E79" s="158">
        <v>316</v>
      </c>
      <c r="G79" s="60"/>
      <c r="H79" s="121"/>
      <c r="I79" s="119"/>
      <c r="K79" s="60"/>
      <c r="L79" s="121"/>
      <c r="M79" s="119"/>
      <c r="N79" s="119"/>
      <c r="O79" s="119"/>
    </row>
    <row r="80" spans="1:15" s="59" customFormat="1" ht="15.75" customHeight="1" x14ac:dyDescent="0.25">
      <c r="A80" s="66"/>
      <c r="B80" s="100" t="s">
        <v>183</v>
      </c>
      <c r="C80" s="79" t="s">
        <v>9</v>
      </c>
      <c r="D80" s="79">
        <v>1</v>
      </c>
      <c r="E80" s="133">
        <v>17</v>
      </c>
      <c r="G80" s="60"/>
      <c r="H80" s="121"/>
      <c r="I80" s="119"/>
      <c r="K80" s="60"/>
      <c r="L80" s="121"/>
      <c r="M80" s="119"/>
      <c r="N80" s="119"/>
      <c r="O80" s="119"/>
    </row>
    <row r="81" spans="1:15" s="59" customFormat="1" ht="15.75" customHeight="1" x14ac:dyDescent="0.25">
      <c r="A81" s="66"/>
      <c r="B81" s="100" t="s">
        <v>99</v>
      </c>
      <c r="C81" s="79" t="s">
        <v>9</v>
      </c>
      <c r="D81" s="79">
        <v>1</v>
      </c>
      <c r="E81" s="158">
        <v>14</v>
      </c>
      <c r="G81" s="60"/>
      <c r="H81" s="121"/>
      <c r="I81" s="119"/>
      <c r="K81" s="60"/>
      <c r="L81" s="121"/>
      <c r="M81" s="119"/>
      <c r="N81" s="119"/>
      <c r="O81" s="119"/>
    </row>
    <row r="82" spans="1:15" s="59" customFormat="1" ht="15.75" customHeight="1" x14ac:dyDescent="0.25">
      <c r="A82" s="66"/>
      <c r="B82" s="100" t="s">
        <v>184</v>
      </c>
      <c r="C82" s="79" t="s">
        <v>9</v>
      </c>
      <c r="D82" s="79">
        <v>1</v>
      </c>
      <c r="E82" s="158">
        <v>31</v>
      </c>
      <c r="G82" s="60"/>
      <c r="H82" s="121"/>
      <c r="I82" s="119"/>
      <c r="K82" s="60"/>
      <c r="L82" s="121"/>
      <c r="M82" s="119"/>
      <c r="N82" s="119"/>
      <c r="O82" s="119"/>
    </row>
    <row r="83" spans="1:15" s="59" customFormat="1" ht="15.75" customHeight="1" x14ac:dyDescent="0.25">
      <c r="A83" s="66"/>
      <c r="B83" s="100" t="s">
        <v>100</v>
      </c>
      <c r="C83" s="79" t="s">
        <v>9</v>
      </c>
      <c r="D83" s="79">
        <v>1</v>
      </c>
      <c r="E83" s="232">
        <v>29</v>
      </c>
      <c r="G83" s="60"/>
      <c r="H83" s="63"/>
      <c r="I83" s="62"/>
      <c r="K83" s="139"/>
      <c r="M83" s="119"/>
      <c r="N83" s="119"/>
      <c r="O83" s="119"/>
    </row>
    <row r="84" spans="1:15" s="59" customFormat="1" ht="15.75" customHeight="1" x14ac:dyDescent="0.25">
      <c r="A84" s="66"/>
      <c r="B84" s="100" t="s">
        <v>101</v>
      </c>
      <c r="C84" s="79" t="s">
        <v>9</v>
      </c>
      <c r="D84" s="79">
        <v>1</v>
      </c>
      <c r="E84" s="232">
        <v>17</v>
      </c>
      <c r="G84" s="60"/>
      <c r="H84" s="63"/>
      <c r="I84" s="62"/>
      <c r="K84" s="139"/>
      <c r="M84" s="119"/>
      <c r="N84" s="119"/>
      <c r="O84" s="119"/>
    </row>
    <row r="85" spans="1:15" s="59" customFormat="1" ht="15.75" customHeight="1" x14ac:dyDescent="0.25">
      <c r="A85" s="66"/>
      <c r="B85" s="100" t="s">
        <v>102</v>
      </c>
      <c r="C85" s="79" t="s">
        <v>9</v>
      </c>
      <c r="D85" s="79">
        <v>1</v>
      </c>
      <c r="E85" s="134">
        <v>10</v>
      </c>
      <c r="G85" s="60"/>
      <c r="H85" s="63"/>
      <c r="I85" s="62"/>
      <c r="K85" s="139"/>
      <c r="M85" s="119"/>
      <c r="N85" s="119"/>
      <c r="O85" s="119"/>
    </row>
    <row r="86" spans="1:15" s="59" customFormat="1" ht="15.75" customHeight="1" x14ac:dyDescent="0.25">
      <c r="A86" s="66"/>
      <c r="B86" s="100" t="s">
        <v>103</v>
      </c>
      <c r="C86" s="79" t="s">
        <v>9</v>
      </c>
      <c r="D86" s="79">
        <v>1</v>
      </c>
      <c r="E86" s="134">
        <v>20</v>
      </c>
      <c r="G86" s="60"/>
      <c r="H86" s="63"/>
      <c r="I86" s="62"/>
      <c r="K86" s="139"/>
      <c r="M86" s="119"/>
      <c r="N86" s="119"/>
      <c r="O86" s="119"/>
    </row>
    <row r="87" spans="1:15" s="59" customFormat="1" ht="15.75" customHeight="1" x14ac:dyDescent="0.25">
      <c r="A87" s="66"/>
      <c r="B87" s="100" t="s">
        <v>104</v>
      </c>
      <c r="C87" s="79" t="s">
        <v>9</v>
      </c>
      <c r="D87" s="79">
        <v>1</v>
      </c>
      <c r="E87" s="134">
        <v>12</v>
      </c>
      <c r="G87" s="60"/>
      <c r="H87" s="63"/>
      <c r="I87" s="62"/>
      <c r="K87" s="139"/>
      <c r="M87" s="119"/>
      <c r="N87" s="119"/>
      <c r="O87" s="119"/>
    </row>
    <row r="88" spans="1:15" s="59" customFormat="1" ht="15.75" customHeight="1" x14ac:dyDescent="0.25">
      <c r="A88" s="66"/>
      <c r="B88" s="100" t="s">
        <v>105</v>
      </c>
      <c r="C88" s="79" t="s">
        <v>9</v>
      </c>
      <c r="D88" s="79">
        <v>1</v>
      </c>
      <c r="E88" s="134">
        <v>11</v>
      </c>
      <c r="G88" s="60"/>
      <c r="H88" s="63"/>
      <c r="I88" s="62"/>
      <c r="K88" s="139"/>
      <c r="M88" s="119"/>
      <c r="N88" s="119"/>
      <c r="O88" s="119"/>
    </row>
    <row r="89" spans="1:15" s="59" customFormat="1" ht="15.75" customHeight="1" x14ac:dyDescent="0.25">
      <c r="A89" s="66"/>
      <c r="B89" s="100" t="s">
        <v>106</v>
      </c>
      <c r="C89" s="79" t="s">
        <v>9</v>
      </c>
      <c r="D89" s="79">
        <v>1</v>
      </c>
      <c r="E89" s="134">
        <v>10</v>
      </c>
      <c r="G89" s="60"/>
      <c r="H89" s="63"/>
      <c r="I89" s="62"/>
      <c r="K89" s="139"/>
      <c r="M89" s="119"/>
      <c r="N89" s="119"/>
      <c r="O89" s="119"/>
    </row>
    <row r="90" spans="1:15" s="59" customFormat="1" ht="15.75" customHeight="1" x14ac:dyDescent="0.25">
      <c r="A90" s="66"/>
      <c r="B90" s="100" t="s">
        <v>185</v>
      </c>
      <c r="C90" s="79" t="s">
        <v>9</v>
      </c>
      <c r="D90" s="79">
        <v>1</v>
      </c>
      <c r="E90" s="135">
        <v>17</v>
      </c>
      <c r="G90" s="60"/>
      <c r="H90" s="63"/>
      <c r="I90" s="119"/>
      <c r="K90" s="139"/>
      <c r="M90" s="119"/>
      <c r="N90" s="119"/>
      <c r="O90" s="119"/>
    </row>
    <row r="91" spans="1:15" s="59" customFormat="1" ht="15.75" customHeight="1" x14ac:dyDescent="0.25">
      <c r="A91" s="66"/>
      <c r="B91" s="100" t="s">
        <v>107</v>
      </c>
      <c r="C91" s="79" t="s">
        <v>9</v>
      </c>
      <c r="D91" s="79">
        <v>1</v>
      </c>
      <c r="E91" s="135">
        <v>3</v>
      </c>
      <c r="G91" s="60"/>
      <c r="H91" s="63"/>
      <c r="I91" s="119"/>
      <c r="K91" s="139"/>
      <c r="M91" s="119"/>
      <c r="N91" s="119"/>
      <c r="O91" s="119"/>
    </row>
    <row r="92" spans="1:15" s="59" customFormat="1" ht="15.75" customHeight="1" x14ac:dyDescent="0.25">
      <c r="A92" s="66"/>
      <c r="B92" s="136" t="s">
        <v>42</v>
      </c>
      <c r="C92" s="137"/>
      <c r="D92" s="79"/>
      <c r="E92" s="138">
        <f>SUM(E93:E95)</f>
        <v>27.5</v>
      </c>
      <c r="G92" s="60"/>
      <c r="H92" s="63"/>
      <c r="I92" s="119"/>
      <c r="K92" s="139"/>
      <c r="M92" s="119"/>
      <c r="N92" s="119"/>
      <c r="O92" s="119"/>
    </row>
    <row r="93" spans="1:15" s="59" customFormat="1" ht="15.75" customHeight="1" x14ac:dyDescent="0.25">
      <c r="A93" s="66"/>
      <c r="B93" s="215" t="s">
        <v>77</v>
      </c>
      <c r="C93" s="79" t="s">
        <v>9</v>
      </c>
      <c r="D93" s="79">
        <v>1</v>
      </c>
      <c r="E93" s="152">
        <v>12</v>
      </c>
      <c r="G93" s="60"/>
      <c r="H93" s="63"/>
      <c r="I93" s="119"/>
      <c r="K93" s="139"/>
      <c r="M93" s="119"/>
      <c r="N93" s="119"/>
      <c r="O93" s="119"/>
    </row>
    <row r="94" spans="1:15" s="59" customFormat="1" ht="15.75" customHeight="1" x14ac:dyDescent="0.25">
      <c r="A94" s="66"/>
      <c r="B94" s="271" t="s">
        <v>420</v>
      </c>
      <c r="C94" s="79" t="s">
        <v>9</v>
      </c>
      <c r="D94" s="79">
        <v>10</v>
      </c>
      <c r="E94" s="243">
        <v>7.5</v>
      </c>
      <c r="G94" s="60"/>
      <c r="H94" s="63"/>
      <c r="I94" s="119"/>
      <c r="K94" s="139"/>
      <c r="M94" s="119"/>
      <c r="N94" s="119"/>
      <c r="O94" s="119"/>
    </row>
    <row r="95" spans="1:15" s="59" customFormat="1" ht="15.75" customHeight="1" x14ac:dyDescent="0.25">
      <c r="A95" s="66"/>
      <c r="B95" s="208" t="s">
        <v>331</v>
      </c>
      <c r="C95" s="79" t="s">
        <v>9</v>
      </c>
      <c r="D95" s="79">
        <v>1</v>
      </c>
      <c r="E95" s="152">
        <v>8</v>
      </c>
      <c r="G95" s="60"/>
      <c r="H95" s="63"/>
      <c r="I95" s="119"/>
      <c r="K95" s="139"/>
      <c r="M95" s="119"/>
      <c r="N95" s="119"/>
      <c r="O95" s="119"/>
    </row>
    <row r="96" spans="1:15" s="59" customFormat="1" ht="15.75" customHeight="1" x14ac:dyDescent="0.25">
      <c r="A96" s="66"/>
      <c r="B96" s="153" t="s">
        <v>56</v>
      </c>
      <c r="C96" s="154"/>
      <c r="D96" s="79"/>
      <c r="E96" s="138">
        <f>SUM(E97:E98)</f>
        <v>9</v>
      </c>
      <c r="G96" s="60"/>
      <c r="H96" s="63"/>
      <c r="I96" s="119"/>
      <c r="K96" s="139"/>
      <c r="M96" s="119"/>
      <c r="N96" s="119"/>
      <c r="O96" s="119"/>
    </row>
    <row r="97" spans="1:15" s="59" customFormat="1" ht="15.75" customHeight="1" x14ac:dyDescent="0.25">
      <c r="A97" s="66"/>
      <c r="B97" s="137" t="s">
        <v>52</v>
      </c>
      <c r="C97" s="79" t="s">
        <v>9</v>
      </c>
      <c r="D97" s="79">
        <v>5</v>
      </c>
      <c r="E97" s="152">
        <v>5</v>
      </c>
      <c r="G97" s="60"/>
      <c r="H97" s="63"/>
      <c r="I97" s="119"/>
      <c r="K97" s="139"/>
      <c r="M97" s="119"/>
      <c r="N97" s="119"/>
      <c r="O97" s="119"/>
    </row>
    <row r="98" spans="1:15" s="59" customFormat="1" ht="15.75" customHeight="1" x14ac:dyDescent="0.25">
      <c r="A98" s="66"/>
      <c r="B98" s="137" t="s">
        <v>188</v>
      </c>
      <c r="C98" s="79" t="s">
        <v>9</v>
      </c>
      <c r="D98" s="79">
        <v>4</v>
      </c>
      <c r="E98" s="152">
        <v>4</v>
      </c>
      <c r="G98" s="60"/>
      <c r="H98" s="63"/>
      <c r="I98" s="119"/>
      <c r="K98" s="139"/>
      <c r="M98" s="119"/>
      <c r="N98" s="119"/>
      <c r="O98" s="119"/>
    </row>
    <row r="99" spans="1:15" s="59" customFormat="1" ht="17.25" customHeight="1" x14ac:dyDescent="0.25">
      <c r="A99" s="151"/>
      <c r="B99" s="70" t="s">
        <v>7</v>
      </c>
      <c r="C99" s="71" t="s">
        <v>8</v>
      </c>
      <c r="D99" s="70"/>
      <c r="E99" s="72">
        <f>E100+E105+E107+E111</f>
        <v>2034</v>
      </c>
      <c r="G99" s="60"/>
      <c r="H99" s="63"/>
      <c r="I99" s="68"/>
      <c r="J99" s="119"/>
      <c r="K99" s="139"/>
      <c r="L99" s="119"/>
      <c r="M99" s="119"/>
      <c r="N99" s="119"/>
      <c r="O99" s="119"/>
    </row>
    <row r="100" spans="1:15" s="59" customFormat="1" ht="17.25" customHeight="1" x14ac:dyDescent="0.25">
      <c r="A100" s="151"/>
      <c r="B100" s="74" t="s">
        <v>64</v>
      </c>
      <c r="C100" s="71"/>
      <c r="D100" s="70"/>
      <c r="E100" s="72">
        <f>SUM(E101:E104)</f>
        <v>1640</v>
      </c>
      <c r="G100" s="60"/>
      <c r="H100" s="63"/>
      <c r="I100" s="68"/>
      <c r="J100" s="119"/>
      <c r="K100" s="139"/>
      <c r="L100" s="119"/>
      <c r="M100" s="119"/>
      <c r="N100" s="119"/>
      <c r="O100" s="119"/>
    </row>
    <row r="101" spans="1:15" s="59" customFormat="1" ht="17.25" customHeight="1" x14ac:dyDescent="0.25">
      <c r="A101" s="151"/>
      <c r="B101" s="161" t="s">
        <v>60</v>
      </c>
      <c r="C101" s="159" t="s">
        <v>9</v>
      </c>
      <c r="D101" s="159">
        <v>1</v>
      </c>
      <c r="E101" s="162">
        <f>161+56</f>
        <v>217</v>
      </c>
      <c r="H101" s="272"/>
      <c r="I101" s="273"/>
      <c r="J101" s="274"/>
      <c r="K101" s="139"/>
      <c r="L101" s="119"/>
      <c r="M101" s="119"/>
      <c r="N101" s="119"/>
      <c r="O101" s="119"/>
    </row>
    <row r="102" spans="1:15" s="59" customFormat="1" ht="17.25" customHeight="1" x14ac:dyDescent="0.25">
      <c r="A102" s="151"/>
      <c r="B102" s="163" t="s">
        <v>61</v>
      </c>
      <c r="C102" s="79" t="s">
        <v>9</v>
      </c>
      <c r="D102" s="79">
        <v>1</v>
      </c>
      <c r="E102" s="160">
        <f>85+77</f>
        <v>162</v>
      </c>
      <c r="G102" s="60"/>
      <c r="H102" s="63"/>
      <c r="I102" s="68"/>
      <c r="J102" s="119"/>
      <c r="K102" s="139"/>
      <c r="L102" s="119"/>
      <c r="M102" s="119"/>
      <c r="N102" s="119"/>
      <c r="O102" s="119"/>
    </row>
    <row r="103" spans="1:15" s="59" customFormat="1" ht="17.25" customHeight="1" x14ac:dyDescent="0.25">
      <c r="A103" s="151"/>
      <c r="B103" s="163" t="s">
        <v>62</v>
      </c>
      <c r="C103" s="79" t="s">
        <v>9</v>
      </c>
      <c r="D103" s="79">
        <v>1</v>
      </c>
      <c r="E103" s="160">
        <f>161+56</f>
        <v>217</v>
      </c>
      <c r="G103" s="60"/>
      <c r="H103" s="63"/>
      <c r="I103" s="68"/>
      <c r="J103" s="119"/>
      <c r="K103" s="139"/>
      <c r="L103" s="119"/>
      <c r="M103" s="119"/>
      <c r="N103" s="119"/>
      <c r="O103" s="119"/>
    </row>
    <row r="104" spans="1:15" s="59" customFormat="1" ht="17.25" customHeight="1" x14ac:dyDescent="0.25">
      <c r="A104" s="151"/>
      <c r="B104" s="78" t="s">
        <v>63</v>
      </c>
      <c r="C104" s="79" t="s">
        <v>9</v>
      </c>
      <c r="D104" s="79">
        <v>1</v>
      </c>
      <c r="E104" s="160">
        <f>0+1044</f>
        <v>1044</v>
      </c>
      <c r="G104" s="60"/>
      <c r="H104" s="63"/>
      <c r="I104" s="68"/>
      <c r="J104" s="119"/>
      <c r="K104" s="139"/>
      <c r="L104" s="119"/>
      <c r="M104" s="119"/>
      <c r="N104" s="119"/>
      <c r="O104" s="119"/>
    </row>
    <row r="105" spans="1:15" s="59" customFormat="1" ht="17.25" customHeight="1" x14ac:dyDescent="0.25">
      <c r="A105" s="151"/>
      <c r="B105" s="275" t="s">
        <v>89</v>
      </c>
      <c r="C105" s="79"/>
      <c r="D105" s="79"/>
      <c r="E105" s="276">
        <f>E106</f>
        <v>6</v>
      </c>
      <c r="G105" s="173"/>
      <c r="H105" s="174"/>
      <c r="J105" s="119"/>
      <c r="K105" s="139"/>
      <c r="L105" s="119"/>
      <c r="M105" s="119"/>
      <c r="N105" s="119"/>
      <c r="O105" s="119"/>
    </row>
    <row r="106" spans="1:15" s="59" customFormat="1" ht="17.25" customHeight="1" x14ac:dyDescent="0.25">
      <c r="A106" s="151"/>
      <c r="B106" s="277" t="s">
        <v>200</v>
      </c>
      <c r="C106" s="79" t="s">
        <v>9</v>
      </c>
      <c r="D106" s="79">
        <v>1</v>
      </c>
      <c r="E106" s="278">
        <v>6</v>
      </c>
      <c r="G106" s="173"/>
      <c r="H106" s="174"/>
      <c r="J106" s="119"/>
      <c r="K106" s="139"/>
      <c r="L106" s="119"/>
      <c r="M106" s="119"/>
      <c r="N106" s="119"/>
      <c r="O106" s="119"/>
    </row>
    <row r="107" spans="1:15" s="59" customFormat="1" ht="17.25" customHeight="1" x14ac:dyDescent="0.25">
      <c r="A107" s="151"/>
      <c r="B107" s="279" t="s">
        <v>82</v>
      </c>
      <c r="C107" s="79"/>
      <c r="D107" s="79"/>
      <c r="E107" s="182">
        <f>E108+E109+E110</f>
        <v>338</v>
      </c>
      <c r="G107" s="173"/>
      <c r="H107" s="174"/>
      <c r="J107" s="119"/>
      <c r="K107" s="139"/>
      <c r="L107" s="119"/>
      <c r="M107" s="119"/>
      <c r="N107" s="119"/>
      <c r="O107" s="119"/>
    </row>
    <row r="108" spans="1:15" s="59" customFormat="1" ht="17.25" customHeight="1" x14ac:dyDescent="0.25">
      <c r="A108" s="151"/>
      <c r="B108" s="277" t="s">
        <v>201</v>
      </c>
      <c r="C108" s="79" t="s">
        <v>9</v>
      </c>
      <c r="D108" s="79">
        <v>1</v>
      </c>
      <c r="E108" s="172">
        <v>160</v>
      </c>
      <c r="G108" s="173"/>
      <c r="H108" s="174"/>
      <c r="J108" s="119"/>
      <c r="K108" s="139"/>
      <c r="L108" s="119"/>
      <c r="M108" s="119"/>
      <c r="N108" s="119"/>
      <c r="O108" s="119"/>
    </row>
    <row r="109" spans="1:15" s="59" customFormat="1" ht="17.25" customHeight="1" x14ac:dyDescent="0.25">
      <c r="A109" s="151"/>
      <c r="B109" s="280" t="s">
        <v>202</v>
      </c>
      <c r="C109" s="79" t="s">
        <v>9</v>
      </c>
      <c r="D109" s="79">
        <v>51</v>
      </c>
      <c r="E109" s="172">
        <f>180-35</f>
        <v>145</v>
      </c>
      <c r="G109" s="173"/>
      <c r="H109" s="174"/>
      <c r="J109" s="119"/>
      <c r="K109" s="139"/>
      <c r="L109" s="119"/>
      <c r="M109" s="119"/>
      <c r="N109" s="119"/>
      <c r="O109" s="119"/>
    </row>
    <row r="110" spans="1:15" s="59" customFormat="1" ht="17.25" customHeight="1" x14ac:dyDescent="0.25">
      <c r="A110" s="151"/>
      <c r="B110" s="280" t="s">
        <v>421</v>
      </c>
      <c r="C110" s="79" t="s">
        <v>9</v>
      </c>
      <c r="D110" s="79">
        <v>1</v>
      </c>
      <c r="E110" s="172">
        <v>33</v>
      </c>
      <c r="G110" s="173"/>
      <c r="H110" s="174"/>
      <c r="J110" s="119"/>
      <c r="K110" s="139"/>
      <c r="L110" s="119"/>
      <c r="M110" s="119"/>
      <c r="N110" s="119"/>
      <c r="O110" s="119"/>
    </row>
    <row r="111" spans="1:15" s="59" customFormat="1" ht="17.25" customHeight="1" x14ac:dyDescent="0.25">
      <c r="A111" s="151"/>
      <c r="B111" s="279" t="s">
        <v>79</v>
      </c>
      <c r="C111" s="79"/>
      <c r="D111" s="79"/>
      <c r="E111" s="182">
        <f>E112</f>
        <v>50</v>
      </c>
      <c r="G111" s="173"/>
      <c r="H111" s="174"/>
      <c r="J111" s="119"/>
      <c r="K111" s="139"/>
      <c r="L111" s="119"/>
      <c r="M111" s="119"/>
      <c r="N111" s="119"/>
      <c r="O111" s="119"/>
    </row>
    <row r="112" spans="1:15" s="59" customFormat="1" ht="17.25" customHeight="1" x14ac:dyDescent="0.25">
      <c r="A112" s="151"/>
      <c r="B112" s="124" t="s">
        <v>213</v>
      </c>
      <c r="C112" s="79" t="s">
        <v>9</v>
      </c>
      <c r="D112" s="79">
        <v>1</v>
      </c>
      <c r="E112" s="172">
        <v>50</v>
      </c>
      <c r="G112" s="173"/>
      <c r="H112" s="174"/>
      <c r="J112" s="119"/>
      <c r="K112" s="139"/>
      <c r="L112" s="119"/>
      <c r="M112" s="119"/>
      <c r="N112" s="119"/>
      <c r="O112" s="119"/>
    </row>
    <row r="113" spans="1:21" s="59" customFormat="1" ht="17.25" customHeight="1" x14ac:dyDescent="0.25">
      <c r="A113" s="151"/>
      <c r="B113" s="70" t="s">
        <v>50</v>
      </c>
      <c r="C113" s="199" t="s">
        <v>73</v>
      </c>
      <c r="D113" s="70"/>
      <c r="E113" s="72">
        <f>E114</f>
        <v>420</v>
      </c>
      <c r="G113" s="270"/>
      <c r="H113" s="63"/>
      <c r="L113" s="119"/>
      <c r="M113" s="119"/>
      <c r="N113" s="119"/>
      <c r="O113" s="139"/>
      <c r="P113" s="119"/>
      <c r="Q113" s="119"/>
      <c r="R113" s="119"/>
      <c r="S113" s="119"/>
      <c r="T113" s="119"/>
      <c r="U113" s="119"/>
    </row>
    <row r="114" spans="1:21" s="59" customFormat="1" ht="17.25" customHeight="1" x14ac:dyDescent="0.25">
      <c r="A114" s="151"/>
      <c r="B114" s="281" t="s">
        <v>187</v>
      </c>
      <c r="C114" s="79" t="s">
        <v>9</v>
      </c>
      <c r="D114" s="83">
        <v>2</v>
      </c>
      <c r="E114" s="282">
        <v>420</v>
      </c>
      <c r="G114" s="270"/>
      <c r="H114" s="63"/>
      <c r="L114" s="119"/>
      <c r="M114" s="119"/>
      <c r="N114" s="119"/>
      <c r="O114" s="139"/>
      <c r="P114" s="119"/>
      <c r="Q114" s="119"/>
      <c r="R114" s="119"/>
      <c r="S114" s="119"/>
      <c r="T114" s="119"/>
      <c r="U114" s="119"/>
    </row>
    <row r="115" spans="1:21" s="59" customFormat="1" ht="36" customHeight="1" x14ac:dyDescent="0.25">
      <c r="A115" s="370" t="s">
        <v>10</v>
      </c>
      <c r="B115" s="371"/>
      <c r="C115" s="371"/>
      <c r="D115" s="283"/>
      <c r="E115" s="284">
        <f>E136+E208+E116+E144+E133+E131</f>
        <v>10422.799999999999</v>
      </c>
      <c r="G115" s="60"/>
      <c r="H115" s="63"/>
      <c r="L115" s="139"/>
      <c r="M115" s="119"/>
      <c r="N115" s="119"/>
      <c r="O115" s="119"/>
      <c r="P115" s="119"/>
      <c r="Q115" s="119"/>
      <c r="R115" s="119"/>
      <c r="S115" s="119"/>
      <c r="T115" s="119"/>
      <c r="U115" s="119"/>
    </row>
    <row r="116" spans="1:21" s="59" customFormat="1" ht="15.75" customHeight="1" x14ac:dyDescent="0.25">
      <c r="A116" s="175"/>
      <c r="B116" s="70" t="s">
        <v>34</v>
      </c>
      <c r="C116" s="71" t="s">
        <v>13</v>
      </c>
      <c r="D116" s="70"/>
      <c r="E116" s="72">
        <f>SUM(E117:E130)</f>
        <v>2271</v>
      </c>
      <c r="G116" s="60"/>
      <c r="H116" s="63"/>
      <c r="L116" s="139"/>
      <c r="M116" s="119"/>
      <c r="N116" s="119"/>
      <c r="O116" s="119"/>
      <c r="P116" s="119"/>
      <c r="Q116" s="119"/>
      <c r="R116" s="119"/>
      <c r="S116" s="119"/>
      <c r="T116" s="119"/>
      <c r="U116" s="119"/>
    </row>
    <row r="117" spans="1:21" s="59" customFormat="1" x14ac:dyDescent="0.25">
      <c r="A117" s="175"/>
      <c r="B117" s="82" t="s">
        <v>204</v>
      </c>
      <c r="C117" s="79" t="s">
        <v>9</v>
      </c>
      <c r="D117" s="79">
        <v>1</v>
      </c>
      <c r="E117" s="122">
        <v>476</v>
      </c>
      <c r="G117" s="60"/>
      <c r="H117" s="63"/>
      <c r="L117" s="139"/>
      <c r="M117" s="119"/>
      <c r="N117" s="119"/>
      <c r="O117" s="119"/>
      <c r="P117" s="119"/>
      <c r="Q117" s="119"/>
      <c r="R117" s="119"/>
      <c r="S117" s="119"/>
      <c r="T117" s="119"/>
      <c r="U117" s="119"/>
    </row>
    <row r="118" spans="1:21" s="59" customFormat="1" ht="30" x14ac:dyDescent="0.25">
      <c r="A118" s="175"/>
      <c r="B118" s="82" t="s">
        <v>205</v>
      </c>
      <c r="C118" s="79" t="s">
        <v>9</v>
      </c>
      <c r="D118" s="79">
        <v>1</v>
      </c>
      <c r="E118" s="114">
        <v>30</v>
      </c>
      <c r="G118" s="60"/>
      <c r="H118" s="63"/>
      <c r="L118" s="139"/>
      <c r="M118" s="119"/>
      <c r="N118" s="119"/>
      <c r="O118" s="119"/>
      <c r="P118" s="119"/>
      <c r="Q118" s="119"/>
      <c r="R118" s="119"/>
      <c r="S118" s="119"/>
      <c r="T118" s="119"/>
      <c r="U118" s="119"/>
    </row>
    <row r="119" spans="1:21" s="59" customFormat="1" ht="60" x14ac:dyDescent="0.25">
      <c r="A119" s="175"/>
      <c r="B119" s="184" t="s">
        <v>206</v>
      </c>
      <c r="C119" s="79" t="s">
        <v>9</v>
      </c>
      <c r="D119" s="79">
        <v>1</v>
      </c>
      <c r="E119" s="114">
        <f>166+2</f>
        <v>168</v>
      </c>
      <c r="G119" s="60"/>
      <c r="H119" s="63"/>
      <c r="L119" s="139"/>
      <c r="M119" s="119"/>
      <c r="N119" s="119"/>
      <c r="O119" s="119"/>
      <c r="P119" s="119"/>
      <c r="Q119" s="119"/>
      <c r="R119" s="119"/>
      <c r="S119" s="119"/>
      <c r="T119" s="119"/>
      <c r="U119" s="119"/>
    </row>
    <row r="120" spans="1:21" s="59" customFormat="1" ht="30" customHeight="1" x14ac:dyDescent="0.25">
      <c r="A120" s="175"/>
      <c r="B120" s="184" t="s">
        <v>72</v>
      </c>
      <c r="C120" s="79" t="s">
        <v>9</v>
      </c>
      <c r="D120" s="79">
        <v>1</v>
      </c>
      <c r="E120" s="114">
        <v>100</v>
      </c>
      <c r="G120" s="60"/>
      <c r="H120" s="63"/>
      <c r="L120" s="139"/>
      <c r="M120" s="119"/>
      <c r="N120" s="119"/>
      <c r="O120" s="119"/>
      <c r="P120" s="119"/>
      <c r="Q120" s="119"/>
      <c r="R120" s="119"/>
      <c r="S120" s="119"/>
      <c r="T120" s="119"/>
      <c r="U120" s="119"/>
    </row>
    <row r="121" spans="1:21" s="59" customFormat="1" ht="30" x14ac:dyDescent="0.25">
      <c r="A121" s="175"/>
      <c r="B121" s="185" t="s">
        <v>207</v>
      </c>
      <c r="C121" s="79" t="s">
        <v>9</v>
      </c>
      <c r="D121" s="79">
        <v>1</v>
      </c>
      <c r="E121" s="114">
        <v>149</v>
      </c>
      <c r="G121" s="60"/>
      <c r="H121" s="63"/>
      <c r="L121" s="139"/>
      <c r="M121" s="119"/>
      <c r="N121" s="119"/>
      <c r="O121" s="119"/>
      <c r="P121" s="119"/>
      <c r="Q121" s="119"/>
      <c r="R121" s="119"/>
      <c r="S121" s="119"/>
      <c r="T121" s="119"/>
      <c r="U121" s="119"/>
    </row>
    <row r="122" spans="1:21" s="59" customFormat="1" ht="45" x14ac:dyDescent="0.25">
      <c r="A122" s="175"/>
      <c r="B122" s="285" t="s">
        <v>208</v>
      </c>
      <c r="C122" s="79" t="s">
        <v>9</v>
      </c>
      <c r="D122" s="79">
        <v>1</v>
      </c>
      <c r="E122" s="114">
        <v>58</v>
      </c>
      <c r="G122" s="60"/>
      <c r="H122" s="63"/>
      <c r="L122" s="139"/>
      <c r="M122" s="119"/>
      <c r="N122" s="119"/>
      <c r="O122" s="119"/>
      <c r="P122" s="119"/>
      <c r="Q122" s="119"/>
      <c r="R122" s="119"/>
      <c r="S122" s="119"/>
      <c r="T122" s="119"/>
      <c r="U122" s="119"/>
    </row>
    <row r="123" spans="1:21" s="59" customFormat="1" ht="30" x14ac:dyDescent="0.25">
      <c r="A123" s="175"/>
      <c r="B123" s="185" t="s">
        <v>209</v>
      </c>
      <c r="C123" s="79" t="s">
        <v>9</v>
      </c>
      <c r="D123" s="79">
        <v>1</v>
      </c>
      <c r="E123" s="114">
        <v>138</v>
      </c>
      <c r="G123" s="60"/>
      <c r="H123" s="63"/>
      <c r="L123" s="139"/>
      <c r="M123" s="119"/>
      <c r="N123" s="119"/>
      <c r="O123" s="119"/>
      <c r="P123" s="119"/>
      <c r="Q123" s="119"/>
      <c r="R123" s="119"/>
      <c r="S123" s="119"/>
      <c r="T123" s="119"/>
      <c r="U123" s="119"/>
    </row>
    <row r="124" spans="1:21" s="59" customFormat="1" ht="45" x14ac:dyDescent="0.25">
      <c r="A124" s="175"/>
      <c r="B124" s="185" t="s">
        <v>210</v>
      </c>
      <c r="C124" s="79" t="s">
        <v>9</v>
      </c>
      <c r="D124" s="79">
        <v>1</v>
      </c>
      <c r="E124" s="114">
        <v>153</v>
      </c>
      <c r="G124" s="60"/>
      <c r="H124" s="63"/>
      <c r="L124" s="139"/>
      <c r="M124" s="119"/>
      <c r="N124" s="119"/>
      <c r="O124" s="119"/>
      <c r="P124" s="119"/>
      <c r="Q124" s="119"/>
      <c r="R124" s="119"/>
      <c r="S124" s="119"/>
      <c r="T124" s="119"/>
      <c r="U124" s="119"/>
    </row>
    <row r="125" spans="1:21" s="59" customFormat="1" ht="30" x14ac:dyDescent="0.25">
      <c r="A125" s="175"/>
      <c r="B125" s="185" t="s">
        <v>211</v>
      </c>
      <c r="C125" s="79" t="s">
        <v>9</v>
      </c>
      <c r="D125" s="79">
        <v>1</v>
      </c>
      <c r="E125" s="114">
        <v>58</v>
      </c>
      <c r="G125" s="60"/>
      <c r="H125" s="63"/>
      <c r="L125" s="139"/>
      <c r="M125" s="119"/>
      <c r="N125" s="119"/>
      <c r="O125" s="119"/>
      <c r="P125" s="119"/>
      <c r="Q125" s="119"/>
      <c r="R125" s="119"/>
      <c r="S125" s="119"/>
      <c r="T125" s="119"/>
      <c r="U125" s="119"/>
    </row>
    <row r="126" spans="1:21" s="59" customFormat="1" ht="45" x14ac:dyDescent="0.25">
      <c r="A126" s="175"/>
      <c r="B126" s="185" t="s">
        <v>212</v>
      </c>
      <c r="C126" s="79" t="s">
        <v>9</v>
      </c>
      <c r="D126" s="79">
        <v>1</v>
      </c>
      <c r="E126" s="114">
        <v>58</v>
      </c>
      <c r="G126" s="60"/>
      <c r="H126" s="63"/>
      <c r="L126" s="139"/>
      <c r="M126" s="119"/>
      <c r="N126" s="119"/>
      <c r="O126" s="119"/>
      <c r="P126" s="119"/>
      <c r="Q126" s="119"/>
      <c r="R126" s="119"/>
      <c r="S126" s="119"/>
      <c r="T126" s="119"/>
      <c r="U126" s="119"/>
    </row>
    <row r="127" spans="1:21" s="59" customFormat="1" ht="31.5" x14ac:dyDescent="0.25">
      <c r="A127" s="175"/>
      <c r="B127" s="98" t="s">
        <v>324</v>
      </c>
      <c r="C127" s="79" t="s">
        <v>9</v>
      </c>
      <c r="D127" s="79">
        <v>1</v>
      </c>
      <c r="E127" s="114">
        <v>320</v>
      </c>
      <c r="G127" s="60"/>
      <c r="H127" s="63"/>
      <c r="L127" s="139"/>
      <c r="M127" s="119"/>
      <c r="N127" s="119"/>
      <c r="O127" s="119"/>
      <c r="P127" s="119"/>
      <c r="Q127" s="119"/>
      <c r="R127" s="119"/>
      <c r="S127" s="119"/>
      <c r="T127" s="119"/>
      <c r="U127" s="119"/>
    </row>
    <row r="128" spans="1:21" s="59" customFormat="1" ht="47.25" x14ac:dyDescent="0.25">
      <c r="A128" s="175"/>
      <c r="B128" s="99" t="s">
        <v>365</v>
      </c>
      <c r="C128" s="79" t="s">
        <v>9</v>
      </c>
      <c r="D128" s="79">
        <v>1</v>
      </c>
      <c r="E128" s="114">
        <v>280</v>
      </c>
      <c r="G128" s="60"/>
      <c r="H128" s="63"/>
      <c r="L128" s="139"/>
      <c r="M128" s="119"/>
      <c r="N128" s="119"/>
      <c r="O128" s="119"/>
      <c r="P128" s="119"/>
      <c r="Q128" s="119"/>
      <c r="R128" s="119"/>
      <c r="S128" s="119"/>
      <c r="T128" s="119"/>
      <c r="U128" s="119"/>
    </row>
    <row r="129" spans="1:21" s="59" customFormat="1" ht="31.5" x14ac:dyDescent="0.25">
      <c r="A129" s="175"/>
      <c r="B129" s="286" t="s">
        <v>413</v>
      </c>
      <c r="C129" s="79" t="s">
        <v>9</v>
      </c>
      <c r="D129" s="79">
        <v>1</v>
      </c>
      <c r="E129" s="114">
        <v>179</v>
      </c>
      <c r="G129" s="60"/>
      <c r="H129" s="63"/>
      <c r="L129" s="139"/>
      <c r="M129" s="119"/>
      <c r="N129" s="119"/>
      <c r="O129" s="119"/>
      <c r="P129" s="119"/>
      <c r="Q129" s="119"/>
      <c r="R129" s="119"/>
      <c r="S129" s="119"/>
      <c r="T129" s="119"/>
      <c r="U129" s="119"/>
    </row>
    <row r="130" spans="1:21" s="59" customFormat="1" ht="47.25" x14ac:dyDescent="0.25">
      <c r="A130" s="175"/>
      <c r="B130" s="271" t="s">
        <v>430</v>
      </c>
      <c r="C130" s="79" t="s">
        <v>9</v>
      </c>
      <c r="D130" s="79">
        <v>1</v>
      </c>
      <c r="E130" s="114">
        <v>104</v>
      </c>
      <c r="F130" s="59" t="s">
        <v>320</v>
      </c>
      <c r="G130" s="60"/>
      <c r="H130" s="63"/>
      <c r="L130" s="139"/>
      <c r="M130" s="119"/>
      <c r="N130" s="119"/>
      <c r="O130" s="119"/>
      <c r="P130" s="119"/>
      <c r="Q130" s="119"/>
      <c r="R130" s="119"/>
      <c r="S130" s="119"/>
      <c r="T130" s="119"/>
      <c r="U130" s="119"/>
    </row>
    <row r="131" spans="1:21" s="59" customFormat="1" x14ac:dyDescent="0.25">
      <c r="A131" s="175"/>
      <c r="B131" s="85" t="s">
        <v>41</v>
      </c>
      <c r="C131" s="255" t="s">
        <v>35</v>
      </c>
      <c r="D131" s="79"/>
      <c r="E131" s="187">
        <f>E132</f>
        <v>10</v>
      </c>
      <c r="G131" s="60"/>
      <c r="H131" s="63"/>
      <c r="L131" s="139"/>
      <c r="M131" s="119"/>
      <c r="N131" s="119"/>
      <c r="O131" s="119"/>
      <c r="P131" s="119"/>
      <c r="Q131" s="119"/>
      <c r="R131" s="119"/>
      <c r="S131" s="119"/>
      <c r="T131" s="119"/>
      <c r="U131" s="119"/>
    </row>
    <row r="132" spans="1:21" s="59" customFormat="1" ht="31.5" x14ac:dyDescent="0.25">
      <c r="A132" s="175"/>
      <c r="B132" s="99" t="s">
        <v>316</v>
      </c>
      <c r="C132" s="79" t="s">
        <v>9</v>
      </c>
      <c r="D132" s="79">
        <v>1</v>
      </c>
      <c r="E132" s="114">
        <v>10</v>
      </c>
      <c r="G132" s="60"/>
      <c r="H132" s="63"/>
      <c r="L132" s="139"/>
      <c r="M132" s="119"/>
      <c r="N132" s="119"/>
      <c r="O132" s="119"/>
      <c r="P132" s="119"/>
      <c r="Q132" s="119"/>
      <c r="R132" s="119"/>
      <c r="S132" s="119"/>
      <c r="T132" s="119"/>
      <c r="U132" s="119"/>
    </row>
    <row r="133" spans="1:21" s="59" customFormat="1" x14ac:dyDescent="0.25">
      <c r="A133" s="175"/>
      <c r="B133" s="176" t="s">
        <v>216</v>
      </c>
      <c r="C133" s="71" t="s">
        <v>217</v>
      </c>
      <c r="D133" s="70"/>
      <c r="E133" s="177">
        <f>E134</f>
        <v>20</v>
      </c>
      <c r="G133" s="60"/>
      <c r="H133" s="63"/>
      <c r="L133" s="139"/>
      <c r="M133" s="119"/>
      <c r="N133" s="119"/>
      <c r="O133" s="119"/>
      <c r="P133" s="119"/>
      <c r="Q133" s="119"/>
      <c r="R133" s="119"/>
      <c r="S133" s="119"/>
      <c r="T133" s="119"/>
      <c r="U133" s="119"/>
    </row>
    <row r="134" spans="1:21" s="59" customFormat="1" x14ac:dyDescent="0.25">
      <c r="A134" s="175"/>
      <c r="B134" s="85" t="s">
        <v>214</v>
      </c>
      <c r="C134" s="154"/>
      <c r="D134" s="79"/>
      <c r="E134" s="114">
        <f>E135</f>
        <v>20</v>
      </c>
      <c r="G134" s="60"/>
      <c r="H134" s="63"/>
      <c r="L134" s="139"/>
      <c r="M134" s="119"/>
      <c r="N134" s="119"/>
      <c r="O134" s="119"/>
      <c r="P134" s="119"/>
      <c r="Q134" s="119"/>
      <c r="R134" s="119"/>
      <c r="S134" s="119"/>
      <c r="T134" s="119"/>
      <c r="U134" s="119"/>
    </row>
    <row r="135" spans="1:21" s="59" customFormat="1" x14ac:dyDescent="0.25">
      <c r="A135" s="175"/>
      <c r="B135" s="100" t="s">
        <v>215</v>
      </c>
      <c r="C135" s="79" t="s">
        <v>9</v>
      </c>
      <c r="D135" s="79">
        <v>1</v>
      </c>
      <c r="E135" s="114">
        <v>20</v>
      </c>
      <c r="G135" s="60"/>
      <c r="H135" s="63"/>
      <c r="L135" s="139"/>
      <c r="M135" s="119"/>
      <c r="N135" s="119"/>
      <c r="O135" s="119"/>
      <c r="P135" s="119"/>
      <c r="Q135" s="119"/>
      <c r="R135" s="119"/>
      <c r="S135" s="119"/>
      <c r="T135" s="119"/>
      <c r="U135" s="119"/>
    </row>
    <row r="136" spans="1:21" s="59" customFormat="1" ht="15" customHeight="1" x14ac:dyDescent="0.25">
      <c r="A136" s="175"/>
      <c r="B136" s="176" t="s">
        <v>22</v>
      </c>
      <c r="C136" s="71" t="s">
        <v>36</v>
      </c>
      <c r="D136" s="70"/>
      <c r="E136" s="177">
        <f>E142+E137+E139</f>
        <v>460</v>
      </c>
      <c r="G136" s="60"/>
      <c r="H136" s="63"/>
      <c r="L136" s="139"/>
      <c r="M136" s="119"/>
      <c r="N136" s="119"/>
      <c r="O136" s="119"/>
      <c r="P136" s="119"/>
      <c r="Q136" s="119"/>
      <c r="R136" s="119"/>
      <c r="S136" s="119"/>
      <c r="T136" s="119"/>
      <c r="U136" s="119"/>
    </row>
    <row r="137" spans="1:21" s="59" customFormat="1" ht="15" customHeight="1" x14ac:dyDescent="0.25">
      <c r="A137" s="175"/>
      <c r="B137" s="178" t="s">
        <v>42</v>
      </c>
      <c r="C137" s="75"/>
      <c r="D137" s="76"/>
      <c r="E137" s="179">
        <f>E138</f>
        <v>157</v>
      </c>
      <c r="G137" s="60"/>
      <c r="H137" s="63"/>
      <c r="L137" s="139"/>
      <c r="M137" s="119"/>
      <c r="N137" s="119"/>
      <c r="O137" s="119"/>
      <c r="P137" s="119"/>
      <c r="Q137" s="119"/>
      <c r="R137" s="119"/>
      <c r="S137" s="119"/>
      <c r="T137" s="119"/>
      <c r="U137" s="119"/>
    </row>
    <row r="138" spans="1:21" s="59" customFormat="1" ht="31.5" customHeight="1" x14ac:dyDescent="0.25">
      <c r="A138" s="175"/>
      <c r="B138" s="224" t="s">
        <v>57</v>
      </c>
      <c r="C138" s="79" t="s">
        <v>9</v>
      </c>
      <c r="D138" s="79">
        <v>1</v>
      </c>
      <c r="E138" s="172">
        <v>157</v>
      </c>
      <c r="G138" s="60"/>
      <c r="H138" s="63"/>
      <c r="L138" s="139"/>
      <c r="M138" s="119"/>
      <c r="N138" s="119"/>
      <c r="O138" s="119"/>
      <c r="P138" s="119"/>
      <c r="Q138" s="119"/>
      <c r="R138" s="119"/>
      <c r="S138" s="119"/>
      <c r="T138" s="119"/>
      <c r="U138" s="119"/>
    </row>
    <row r="139" spans="1:21" s="59" customFormat="1" x14ac:dyDescent="0.25">
      <c r="A139" s="175"/>
      <c r="B139" s="127" t="s">
        <v>56</v>
      </c>
      <c r="C139" s="79"/>
      <c r="D139" s="79"/>
      <c r="E139" s="182">
        <f>E140+E141</f>
        <v>168</v>
      </c>
      <c r="G139" s="60"/>
      <c r="H139" s="63"/>
      <c r="L139" s="139"/>
      <c r="M139" s="119"/>
      <c r="N139" s="119"/>
      <c r="O139" s="119"/>
      <c r="P139" s="119"/>
      <c r="Q139" s="119"/>
      <c r="R139" s="119"/>
      <c r="S139" s="119"/>
      <c r="T139" s="119"/>
      <c r="U139" s="119"/>
    </row>
    <row r="140" spans="1:21" s="59" customFormat="1" x14ac:dyDescent="0.25">
      <c r="A140" s="175"/>
      <c r="B140" s="100" t="s">
        <v>219</v>
      </c>
      <c r="C140" s="79" t="s">
        <v>9</v>
      </c>
      <c r="D140" s="79">
        <v>1</v>
      </c>
      <c r="E140" s="172">
        <v>68</v>
      </c>
      <c r="G140" s="60"/>
      <c r="H140" s="63"/>
      <c r="L140" s="139"/>
      <c r="M140" s="119"/>
      <c r="N140" s="119"/>
      <c r="O140" s="119"/>
      <c r="P140" s="119"/>
      <c r="Q140" s="119"/>
      <c r="R140" s="119"/>
      <c r="S140" s="119"/>
      <c r="T140" s="119"/>
      <c r="U140" s="119"/>
    </row>
    <row r="141" spans="1:21" s="59" customFormat="1" x14ac:dyDescent="0.25">
      <c r="A141" s="175"/>
      <c r="B141" s="100" t="s">
        <v>220</v>
      </c>
      <c r="C141" s="79" t="s">
        <v>9</v>
      </c>
      <c r="D141" s="79">
        <v>1</v>
      </c>
      <c r="E141" s="172">
        <v>100</v>
      </c>
      <c r="G141" s="60"/>
      <c r="H141" s="63"/>
      <c r="L141" s="139"/>
      <c r="M141" s="119"/>
      <c r="N141" s="119"/>
      <c r="O141" s="119"/>
      <c r="P141" s="119"/>
      <c r="Q141" s="119"/>
      <c r="R141" s="119"/>
      <c r="S141" s="119"/>
      <c r="T141" s="119"/>
      <c r="U141" s="119"/>
    </row>
    <row r="142" spans="1:21" s="59" customFormat="1" ht="15.75" customHeight="1" x14ac:dyDescent="0.25">
      <c r="A142" s="175"/>
      <c r="B142" s="181" t="s">
        <v>43</v>
      </c>
      <c r="C142" s="79" t="s">
        <v>9</v>
      </c>
      <c r="D142" s="79">
        <v>1</v>
      </c>
      <c r="E142" s="113">
        <f>SUM(E143:E143)</f>
        <v>135</v>
      </c>
      <c r="G142" s="60"/>
      <c r="H142" s="63"/>
      <c r="L142" s="139"/>
      <c r="M142" s="119"/>
      <c r="N142" s="119"/>
      <c r="O142" s="119"/>
      <c r="P142" s="119"/>
      <c r="Q142" s="119"/>
      <c r="R142" s="119"/>
      <c r="S142" s="119"/>
      <c r="T142" s="119"/>
      <c r="U142" s="119"/>
    </row>
    <row r="143" spans="1:21" s="59" customFormat="1" ht="31.5" customHeight="1" x14ac:dyDescent="0.25">
      <c r="A143" s="175"/>
      <c r="B143" s="183" t="s">
        <v>218</v>
      </c>
      <c r="C143" s="79" t="s">
        <v>9</v>
      </c>
      <c r="D143" s="79">
        <v>1</v>
      </c>
      <c r="E143" s="114">
        <v>135</v>
      </c>
      <c r="G143" s="60"/>
      <c r="H143" s="63"/>
      <c r="L143" s="139"/>
      <c r="M143" s="119"/>
      <c r="N143" s="119"/>
      <c r="O143" s="119"/>
      <c r="P143" s="119"/>
      <c r="Q143" s="119"/>
      <c r="R143" s="119"/>
      <c r="S143" s="119"/>
      <c r="T143" s="119"/>
      <c r="U143" s="119"/>
    </row>
    <row r="144" spans="1:21" s="59" customFormat="1" ht="15.75" customHeight="1" x14ac:dyDescent="0.25">
      <c r="A144" s="175"/>
      <c r="B144" s="70" t="s">
        <v>7</v>
      </c>
      <c r="C144" s="71" t="s">
        <v>8</v>
      </c>
      <c r="D144" s="70"/>
      <c r="E144" s="177">
        <f>E145+E150+E188+E190+E205</f>
        <v>1417.8</v>
      </c>
      <c r="G144" s="60"/>
      <c r="H144" s="63"/>
      <c r="L144" s="139"/>
      <c r="M144" s="119"/>
      <c r="N144" s="119"/>
      <c r="O144" s="119"/>
      <c r="P144" s="119"/>
      <c r="Q144" s="119"/>
      <c r="R144" s="119"/>
      <c r="S144" s="119"/>
      <c r="T144" s="119"/>
      <c r="U144" s="119"/>
    </row>
    <row r="145" spans="1:21" s="59" customFormat="1" ht="15.75" customHeight="1" x14ac:dyDescent="0.25">
      <c r="A145" s="175"/>
      <c r="B145" s="74" t="s">
        <v>64</v>
      </c>
      <c r="C145" s="75"/>
      <c r="D145" s="76"/>
      <c r="E145" s="113">
        <f>SUM(E146:E149)</f>
        <v>614.79999999999995</v>
      </c>
      <c r="G145" s="60"/>
      <c r="H145" s="63"/>
      <c r="L145" s="139"/>
      <c r="M145" s="119"/>
      <c r="N145" s="119"/>
      <c r="O145" s="119"/>
      <c r="P145" s="119"/>
      <c r="Q145" s="119"/>
      <c r="R145" s="119"/>
      <c r="S145" s="119"/>
      <c r="T145" s="119"/>
      <c r="U145" s="119"/>
    </row>
    <row r="146" spans="1:21" s="59" customFormat="1" ht="15.75" customHeight="1" x14ac:dyDescent="0.25">
      <c r="A146" s="175"/>
      <c r="B146" s="161" t="s">
        <v>60</v>
      </c>
      <c r="C146" s="79" t="s">
        <v>9</v>
      </c>
      <c r="D146" s="79">
        <v>1</v>
      </c>
      <c r="E146" s="114">
        <v>93.8</v>
      </c>
      <c r="G146" s="60"/>
      <c r="H146" s="63"/>
      <c r="L146" s="139"/>
      <c r="M146" s="119"/>
      <c r="N146" s="119"/>
      <c r="O146" s="119"/>
      <c r="P146" s="119"/>
      <c r="Q146" s="119"/>
      <c r="R146" s="119"/>
      <c r="S146" s="119"/>
      <c r="T146" s="119"/>
      <c r="U146" s="119"/>
    </row>
    <row r="147" spans="1:21" s="59" customFormat="1" ht="15.75" customHeight="1" x14ac:dyDescent="0.25">
      <c r="A147" s="175"/>
      <c r="B147" s="163" t="s">
        <v>61</v>
      </c>
      <c r="C147" s="79" t="s">
        <v>9</v>
      </c>
      <c r="D147" s="79">
        <v>1</v>
      </c>
      <c r="E147" s="114">
        <v>52</v>
      </c>
      <c r="G147" s="60"/>
      <c r="H147" s="63"/>
      <c r="L147" s="139"/>
      <c r="M147" s="119"/>
      <c r="N147" s="119"/>
      <c r="O147" s="119"/>
      <c r="P147" s="119"/>
      <c r="Q147" s="119"/>
      <c r="R147" s="119"/>
      <c r="S147" s="119"/>
      <c r="T147" s="119"/>
      <c r="U147" s="119"/>
    </row>
    <row r="148" spans="1:21" s="59" customFormat="1" ht="15.75" customHeight="1" x14ac:dyDescent="0.25">
      <c r="A148" s="175"/>
      <c r="B148" s="163" t="s">
        <v>62</v>
      </c>
      <c r="C148" s="79" t="s">
        <v>9</v>
      </c>
      <c r="D148" s="79">
        <v>1</v>
      </c>
      <c r="E148" s="114">
        <v>94</v>
      </c>
      <c r="G148" s="60"/>
      <c r="H148" s="63"/>
      <c r="L148" s="139"/>
      <c r="M148" s="119"/>
      <c r="N148" s="119"/>
      <c r="O148" s="119"/>
      <c r="P148" s="119"/>
      <c r="Q148" s="119"/>
      <c r="R148" s="119"/>
      <c r="S148" s="119"/>
      <c r="T148" s="119"/>
      <c r="U148" s="119"/>
    </row>
    <row r="149" spans="1:21" s="59" customFormat="1" ht="15.75" customHeight="1" x14ac:dyDescent="0.25">
      <c r="A149" s="175"/>
      <c r="B149" s="163" t="s">
        <v>63</v>
      </c>
      <c r="C149" s="79" t="s">
        <v>9</v>
      </c>
      <c r="D149" s="79">
        <v>1</v>
      </c>
      <c r="E149" s="114">
        <v>375</v>
      </c>
      <c r="G149" s="60"/>
      <c r="H149" s="63"/>
      <c r="L149" s="139"/>
      <c r="M149" s="119"/>
      <c r="N149" s="119"/>
      <c r="O149" s="119"/>
      <c r="P149" s="119"/>
      <c r="Q149" s="119"/>
      <c r="R149" s="119"/>
      <c r="S149" s="119"/>
      <c r="T149" s="119"/>
      <c r="U149" s="119"/>
    </row>
    <row r="150" spans="1:21" s="59" customFormat="1" ht="15.75" customHeight="1" x14ac:dyDescent="0.25">
      <c r="A150" s="175"/>
      <c r="B150" s="76" t="s">
        <v>78</v>
      </c>
      <c r="C150" s="79"/>
      <c r="D150" s="79"/>
      <c r="E150" s="113">
        <f>SUM(E151:E187)</f>
        <v>520</v>
      </c>
      <c r="G150" s="60"/>
      <c r="H150" s="63"/>
      <c r="L150" s="139"/>
      <c r="M150" s="119"/>
      <c r="N150" s="119"/>
      <c r="O150" s="119"/>
      <c r="P150" s="119"/>
      <c r="Q150" s="119"/>
      <c r="R150" s="119"/>
      <c r="S150" s="119"/>
      <c r="T150" s="119"/>
      <c r="U150" s="119"/>
    </row>
    <row r="151" spans="1:21" s="59" customFormat="1" ht="30" customHeight="1" x14ac:dyDescent="0.25">
      <c r="A151" s="175"/>
      <c r="B151" s="287" t="s">
        <v>221</v>
      </c>
      <c r="C151" s="79" t="s">
        <v>9</v>
      </c>
      <c r="D151" s="79">
        <v>1</v>
      </c>
      <c r="E151" s="114">
        <v>3</v>
      </c>
      <c r="G151" s="60"/>
      <c r="H151" s="63"/>
      <c r="L151" s="139"/>
      <c r="M151" s="119"/>
      <c r="N151" s="119"/>
      <c r="O151" s="119"/>
      <c r="P151" s="119"/>
      <c r="Q151" s="119"/>
      <c r="R151" s="119"/>
      <c r="S151" s="119"/>
      <c r="T151" s="119"/>
      <c r="U151" s="119"/>
    </row>
    <row r="152" spans="1:21" s="59" customFormat="1" ht="30" customHeight="1" x14ac:dyDescent="0.25">
      <c r="A152" s="175"/>
      <c r="B152" s="288" t="s">
        <v>222</v>
      </c>
      <c r="C152" s="79" t="s">
        <v>9</v>
      </c>
      <c r="D152" s="79">
        <v>1</v>
      </c>
      <c r="E152" s="114">
        <v>1</v>
      </c>
      <c r="G152" s="60"/>
      <c r="H152" s="63"/>
      <c r="I152" s="119"/>
      <c r="J152" s="119"/>
      <c r="L152" s="139"/>
      <c r="M152" s="119"/>
      <c r="N152" s="119"/>
      <c r="O152" s="119"/>
      <c r="P152" s="119"/>
      <c r="Q152" s="119"/>
      <c r="R152" s="119"/>
      <c r="S152" s="119"/>
      <c r="T152" s="119"/>
      <c r="U152" s="119"/>
    </row>
    <row r="153" spans="1:21" s="59" customFormat="1" ht="18" customHeight="1" x14ac:dyDescent="0.25">
      <c r="A153" s="175"/>
      <c r="B153" s="100" t="s">
        <v>223</v>
      </c>
      <c r="C153" s="79" t="s">
        <v>9</v>
      </c>
      <c r="D153" s="79">
        <v>1</v>
      </c>
      <c r="E153" s="114">
        <v>3</v>
      </c>
      <c r="G153" s="372"/>
      <c r="H153" s="372"/>
      <c r="I153" s="372"/>
      <c r="J153" s="119"/>
      <c r="L153" s="139"/>
      <c r="M153" s="119"/>
      <c r="N153" s="119"/>
      <c r="O153" s="119"/>
      <c r="P153" s="119"/>
      <c r="Q153" s="119"/>
      <c r="R153" s="119"/>
      <c r="S153" s="119"/>
      <c r="T153" s="119"/>
      <c r="U153" s="119"/>
    </row>
    <row r="154" spans="1:21" s="59" customFormat="1" ht="22.5" customHeight="1" x14ac:dyDescent="0.25">
      <c r="A154" s="175"/>
      <c r="B154" s="289" t="s">
        <v>224</v>
      </c>
      <c r="C154" s="79" t="s">
        <v>9</v>
      </c>
      <c r="D154" s="79">
        <v>1</v>
      </c>
      <c r="E154" s="114">
        <v>2</v>
      </c>
      <c r="G154" s="373"/>
      <c r="H154" s="373"/>
      <c r="I154" s="373"/>
      <c r="J154" s="119"/>
      <c r="L154" s="139"/>
      <c r="M154" s="119"/>
      <c r="N154" s="119"/>
      <c r="O154" s="119"/>
      <c r="P154" s="119"/>
      <c r="Q154" s="119"/>
      <c r="R154" s="119"/>
      <c r="S154" s="119"/>
      <c r="T154" s="119"/>
      <c r="U154" s="119"/>
    </row>
    <row r="155" spans="1:21" s="59" customFormat="1" x14ac:dyDescent="0.25">
      <c r="A155" s="175"/>
      <c r="B155" s="100" t="s">
        <v>225</v>
      </c>
      <c r="C155" s="79" t="s">
        <v>9</v>
      </c>
      <c r="D155" s="79">
        <v>1</v>
      </c>
      <c r="E155" s="114">
        <v>35</v>
      </c>
      <c r="G155" s="290"/>
      <c r="H155" s="290"/>
      <c r="I155" s="290"/>
      <c r="J155" s="119"/>
      <c r="L155" s="139"/>
      <c r="M155" s="119"/>
      <c r="N155" s="119"/>
      <c r="O155" s="119"/>
      <c r="P155" s="119"/>
      <c r="Q155" s="119"/>
      <c r="R155" s="119"/>
      <c r="S155" s="119"/>
      <c r="T155" s="119"/>
      <c r="U155" s="119"/>
    </row>
    <row r="156" spans="1:21" s="59" customFormat="1" x14ac:dyDescent="0.25">
      <c r="A156" s="175"/>
      <c r="B156" s="291" t="s">
        <v>222</v>
      </c>
      <c r="C156" s="79" t="s">
        <v>9</v>
      </c>
      <c r="D156" s="79">
        <v>1</v>
      </c>
      <c r="E156" s="114">
        <v>1</v>
      </c>
      <c r="G156" s="290"/>
      <c r="H156" s="290"/>
      <c r="I156" s="290"/>
      <c r="J156" s="119"/>
      <c r="L156" s="139"/>
      <c r="M156" s="119"/>
      <c r="N156" s="119"/>
      <c r="O156" s="119"/>
      <c r="P156" s="119"/>
      <c r="Q156" s="119"/>
      <c r="R156" s="119"/>
      <c r="S156" s="119"/>
      <c r="T156" s="119"/>
      <c r="U156" s="119"/>
    </row>
    <row r="157" spans="1:21" s="59" customFormat="1" x14ac:dyDescent="0.25">
      <c r="A157" s="175"/>
      <c r="B157" s="291" t="s">
        <v>223</v>
      </c>
      <c r="C157" s="79" t="s">
        <v>9</v>
      </c>
      <c r="D157" s="79">
        <v>1</v>
      </c>
      <c r="E157" s="114">
        <v>3</v>
      </c>
      <c r="G157" s="290"/>
      <c r="H157" s="290"/>
      <c r="I157" s="290"/>
      <c r="J157" s="119"/>
      <c r="L157" s="139"/>
      <c r="M157" s="119"/>
      <c r="N157" s="119"/>
      <c r="O157" s="119"/>
      <c r="P157" s="119"/>
      <c r="Q157" s="119"/>
      <c r="R157" s="119"/>
      <c r="S157" s="119"/>
      <c r="T157" s="119"/>
      <c r="U157" s="119"/>
    </row>
    <row r="158" spans="1:21" s="59" customFormat="1" x14ac:dyDescent="0.25">
      <c r="A158" s="175"/>
      <c r="B158" s="292" t="s">
        <v>224</v>
      </c>
      <c r="C158" s="79" t="s">
        <v>9</v>
      </c>
      <c r="D158" s="79">
        <v>1</v>
      </c>
      <c r="E158" s="114">
        <v>2</v>
      </c>
      <c r="G158" s="290"/>
      <c r="H158" s="290"/>
      <c r="I158" s="290"/>
      <c r="J158" s="119"/>
      <c r="L158" s="139"/>
      <c r="M158" s="119"/>
      <c r="N158" s="119"/>
      <c r="O158" s="119"/>
      <c r="P158" s="119"/>
      <c r="Q158" s="119"/>
      <c r="R158" s="119"/>
      <c r="S158" s="119"/>
      <c r="T158" s="119"/>
      <c r="U158" s="119"/>
    </row>
    <row r="159" spans="1:21" s="59" customFormat="1" x14ac:dyDescent="0.25">
      <c r="A159" s="175"/>
      <c r="B159" s="291" t="s">
        <v>225</v>
      </c>
      <c r="C159" s="79" t="s">
        <v>9</v>
      </c>
      <c r="D159" s="79">
        <v>1</v>
      </c>
      <c r="E159" s="114">
        <v>35</v>
      </c>
      <c r="G159" s="290"/>
      <c r="H159" s="290"/>
      <c r="I159" s="290"/>
      <c r="J159" s="119"/>
      <c r="L159" s="139"/>
      <c r="M159" s="119"/>
      <c r="N159" s="119"/>
      <c r="O159" s="119"/>
      <c r="P159" s="119"/>
      <c r="Q159" s="119"/>
      <c r="R159" s="119"/>
      <c r="S159" s="119"/>
      <c r="T159" s="119"/>
      <c r="U159" s="119"/>
    </row>
    <row r="160" spans="1:21" s="59" customFormat="1" x14ac:dyDescent="0.25">
      <c r="A160" s="175"/>
      <c r="B160" s="291" t="s">
        <v>222</v>
      </c>
      <c r="C160" s="79" t="s">
        <v>9</v>
      </c>
      <c r="D160" s="79">
        <v>1</v>
      </c>
      <c r="E160" s="114">
        <v>3</v>
      </c>
      <c r="G160" s="290"/>
      <c r="H160" s="290"/>
      <c r="I160" s="290"/>
      <c r="J160" s="119"/>
      <c r="L160" s="139"/>
      <c r="M160" s="119"/>
      <c r="N160" s="119"/>
      <c r="O160" s="119"/>
      <c r="P160" s="119"/>
      <c r="Q160" s="119"/>
      <c r="R160" s="119"/>
      <c r="S160" s="119"/>
      <c r="T160" s="119"/>
      <c r="U160" s="119"/>
    </row>
    <row r="161" spans="1:21" s="59" customFormat="1" x14ac:dyDescent="0.25">
      <c r="A161" s="175"/>
      <c r="B161" s="291" t="s">
        <v>223</v>
      </c>
      <c r="C161" s="79" t="s">
        <v>9</v>
      </c>
      <c r="D161" s="79">
        <v>1</v>
      </c>
      <c r="E161" s="114">
        <v>6</v>
      </c>
      <c r="G161" s="290"/>
      <c r="H161" s="290"/>
      <c r="I161" s="290"/>
      <c r="J161" s="119"/>
      <c r="L161" s="139"/>
      <c r="M161" s="119"/>
      <c r="N161" s="119"/>
      <c r="O161" s="119"/>
      <c r="P161" s="119"/>
      <c r="Q161" s="119"/>
      <c r="R161" s="119"/>
      <c r="S161" s="119"/>
      <c r="T161" s="119"/>
      <c r="U161" s="119"/>
    </row>
    <row r="162" spans="1:21" s="59" customFormat="1" x14ac:dyDescent="0.25">
      <c r="A162" s="175"/>
      <c r="B162" s="293" t="s">
        <v>224</v>
      </c>
      <c r="C162" s="79" t="s">
        <v>9</v>
      </c>
      <c r="D162" s="79">
        <v>1</v>
      </c>
      <c r="E162" s="114">
        <v>4</v>
      </c>
      <c r="G162" s="290"/>
      <c r="H162" s="290"/>
      <c r="I162" s="290"/>
      <c r="J162" s="119"/>
      <c r="L162" s="139"/>
      <c r="M162" s="119"/>
      <c r="N162" s="119"/>
      <c r="O162" s="119"/>
      <c r="P162" s="119"/>
      <c r="Q162" s="119"/>
      <c r="R162" s="119"/>
      <c r="S162" s="119"/>
      <c r="T162" s="119"/>
      <c r="U162" s="119"/>
    </row>
    <row r="163" spans="1:21" s="59" customFormat="1" x14ac:dyDescent="0.25">
      <c r="A163" s="175"/>
      <c r="B163" s="128" t="s">
        <v>225</v>
      </c>
      <c r="C163" s="79" t="s">
        <v>9</v>
      </c>
      <c r="D163" s="79">
        <v>1</v>
      </c>
      <c r="E163" s="114">
        <v>140</v>
      </c>
      <c r="G163" s="290"/>
      <c r="H163" s="290"/>
      <c r="I163" s="290"/>
      <c r="J163" s="119"/>
      <c r="L163" s="139"/>
      <c r="M163" s="119"/>
      <c r="N163" s="119"/>
      <c r="O163" s="119"/>
      <c r="P163" s="119"/>
      <c r="Q163" s="119"/>
      <c r="R163" s="119"/>
      <c r="S163" s="119"/>
      <c r="T163" s="119"/>
      <c r="U163" s="119"/>
    </row>
    <row r="164" spans="1:21" s="59" customFormat="1" ht="31.5" x14ac:dyDescent="0.25">
      <c r="A164" s="175"/>
      <c r="B164" s="242" t="s">
        <v>453</v>
      </c>
      <c r="C164" s="79" t="s">
        <v>9</v>
      </c>
      <c r="D164" s="79">
        <v>1</v>
      </c>
      <c r="E164" s="114">
        <v>65</v>
      </c>
      <c r="F164" s="59" t="s">
        <v>320</v>
      </c>
      <c r="G164" s="290"/>
      <c r="H164" s="290"/>
      <c r="I164" s="290"/>
      <c r="J164" s="119"/>
      <c r="L164" s="139"/>
      <c r="M164" s="119"/>
      <c r="N164" s="119"/>
      <c r="O164" s="119"/>
      <c r="P164" s="119"/>
      <c r="Q164" s="119"/>
      <c r="R164" s="119"/>
      <c r="S164" s="119"/>
      <c r="T164" s="119"/>
      <c r="U164" s="119"/>
    </row>
    <row r="165" spans="1:21" s="59" customFormat="1" x14ac:dyDescent="0.25">
      <c r="A165" s="175"/>
      <c r="B165" s="242" t="s">
        <v>433</v>
      </c>
      <c r="C165" s="79" t="s">
        <v>9</v>
      </c>
      <c r="D165" s="79">
        <v>1</v>
      </c>
      <c r="E165" s="160">
        <v>2.5</v>
      </c>
      <c r="F165" s="59" t="s">
        <v>320</v>
      </c>
      <c r="G165" s="290"/>
      <c r="H165" s="290"/>
      <c r="I165" s="290"/>
      <c r="J165" s="119"/>
      <c r="L165" s="139"/>
      <c r="M165" s="119"/>
      <c r="N165" s="119"/>
      <c r="O165" s="119"/>
      <c r="P165" s="119"/>
      <c r="Q165" s="119"/>
      <c r="R165" s="119"/>
      <c r="S165" s="119"/>
      <c r="T165" s="119"/>
      <c r="U165" s="119"/>
    </row>
    <row r="166" spans="1:21" s="59" customFormat="1" x14ac:dyDescent="0.25">
      <c r="A166" s="175"/>
      <c r="B166" s="128" t="s">
        <v>222</v>
      </c>
      <c r="C166" s="79" t="s">
        <v>9</v>
      </c>
      <c r="D166" s="79">
        <v>1</v>
      </c>
      <c r="E166" s="114">
        <v>1</v>
      </c>
      <c r="G166" s="290"/>
      <c r="H166" s="290"/>
      <c r="I166" s="290"/>
      <c r="J166" s="119"/>
      <c r="L166" s="139"/>
      <c r="M166" s="119"/>
      <c r="N166" s="119"/>
      <c r="O166" s="119"/>
      <c r="P166" s="119"/>
      <c r="Q166" s="119"/>
      <c r="R166" s="119"/>
      <c r="S166" s="119"/>
      <c r="T166" s="119"/>
      <c r="U166" s="119"/>
    </row>
    <row r="167" spans="1:21" s="59" customFormat="1" ht="31.5" x14ac:dyDescent="0.25">
      <c r="A167" s="175"/>
      <c r="B167" s="99" t="s">
        <v>443</v>
      </c>
      <c r="C167" s="79" t="s">
        <v>9</v>
      </c>
      <c r="D167" s="79">
        <v>1</v>
      </c>
      <c r="E167" s="114">
        <v>2</v>
      </c>
      <c r="F167" s="59" t="s">
        <v>320</v>
      </c>
      <c r="G167" s="290"/>
      <c r="H167" s="290"/>
      <c r="I167" s="290"/>
      <c r="J167" s="119"/>
      <c r="L167" s="139"/>
      <c r="M167" s="119"/>
      <c r="N167" s="119"/>
      <c r="O167" s="119"/>
      <c r="P167" s="119"/>
      <c r="Q167" s="119"/>
      <c r="R167" s="119"/>
      <c r="S167" s="119"/>
      <c r="T167" s="119"/>
      <c r="U167" s="119"/>
    </row>
    <row r="168" spans="1:21" s="59" customFormat="1" x14ac:dyDescent="0.25">
      <c r="A168" s="175"/>
      <c r="B168" s="317" t="s">
        <v>226</v>
      </c>
      <c r="C168" s="79" t="s">
        <v>9</v>
      </c>
      <c r="D168" s="79">
        <v>1</v>
      </c>
      <c r="E168" s="114">
        <v>2</v>
      </c>
      <c r="G168" s="290"/>
      <c r="H168" s="290"/>
      <c r="I168" s="290"/>
      <c r="J168" s="119"/>
      <c r="L168" s="139"/>
      <c r="M168" s="119"/>
      <c r="N168" s="119"/>
      <c r="O168" s="119"/>
      <c r="P168" s="119"/>
      <c r="Q168" s="119"/>
      <c r="R168" s="119"/>
      <c r="S168" s="119"/>
      <c r="T168" s="119"/>
      <c r="U168" s="119"/>
    </row>
    <row r="169" spans="1:21" s="59" customFormat="1" x14ac:dyDescent="0.25">
      <c r="A169" s="175"/>
      <c r="B169" s="294" t="s">
        <v>227</v>
      </c>
      <c r="C169" s="79" t="s">
        <v>9</v>
      </c>
      <c r="D169" s="79">
        <v>1</v>
      </c>
      <c r="E169" s="114">
        <v>2</v>
      </c>
      <c r="G169" s="290"/>
      <c r="H169" s="290"/>
      <c r="I169" s="290"/>
      <c r="J169" s="119"/>
      <c r="L169" s="139"/>
      <c r="M169" s="119"/>
      <c r="N169" s="119"/>
      <c r="O169" s="119"/>
      <c r="P169" s="119"/>
      <c r="Q169" s="119"/>
      <c r="R169" s="119"/>
      <c r="S169" s="119"/>
      <c r="T169" s="119"/>
      <c r="U169" s="119"/>
    </row>
    <row r="170" spans="1:21" s="59" customFormat="1" x14ac:dyDescent="0.25">
      <c r="A170" s="175"/>
      <c r="B170" s="295" t="s">
        <v>228</v>
      </c>
      <c r="C170" s="79" t="s">
        <v>9</v>
      </c>
      <c r="D170" s="79">
        <v>1</v>
      </c>
      <c r="E170" s="114">
        <v>4</v>
      </c>
      <c r="G170" s="290"/>
      <c r="H170" s="290"/>
      <c r="I170" s="290"/>
      <c r="J170" s="119"/>
      <c r="L170" s="139"/>
      <c r="M170" s="119"/>
      <c r="N170" s="119"/>
      <c r="O170" s="119"/>
      <c r="P170" s="119"/>
      <c r="Q170" s="119"/>
      <c r="R170" s="119"/>
      <c r="S170" s="119"/>
      <c r="T170" s="119"/>
      <c r="U170" s="119"/>
    </row>
    <row r="171" spans="1:21" s="59" customFormat="1" ht="30" x14ac:dyDescent="0.25">
      <c r="A171" s="175"/>
      <c r="B171" s="292" t="s">
        <v>229</v>
      </c>
      <c r="C171" s="79" t="s">
        <v>9</v>
      </c>
      <c r="D171" s="79">
        <v>1</v>
      </c>
      <c r="E171" s="114">
        <v>77</v>
      </c>
      <c r="G171" s="290"/>
      <c r="H171" s="290"/>
      <c r="I171" s="290"/>
      <c r="J171" s="119"/>
      <c r="L171" s="139"/>
      <c r="M171" s="119"/>
      <c r="N171" s="119"/>
      <c r="O171" s="119"/>
      <c r="P171" s="119"/>
      <c r="Q171" s="119"/>
      <c r="R171" s="119"/>
      <c r="S171" s="119"/>
      <c r="T171" s="119"/>
      <c r="U171" s="119"/>
    </row>
    <row r="172" spans="1:21" s="59" customFormat="1" x14ac:dyDescent="0.25">
      <c r="A172" s="175"/>
      <c r="B172" s="291" t="s">
        <v>230</v>
      </c>
      <c r="C172" s="79" t="s">
        <v>9</v>
      </c>
      <c r="D172" s="79">
        <v>1</v>
      </c>
      <c r="E172" s="114">
        <v>3</v>
      </c>
      <c r="G172" s="290"/>
      <c r="H172" s="290"/>
      <c r="I172" s="290"/>
      <c r="J172" s="119"/>
      <c r="L172" s="139"/>
      <c r="M172" s="119"/>
      <c r="N172" s="119"/>
      <c r="O172" s="119"/>
      <c r="P172" s="119"/>
      <c r="Q172" s="119"/>
      <c r="R172" s="119"/>
      <c r="S172" s="119"/>
      <c r="T172" s="119"/>
      <c r="U172" s="119"/>
    </row>
    <row r="173" spans="1:21" s="59" customFormat="1" x14ac:dyDescent="0.25">
      <c r="A173" s="175"/>
      <c r="B173" s="296" t="s">
        <v>435</v>
      </c>
      <c r="C173" s="79" t="s">
        <v>9</v>
      </c>
      <c r="D173" s="79">
        <v>1</v>
      </c>
      <c r="E173" s="114">
        <v>3</v>
      </c>
      <c r="F173" s="59" t="s">
        <v>320</v>
      </c>
      <c r="G173" s="290"/>
      <c r="H173" s="290"/>
      <c r="I173" s="290"/>
      <c r="J173" s="119"/>
      <c r="L173" s="139"/>
      <c r="M173" s="119"/>
      <c r="N173" s="119"/>
      <c r="O173" s="119"/>
      <c r="P173" s="119"/>
      <c r="Q173" s="119"/>
      <c r="R173" s="119"/>
      <c r="S173" s="119"/>
      <c r="T173" s="119"/>
      <c r="U173" s="119"/>
    </row>
    <row r="174" spans="1:21" s="59" customFormat="1" x14ac:dyDescent="0.25">
      <c r="A174" s="175"/>
      <c r="B174" s="297" t="s">
        <v>231</v>
      </c>
      <c r="C174" s="79" t="s">
        <v>9</v>
      </c>
      <c r="D174" s="79">
        <v>1</v>
      </c>
      <c r="E174" s="114">
        <v>3</v>
      </c>
      <c r="G174" s="290"/>
      <c r="H174" s="290"/>
      <c r="I174" s="290"/>
      <c r="J174" s="119"/>
      <c r="L174" s="139"/>
      <c r="M174" s="119"/>
      <c r="N174" s="119"/>
      <c r="O174" s="119"/>
      <c r="P174" s="119"/>
      <c r="Q174" s="119"/>
      <c r="R174" s="119"/>
      <c r="S174" s="119"/>
      <c r="T174" s="119"/>
      <c r="U174" s="119"/>
    </row>
    <row r="175" spans="1:21" s="59" customFormat="1" x14ac:dyDescent="0.25">
      <c r="A175" s="175"/>
      <c r="B175" s="298" t="s">
        <v>232</v>
      </c>
      <c r="C175" s="79" t="s">
        <v>9</v>
      </c>
      <c r="D175" s="79">
        <v>1</v>
      </c>
      <c r="E175" s="114">
        <v>42</v>
      </c>
      <c r="G175" s="290"/>
      <c r="H175" s="290"/>
      <c r="I175" s="290"/>
      <c r="J175" s="119"/>
      <c r="L175" s="139"/>
      <c r="M175" s="119"/>
      <c r="N175" s="119"/>
      <c r="O175" s="119"/>
      <c r="P175" s="119"/>
      <c r="Q175" s="119"/>
      <c r="R175" s="119"/>
      <c r="S175" s="119"/>
      <c r="T175" s="119"/>
      <c r="U175" s="119"/>
    </row>
    <row r="176" spans="1:21" s="59" customFormat="1" x14ac:dyDescent="0.25">
      <c r="A176" s="175"/>
      <c r="B176" s="298" t="s">
        <v>233</v>
      </c>
      <c r="C176" s="79" t="s">
        <v>9</v>
      </c>
      <c r="D176" s="79">
        <v>1</v>
      </c>
      <c r="E176" s="114">
        <v>3</v>
      </c>
      <c r="G176" s="290"/>
      <c r="H176" s="290"/>
      <c r="I176" s="290"/>
      <c r="J176" s="119"/>
      <c r="L176" s="139"/>
      <c r="M176" s="119"/>
      <c r="N176" s="119"/>
      <c r="O176" s="119"/>
      <c r="P176" s="119"/>
      <c r="Q176" s="119"/>
      <c r="R176" s="119"/>
      <c r="S176" s="119"/>
      <c r="T176" s="119"/>
      <c r="U176" s="119"/>
    </row>
    <row r="177" spans="1:21" s="59" customFormat="1" x14ac:dyDescent="0.25">
      <c r="A177" s="175"/>
      <c r="B177" s="298" t="s">
        <v>234</v>
      </c>
      <c r="C177" s="79" t="s">
        <v>9</v>
      </c>
      <c r="D177" s="79">
        <v>1</v>
      </c>
      <c r="E177" s="114">
        <v>3</v>
      </c>
      <c r="G177" s="290"/>
      <c r="H177" s="290"/>
      <c r="I177" s="290"/>
      <c r="J177" s="119"/>
      <c r="L177" s="139"/>
      <c r="M177" s="119"/>
      <c r="N177" s="119"/>
      <c r="O177" s="119"/>
      <c r="P177" s="119"/>
      <c r="Q177" s="119"/>
      <c r="R177" s="119"/>
      <c r="S177" s="119"/>
      <c r="T177" s="119"/>
      <c r="U177" s="119"/>
    </row>
    <row r="178" spans="1:21" s="59" customFormat="1" x14ac:dyDescent="0.25">
      <c r="A178" s="175"/>
      <c r="B178" s="298" t="s">
        <v>235</v>
      </c>
      <c r="C178" s="79" t="s">
        <v>9</v>
      </c>
      <c r="D178" s="79">
        <v>1</v>
      </c>
      <c r="E178" s="114">
        <v>2</v>
      </c>
      <c r="G178" s="290"/>
      <c r="H178" s="290"/>
      <c r="I178" s="290"/>
      <c r="J178" s="119"/>
      <c r="L178" s="139"/>
      <c r="M178" s="119"/>
      <c r="N178" s="119"/>
      <c r="O178" s="119"/>
      <c r="P178" s="119"/>
      <c r="Q178" s="119"/>
      <c r="R178" s="119"/>
      <c r="S178" s="119"/>
      <c r="T178" s="119"/>
      <c r="U178" s="119"/>
    </row>
    <row r="179" spans="1:21" s="59" customFormat="1" x14ac:dyDescent="0.25">
      <c r="A179" s="175"/>
      <c r="B179" s="298" t="s">
        <v>227</v>
      </c>
      <c r="C179" s="79" t="s">
        <v>9</v>
      </c>
      <c r="D179" s="79">
        <v>1</v>
      </c>
      <c r="E179" s="114">
        <v>3</v>
      </c>
      <c r="G179" s="290"/>
      <c r="H179" s="290"/>
      <c r="I179" s="290"/>
      <c r="J179" s="119"/>
      <c r="L179" s="139"/>
      <c r="M179" s="119"/>
      <c r="N179" s="119"/>
      <c r="O179" s="119"/>
      <c r="P179" s="119"/>
      <c r="Q179" s="119"/>
      <c r="R179" s="119"/>
      <c r="S179" s="119"/>
      <c r="T179" s="119"/>
      <c r="U179" s="119"/>
    </row>
    <row r="180" spans="1:21" s="59" customFormat="1" x14ac:dyDescent="0.25">
      <c r="A180" s="175"/>
      <c r="B180" s="298" t="s">
        <v>236</v>
      </c>
      <c r="C180" s="79" t="s">
        <v>9</v>
      </c>
      <c r="D180" s="79">
        <v>1</v>
      </c>
      <c r="E180" s="114">
        <v>2</v>
      </c>
      <c r="G180" s="290"/>
      <c r="H180" s="290"/>
      <c r="I180" s="290"/>
      <c r="J180" s="119"/>
      <c r="L180" s="139"/>
      <c r="M180" s="119"/>
      <c r="N180" s="119"/>
      <c r="O180" s="119"/>
      <c r="P180" s="119"/>
      <c r="Q180" s="119"/>
      <c r="R180" s="119"/>
      <c r="S180" s="119"/>
      <c r="T180" s="119"/>
      <c r="U180" s="119"/>
    </row>
    <row r="181" spans="1:21" s="59" customFormat="1" x14ac:dyDescent="0.25">
      <c r="A181" s="175"/>
      <c r="B181" s="297" t="s">
        <v>237</v>
      </c>
      <c r="C181" s="79" t="s">
        <v>9</v>
      </c>
      <c r="D181" s="79">
        <v>1</v>
      </c>
      <c r="E181" s="114">
        <v>2</v>
      </c>
      <c r="G181" s="290"/>
      <c r="H181" s="290"/>
      <c r="I181" s="290"/>
      <c r="J181" s="119"/>
      <c r="L181" s="139"/>
      <c r="M181" s="119"/>
      <c r="N181" s="119"/>
      <c r="O181" s="119"/>
      <c r="P181" s="119"/>
      <c r="Q181" s="119"/>
      <c r="R181" s="119"/>
      <c r="S181" s="119"/>
      <c r="T181" s="119"/>
      <c r="U181" s="119"/>
    </row>
    <row r="182" spans="1:21" s="59" customFormat="1" x14ac:dyDescent="0.25">
      <c r="A182" s="175"/>
      <c r="B182" s="297" t="s">
        <v>238</v>
      </c>
      <c r="C182" s="79" t="s">
        <v>9</v>
      </c>
      <c r="D182" s="79">
        <v>1</v>
      </c>
      <c r="E182" s="114">
        <v>3</v>
      </c>
      <c r="G182" s="290"/>
      <c r="H182" s="290"/>
      <c r="I182" s="290"/>
      <c r="J182" s="119"/>
      <c r="L182" s="139"/>
      <c r="M182" s="119"/>
      <c r="N182" s="119"/>
      <c r="O182" s="119"/>
      <c r="P182" s="119"/>
      <c r="Q182" s="119"/>
      <c r="R182" s="119"/>
      <c r="S182" s="119"/>
      <c r="T182" s="119"/>
      <c r="U182" s="119"/>
    </row>
    <row r="183" spans="1:21" s="59" customFormat="1" x14ac:dyDescent="0.25">
      <c r="A183" s="175"/>
      <c r="B183" s="297" t="s">
        <v>238</v>
      </c>
      <c r="C183" s="79" t="s">
        <v>9</v>
      </c>
      <c r="D183" s="79">
        <v>1</v>
      </c>
      <c r="E183" s="114">
        <v>3</v>
      </c>
      <c r="G183" s="290"/>
      <c r="H183" s="290"/>
      <c r="I183" s="290"/>
      <c r="J183" s="119"/>
      <c r="L183" s="139"/>
      <c r="M183" s="119"/>
      <c r="N183" s="119"/>
      <c r="O183" s="119"/>
      <c r="P183" s="119"/>
      <c r="Q183" s="119"/>
      <c r="R183" s="119"/>
      <c r="S183" s="119"/>
      <c r="T183" s="119"/>
      <c r="U183" s="119"/>
    </row>
    <row r="184" spans="1:21" s="59" customFormat="1" x14ac:dyDescent="0.25">
      <c r="A184" s="175"/>
      <c r="B184" s="297" t="s">
        <v>237</v>
      </c>
      <c r="C184" s="79" t="s">
        <v>9</v>
      </c>
      <c r="D184" s="79">
        <v>1</v>
      </c>
      <c r="E184" s="114">
        <v>3</v>
      </c>
      <c r="G184" s="290"/>
      <c r="H184" s="290"/>
      <c r="I184" s="290"/>
      <c r="J184" s="119"/>
      <c r="L184" s="139"/>
      <c r="M184" s="119"/>
      <c r="N184" s="119"/>
      <c r="O184" s="119"/>
      <c r="P184" s="119"/>
      <c r="Q184" s="119"/>
      <c r="R184" s="119"/>
      <c r="S184" s="119"/>
      <c r="T184" s="119"/>
      <c r="U184" s="119"/>
    </row>
    <row r="185" spans="1:21" s="59" customFormat="1" ht="31.5" x14ac:dyDescent="0.25">
      <c r="A185" s="175"/>
      <c r="B185" s="235" t="s">
        <v>385</v>
      </c>
      <c r="C185" s="79" t="s">
        <v>9</v>
      </c>
      <c r="D185" s="79">
        <v>1</v>
      </c>
      <c r="E185" s="160">
        <v>40</v>
      </c>
      <c r="G185" s="290"/>
      <c r="H185" s="290"/>
      <c r="I185" s="290"/>
      <c r="J185" s="119"/>
      <c r="L185" s="139"/>
      <c r="M185" s="119"/>
      <c r="N185" s="119"/>
      <c r="O185" s="119"/>
      <c r="P185" s="119"/>
      <c r="Q185" s="119"/>
      <c r="R185" s="119"/>
      <c r="S185" s="119"/>
      <c r="T185" s="119"/>
      <c r="U185" s="119"/>
    </row>
    <row r="186" spans="1:21" s="59" customFormat="1" ht="31.5" x14ac:dyDescent="0.25">
      <c r="A186" s="175"/>
      <c r="B186" s="242" t="s">
        <v>403</v>
      </c>
      <c r="C186" s="79" t="s">
        <v>9</v>
      </c>
      <c r="D186" s="79">
        <v>1</v>
      </c>
      <c r="E186" s="160">
        <v>10</v>
      </c>
      <c r="G186" s="290"/>
      <c r="H186" s="290"/>
      <c r="I186" s="290"/>
      <c r="J186" s="119"/>
      <c r="L186" s="139"/>
      <c r="M186" s="119"/>
      <c r="N186" s="119"/>
      <c r="O186" s="119"/>
      <c r="P186" s="119"/>
      <c r="Q186" s="119"/>
      <c r="R186" s="119"/>
      <c r="S186" s="119"/>
      <c r="T186" s="119"/>
      <c r="U186" s="119"/>
    </row>
    <row r="187" spans="1:21" s="59" customFormat="1" ht="15" customHeight="1" x14ac:dyDescent="0.25">
      <c r="A187" s="175"/>
      <c r="B187" s="242" t="s">
        <v>434</v>
      </c>
      <c r="C187" s="79" t="s">
        <v>9</v>
      </c>
      <c r="D187" s="79">
        <v>1</v>
      </c>
      <c r="E187" s="160">
        <v>1.5</v>
      </c>
      <c r="F187" s="59" t="s">
        <v>320</v>
      </c>
      <c r="G187" s="290"/>
      <c r="H187" s="290"/>
      <c r="I187" s="290"/>
      <c r="J187" s="119"/>
      <c r="L187" s="139"/>
      <c r="M187" s="119"/>
      <c r="N187" s="119"/>
      <c r="O187" s="119"/>
      <c r="P187" s="119"/>
      <c r="Q187" s="119"/>
      <c r="R187" s="119"/>
      <c r="S187" s="119"/>
      <c r="T187" s="119"/>
      <c r="U187" s="119"/>
    </row>
    <row r="188" spans="1:21" s="59" customFormat="1" x14ac:dyDescent="0.25">
      <c r="A188" s="175"/>
      <c r="B188" s="275" t="s">
        <v>71</v>
      </c>
      <c r="C188" s="154"/>
      <c r="D188" s="79"/>
      <c r="E188" s="113">
        <f>E189</f>
        <v>1</v>
      </c>
      <c r="G188" s="290"/>
      <c r="H188" s="290"/>
      <c r="I188" s="290"/>
      <c r="J188" s="119"/>
      <c r="L188" s="139"/>
      <c r="M188" s="119"/>
      <c r="N188" s="119"/>
      <c r="O188" s="119"/>
      <c r="P188" s="119"/>
      <c r="Q188" s="119"/>
      <c r="R188" s="119"/>
      <c r="S188" s="119"/>
      <c r="T188" s="119"/>
      <c r="U188" s="119"/>
    </row>
    <row r="189" spans="1:21" s="59" customFormat="1" x14ac:dyDescent="0.25">
      <c r="A189" s="175"/>
      <c r="B189" s="299" t="s">
        <v>240</v>
      </c>
      <c r="C189" s="79" t="s">
        <v>9</v>
      </c>
      <c r="D189" s="79">
        <v>1</v>
      </c>
      <c r="E189" s="114">
        <v>1</v>
      </c>
      <c r="G189" s="290"/>
      <c r="H189" s="290"/>
      <c r="I189" s="290"/>
      <c r="J189" s="119"/>
      <c r="L189" s="139"/>
      <c r="M189" s="119"/>
      <c r="N189" s="119"/>
      <c r="O189" s="119"/>
      <c r="P189" s="119"/>
      <c r="Q189" s="119"/>
      <c r="R189" s="119"/>
      <c r="S189" s="119"/>
      <c r="T189" s="119"/>
      <c r="U189" s="119"/>
    </row>
    <row r="190" spans="1:21" s="59" customFormat="1" x14ac:dyDescent="0.25">
      <c r="A190" s="175"/>
      <c r="B190" s="275" t="s">
        <v>444</v>
      </c>
      <c r="C190" s="154"/>
      <c r="D190" s="79"/>
      <c r="E190" s="113">
        <f>SUM(E191:E204)</f>
        <v>275</v>
      </c>
      <c r="G190" s="290"/>
      <c r="H190" s="290"/>
      <c r="I190" s="290"/>
      <c r="J190" s="119"/>
      <c r="L190" s="139"/>
      <c r="M190" s="119"/>
      <c r="N190" s="119"/>
      <c r="O190" s="119"/>
      <c r="P190" s="119"/>
      <c r="Q190" s="119"/>
      <c r="R190" s="119"/>
      <c r="S190" s="119"/>
      <c r="T190" s="119"/>
      <c r="U190" s="119"/>
    </row>
    <row r="191" spans="1:21" s="59" customFormat="1" x14ac:dyDescent="0.25">
      <c r="A191" s="175"/>
      <c r="B191" s="300" t="s">
        <v>242</v>
      </c>
      <c r="C191" s="79" t="s">
        <v>9</v>
      </c>
      <c r="D191" s="79">
        <v>1</v>
      </c>
      <c r="E191" s="114">
        <v>3</v>
      </c>
      <c r="G191" s="290"/>
      <c r="H191" s="290"/>
      <c r="I191" s="290"/>
      <c r="J191" s="119"/>
      <c r="L191" s="139"/>
      <c r="M191" s="119"/>
      <c r="N191" s="119"/>
      <c r="O191" s="119"/>
      <c r="P191" s="119"/>
      <c r="Q191" s="119"/>
      <c r="R191" s="119"/>
      <c r="S191" s="119"/>
      <c r="T191" s="119"/>
      <c r="U191" s="119"/>
    </row>
    <row r="192" spans="1:21" s="59" customFormat="1" x14ac:dyDescent="0.25">
      <c r="A192" s="175"/>
      <c r="B192" s="300" t="s">
        <v>243</v>
      </c>
      <c r="C192" s="79" t="s">
        <v>9</v>
      </c>
      <c r="D192" s="79">
        <v>1</v>
      </c>
      <c r="E192" s="114">
        <v>1</v>
      </c>
      <c r="G192" s="290"/>
      <c r="H192" s="290"/>
      <c r="I192" s="290"/>
      <c r="J192" s="119"/>
      <c r="L192" s="139"/>
      <c r="M192" s="119"/>
      <c r="N192" s="119"/>
      <c r="O192" s="119"/>
      <c r="P192" s="119"/>
      <c r="Q192" s="119"/>
      <c r="R192" s="119"/>
      <c r="S192" s="119"/>
      <c r="T192" s="119"/>
      <c r="U192" s="119"/>
    </row>
    <row r="193" spans="1:21" s="59" customFormat="1" x14ac:dyDescent="0.25">
      <c r="A193" s="175"/>
      <c r="B193" s="242" t="s">
        <v>436</v>
      </c>
      <c r="C193" s="79" t="s">
        <v>9</v>
      </c>
      <c r="D193" s="79">
        <v>1</v>
      </c>
      <c r="E193" s="114">
        <v>32</v>
      </c>
      <c r="F193" s="59" t="s">
        <v>320</v>
      </c>
      <c r="G193" s="290"/>
      <c r="H193" s="290"/>
      <c r="I193" s="290"/>
      <c r="J193" s="119"/>
      <c r="L193" s="139"/>
      <c r="M193" s="119"/>
      <c r="N193" s="119"/>
      <c r="O193" s="119"/>
      <c r="P193" s="119"/>
      <c r="Q193" s="119"/>
      <c r="R193" s="119"/>
      <c r="S193" s="119"/>
      <c r="T193" s="119"/>
      <c r="U193" s="119"/>
    </row>
    <row r="194" spans="1:21" s="59" customFormat="1" x14ac:dyDescent="0.25">
      <c r="A194" s="175"/>
      <c r="B194" s="242" t="s">
        <v>437</v>
      </c>
      <c r="C194" s="79" t="s">
        <v>9</v>
      </c>
      <c r="D194" s="79">
        <v>1</v>
      </c>
      <c r="E194" s="114">
        <v>14</v>
      </c>
      <c r="F194" s="59" t="s">
        <v>320</v>
      </c>
      <c r="G194" s="290"/>
      <c r="H194" s="290"/>
      <c r="I194" s="290"/>
      <c r="J194" s="119"/>
      <c r="L194" s="139"/>
      <c r="M194" s="119"/>
      <c r="N194" s="119"/>
      <c r="O194" s="119"/>
      <c r="P194" s="119"/>
      <c r="Q194" s="119"/>
      <c r="R194" s="119"/>
      <c r="S194" s="119"/>
      <c r="T194" s="119"/>
      <c r="U194" s="119"/>
    </row>
    <row r="195" spans="1:21" s="59" customFormat="1" x14ac:dyDescent="0.25">
      <c r="A195" s="175"/>
      <c r="B195" s="300" t="s">
        <v>244</v>
      </c>
      <c r="C195" s="79" t="s">
        <v>9</v>
      </c>
      <c r="D195" s="79">
        <v>1</v>
      </c>
      <c r="E195" s="114">
        <v>4</v>
      </c>
      <c r="G195" s="290"/>
      <c r="H195" s="290"/>
      <c r="I195" s="290"/>
      <c r="J195" s="119"/>
      <c r="L195" s="139"/>
      <c r="M195" s="119"/>
      <c r="N195" s="119"/>
      <c r="O195" s="119"/>
      <c r="P195" s="119"/>
      <c r="Q195" s="119"/>
      <c r="R195" s="119"/>
      <c r="S195" s="119"/>
      <c r="T195" s="119"/>
      <c r="U195" s="119"/>
    </row>
    <row r="196" spans="1:21" s="59" customFormat="1" ht="30" x14ac:dyDescent="0.25">
      <c r="A196" s="175"/>
      <c r="B196" s="301" t="s">
        <v>245</v>
      </c>
      <c r="C196" s="79" t="s">
        <v>9</v>
      </c>
      <c r="D196" s="79">
        <v>1</v>
      </c>
      <c r="E196" s="114">
        <v>48</v>
      </c>
      <c r="G196" s="290"/>
      <c r="H196" s="290"/>
      <c r="I196" s="290"/>
      <c r="J196" s="119"/>
      <c r="L196" s="139"/>
      <c r="M196" s="119"/>
      <c r="N196" s="119"/>
      <c r="O196" s="119"/>
      <c r="P196" s="119"/>
      <c r="Q196" s="119"/>
      <c r="R196" s="119"/>
      <c r="S196" s="119"/>
      <c r="T196" s="119"/>
      <c r="U196" s="119"/>
    </row>
    <row r="197" spans="1:21" s="59" customFormat="1" ht="30" x14ac:dyDescent="0.25">
      <c r="A197" s="175"/>
      <c r="B197" s="302" t="s">
        <v>246</v>
      </c>
      <c r="C197" s="79" t="s">
        <v>9</v>
      </c>
      <c r="D197" s="79">
        <v>1</v>
      </c>
      <c r="E197" s="114">
        <v>154</v>
      </c>
      <c r="G197" s="290"/>
      <c r="H197" s="290"/>
      <c r="I197" s="290"/>
      <c r="J197" s="119"/>
      <c r="L197" s="139"/>
      <c r="M197" s="119"/>
      <c r="N197" s="119"/>
      <c r="O197" s="119"/>
      <c r="P197" s="119"/>
      <c r="Q197" s="119"/>
      <c r="R197" s="119"/>
      <c r="S197" s="119"/>
      <c r="T197" s="119"/>
      <c r="U197" s="119"/>
    </row>
    <row r="198" spans="1:21" s="59" customFormat="1" x14ac:dyDescent="0.25">
      <c r="A198" s="175"/>
      <c r="B198" s="300" t="s">
        <v>244</v>
      </c>
      <c r="C198" s="79" t="s">
        <v>9</v>
      </c>
      <c r="D198" s="79">
        <v>1</v>
      </c>
      <c r="E198" s="114">
        <v>3</v>
      </c>
      <c r="G198" s="290"/>
      <c r="H198" s="290"/>
      <c r="I198" s="290"/>
      <c r="J198" s="119"/>
      <c r="L198" s="139"/>
      <c r="M198" s="119"/>
      <c r="N198" s="119"/>
      <c r="O198" s="119"/>
      <c r="P198" s="119"/>
      <c r="Q198" s="119"/>
      <c r="R198" s="119"/>
      <c r="S198" s="119"/>
      <c r="T198" s="119"/>
      <c r="U198" s="119"/>
    </row>
    <row r="199" spans="1:21" s="59" customFormat="1" x14ac:dyDescent="0.25">
      <c r="A199" s="175"/>
      <c r="B199" s="300" t="s">
        <v>244</v>
      </c>
      <c r="C199" s="79" t="s">
        <v>9</v>
      </c>
      <c r="D199" s="79">
        <v>1</v>
      </c>
      <c r="E199" s="114">
        <v>3</v>
      </c>
      <c r="G199" s="290"/>
      <c r="H199" s="290"/>
      <c r="I199" s="290"/>
      <c r="J199" s="119"/>
      <c r="L199" s="139"/>
      <c r="M199" s="119"/>
      <c r="N199" s="119"/>
      <c r="O199" s="119"/>
      <c r="P199" s="119"/>
      <c r="Q199" s="119"/>
      <c r="R199" s="119"/>
      <c r="S199" s="119"/>
      <c r="T199" s="119"/>
      <c r="U199" s="119"/>
    </row>
    <row r="200" spans="1:21" s="59" customFormat="1" x14ac:dyDescent="0.25">
      <c r="A200" s="175"/>
      <c r="B200" s="300" t="s">
        <v>247</v>
      </c>
      <c r="C200" s="79" t="s">
        <v>9</v>
      </c>
      <c r="D200" s="79">
        <v>1</v>
      </c>
      <c r="E200" s="114">
        <v>4</v>
      </c>
      <c r="G200" s="290"/>
      <c r="H200" s="290"/>
      <c r="I200" s="290"/>
      <c r="J200" s="119"/>
      <c r="L200" s="139"/>
      <c r="M200" s="119"/>
      <c r="N200" s="119"/>
      <c r="O200" s="119"/>
      <c r="P200" s="119"/>
      <c r="Q200" s="119"/>
      <c r="R200" s="119"/>
      <c r="S200" s="119"/>
      <c r="T200" s="119"/>
      <c r="U200" s="119"/>
    </row>
    <row r="201" spans="1:21" s="59" customFormat="1" x14ac:dyDescent="0.25">
      <c r="A201" s="175"/>
      <c r="B201" s="300" t="s">
        <v>248</v>
      </c>
      <c r="C201" s="79" t="s">
        <v>9</v>
      </c>
      <c r="D201" s="79">
        <v>1</v>
      </c>
      <c r="E201" s="114">
        <v>1</v>
      </c>
      <c r="G201" s="290"/>
      <c r="H201" s="290"/>
      <c r="I201" s="290"/>
      <c r="J201" s="119"/>
      <c r="L201" s="139"/>
      <c r="M201" s="119"/>
      <c r="N201" s="119"/>
      <c r="O201" s="119"/>
      <c r="P201" s="119"/>
      <c r="Q201" s="119"/>
      <c r="R201" s="119"/>
      <c r="S201" s="119"/>
      <c r="T201" s="119"/>
      <c r="U201" s="119"/>
    </row>
    <row r="202" spans="1:21" s="59" customFormat="1" x14ac:dyDescent="0.25">
      <c r="A202" s="175"/>
      <c r="B202" s="303" t="s">
        <v>249</v>
      </c>
      <c r="C202" s="79" t="s">
        <v>9</v>
      </c>
      <c r="D202" s="79">
        <v>1</v>
      </c>
      <c r="E202" s="114">
        <v>2</v>
      </c>
      <c r="G202" s="290"/>
      <c r="H202" s="290"/>
      <c r="I202" s="290"/>
      <c r="J202" s="119"/>
      <c r="L202" s="139"/>
      <c r="M202" s="119"/>
      <c r="N202" s="119"/>
      <c r="O202" s="119"/>
      <c r="P202" s="119"/>
      <c r="Q202" s="119"/>
      <c r="R202" s="119"/>
      <c r="S202" s="119"/>
      <c r="T202" s="119"/>
      <c r="U202" s="119"/>
    </row>
    <row r="203" spans="1:21" s="59" customFormat="1" x14ac:dyDescent="0.25">
      <c r="A203" s="175"/>
      <c r="B203" s="304" t="s">
        <v>250</v>
      </c>
      <c r="C203" s="79" t="s">
        <v>9</v>
      </c>
      <c r="D203" s="79">
        <v>1</v>
      </c>
      <c r="E203" s="114">
        <v>3</v>
      </c>
      <c r="G203" s="290"/>
      <c r="H203" s="290"/>
      <c r="I203" s="290"/>
      <c r="J203" s="119"/>
      <c r="L203" s="139"/>
      <c r="M203" s="119"/>
      <c r="N203" s="119"/>
      <c r="O203" s="119"/>
      <c r="P203" s="119"/>
      <c r="Q203" s="119"/>
      <c r="R203" s="119"/>
      <c r="S203" s="119"/>
      <c r="T203" s="119"/>
      <c r="U203" s="119"/>
    </row>
    <row r="204" spans="1:21" s="59" customFormat="1" x14ac:dyDescent="0.25">
      <c r="A204" s="175"/>
      <c r="B204" s="304" t="s">
        <v>251</v>
      </c>
      <c r="C204" s="79" t="s">
        <v>9</v>
      </c>
      <c r="D204" s="79">
        <v>1</v>
      </c>
      <c r="E204" s="114">
        <v>3</v>
      </c>
      <c r="G204" s="290"/>
      <c r="H204" s="290"/>
      <c r="I204" s="290"/>
      <c r="J204" s="119"/>
      <c r="L204" s="139"/>
      <c r="M204" s="119"/>
      <c r="N204" s="119"/>
      <c r="O204" s="119"/>
      <c r="P204" s="119"/>
      <c r="Q204" s="119"/>
      <c r="R204" s="119"/>
      <c r="S204" s="119"/>
      <c r="T204" s="119"/>
      <c r="U204" s="119"/>
    </row>
    <row r="205" spans="1:21" s="59" customFormat="1" x14ac:dyDescent="0.25">
      <c r="A205" s="175"/>
      <c r="B205" s="275" t="s">
        <v>82</v>
      </c>
      <c r="C205" s="154"/>
      <c r="D205" s="79"/>
      <c r="E205" s="187">
        <f>SUM(E206:E207)</f>
        <v>7</v>
      </c>
      <c r="G205" s="290"/>
      <c r="H205" s="290"/>
      <c r="I205" s="290"/>
      <c r="J205" s="119"/>
      <c r="L205" s="139"/>
      <c r="M205" s="119"/>
      <c r="N205" s="119"/>
      <c r="O205" s="119"/>
      <c r="P205" s="119"/>
      <c r="Q205" s="119"/>
      <c r="R205" s="119"/>
      <c r="S205" s="119"/>
      <c r="T205" s="119"/>
      <c r="U205" s="119"/>
    </row>
    <row r="206" spans="1:21" s="59" customFormat="1" x14ac:dyDescent="0.25">
      <c r="A206" s="175"/>
      <c r="B206" s="185" t="s">
        <v>252</v>
      </c>
      <c r="C206" s="79" t="s">
        <v>9</v>
      </c>
      <c r="D206" s="79">
        <v>1</v>
      </c>
      <c r="E206" s="114">
        <v>5</v>
      </c>
      <c r="G206" s="290"/>
      <c r="H206" s="290"/>
      <c r="I206" s="290"/>
      <c r="J206" s="119"/>
      <c r="L206" s="139"/>
      <c r="M206" s="119"/>
      <c r="N206" s="119"/>
      <c r="O206" s="119"/>
      <c r="P206" s="119"/>
      <c r="Q206" s="119"/>
      <c r="R206" s="119"/>
      <c r="S206" s="119"/>
      <c r="T206" s="119"/>
      <c r="U206" s="119"/>
    </row>
    <row r="207" spans="1:21" s="59" customFormat="1" ht="18.75" customHeight="1" x14ac:dyDescent="0.25">
      <c r="A207" s="175"/>
      <c r="B207" s="305" t="s">
        <v>253</v>
      </c>
      <c r="C207" s="79" t="s">
        <v>9</v>
      </c>
      <c r="D207" s="79">
        <v>1</v>
      </c>
      <c r="E207" s="114">
        <v>2</v>
      </c>
      <c r="G207" s="290"/>
      <c r="H207" s="290"/>
      <c r="I207" s="290"/>
      <c r="J207" s="119"/>
      <c r="L207" s="139"/>
      <c r="M207" s="119"/>
      <c r="N207" s="119"/>
      <c r="O207" s="119"/>
      <c r="P207" s="119"/>
      <c r="Q207" s="119"/>
      <c r="R207" s="119"/>
      <c r="S207" s="119"/>
      <c r="T207" s="119"/>
      <c r="U207" s="119"/>
    </row>
    <row r="208" spans="1:21" s="59" customFormat="1" ht="15.75" customHeight="1" x14ac:dyDescent="0.25">
      <c r="A208" s="175"/>
      <c r="B208" s="306" t="s">
        <v>50</v>
      </c>
      <c r="C208" s="71" t="s">
        <v>73</v>
      </c>
      <c r="D208" s="198"/>
      <c r="E208" s="177">
        <f>SUM(E209:E219)</f>
        <v>6244</v>
      </c>
      <c r="G208" s="60"/>
      <c r="H208" s="63"/>
      <c r="L208" s="139"/>
      <c r="M208" s="119"/>
      <c r="N208" s="119"/>
      <c r="O208" s="119"/>
      <c r="P208" s="119"/>
      <c r="Q208" s="119"/>
      <c r="R208" s="119"/>
      <c r="S208" s="119"/>
      <c r="T208" s="119"/>
      <c r="U208" s="119"/>
    </row>
    <row r="209" spans="1:21" s="59" customFormat="1" ht="45" x14ac:dyDescent="0.25">
      <c r="A209" s="175"/>
      <c r="B209" s="184" t="s">
        <v>59</v>
      </c>
      <c r="C209" s="79" t="s">
        <v>9</v>
      </c>
      <c r="D209" s="79">
        <v>1</v>
      </c>
      <c r="E209" s="307">
        <v>290</v>
      </c>
      <c r="G209" s="60"/>
      <c r="H209" s="63"/>
      <c r="L209" s="139"/>
      <c r="M209" s="119"/>
      <c r="N209" s="119"/>
      <c r="O209" s="119"/>
      <c r="P209" s="119"/>
      <c r="Q209" s="119"/>
      <c r="R209" s="119"/>
      <c r="S209" s="119"/>
      <c r="T209" s="119"/>
      <c r="U209" s="119"/>
    </row>
    <row r="210" spans="1:21" s="59" customFormat="1" ht="30" x14ac:dyDescent="0.25">
      <c r="A210" s="175"/>
      <c r="B210" s="184" t="s">
        <v>254</v>
      </c>
      <c r="C210" s="79" t="s">
        <v>9</v>
      </c>
      <c r="D210" s="79">
        <v>1</v>
      </c>
      <c r="E210" s="307">
        <v>12</v>
      </c>
      <c r="G210" s="60"/>
      <c r="H210" s="63"/>
      <c r="L210" s="139"/>
      <c r="M210" s="119"/>
      <c r="N210" s="119"/>
      <c r="O210" s="119"/>
      <c r="P210" s="119"/>
      <c r="Q210" s="119"/>
      <c r="R210" s="119"/>
      <c r="S210" s="119"/>
      <c r="T210" s="119"/>
      <c r="U210" s="119"/>
    </row>
    <row r="211" spans="1:21" s="59" customFormat="1" ht="30" x14ac:dyDescent="0.25">
      <c r="A211" s="175"/>
      <c r="B211" s="184" t="s">
        <v>255</v>
      </c>
      <c r="C211" s="79" t="s">
        <v>9</v>
      </c>
      <c r="D211" s="79">
        <v>1</v>
      </c>
      <c r="E211" s="307">
        <v>12</v>
      </c>
      <c r="G211" s="60"/>
      <c r="H211" s="63"/>
      <c r="L211" s="139"/>
      <c r="M211" s="119"/>
      <c r="N211" s="119"/>
      <c r="O211" s="119"/>
      <c r="P211" s="119"/>
      <c r="Q211" s="119"/>
      <c r="R211" s="119"/>
      <c r="S211" s="119"/>
      <c r="T211" s="119"/>
      <c r="U211" s="119"/>
    </row>
    <row r="212" spans="1:21" s="59" customFormat="1" ht="45" x14ac:dyDescent="0.25">
      <c r="A212" s="175"/>
      <c r="B212" s="184" t="s">
        <v>256</v>
      </c>
      <c r="C212" s="79" t="s">
        <v>9</v>
      </c>
      <c r="D212" s="79">
        <v>1</v>
      </c>
      <c r="E212" s="307">
        <v>102</v>
      </c>
      <c r="G212" s="60"/>
      <c r="H212" s="63"/>
      <c r="L212" s="139"/>
      <c r="M212" s="119"/>
      <c r="N212" s="119"/>
      <c r="O212" s="119"/>
      <c r="P212" s="119"/>
      <c r="Q212" s="119"/>
      <c r="R212" s="119"/>
      <c r="S212" s="119"/>
      <c r="T212" s="119"/>
      <c r="U212" s="119"/>
    </row>
    <row r="213" spans="1:21" s="59" customFormat="1" ht="60" x14ac:dyDescent="0.25">
      <c r="A213" s="175"/>
      <c r="B213" s="184" t="s">
        <v>257</v>
      </c>
      <c r="C213" s="79" t="s">
        <v>9</v>
      </c>
      <c r="D213" s="79">
        <v>1</v>
      </c>
      <c r="E213" s="307">
        <v>853</v>
      </c>
      <c r="G213" s="60"/>
      <c r="H213" s="63"/>
      <c r="L213" s="139"/>
      <c r="M213" s="119"/>
      <c r="N213" s="119"/>
      <c r="O213" s="119"/>
      <c r="P213" s="119"/>
      <c r="Q213" s="119"/>
      <c r="R213" s="119"/>
      <c r="S213" s="119"/>
      <c r="T213" s="119"/>
      <c r="U213" s="119"/>
    </row>
    <row r="214" spans="1:21" s="59" customFormat="1" ht="90" x14ac:dyDescent="0.25">
      <c r="A214" s="175"/>
      <c r="B214" s="184" t="s">
        <v>258</v>
      </c>
      <c r="C214" s="79" t="s">
        <v>9</v>
      </c>
      <c r="D214" s="236">
        <v>1</v>
      </c>
      <c r="E214" s="241">
        <v>1157</v>
      </c>
      <c r="G214" s="60"/>
      <c r="H214" s="63"/>
      <c r="L214" s="139"/>
      <c r="M214" s="119"/>
      <c r="N214" s="119"/>
      <c r="O214" s="119"/>
      <c r="P214" s="119"/>
      <c r="Q214" s="119"/>
      <c r="R214" s="119"/>
      <c r="S214" s="119"/>
      <c r="T214" s="119"/>
      <c r="U214" s="119"/>
    </row>
    <row r="215" spans="1:21" s="59" customFormat="1" x14ac:dyDescent="0.25">
      <c r="A215" s="175"/>
      <c r="B215" s="308" t="s">
        <v>315</v>
      </c>
      <c r="C215" s="79" t="s">
        <v>9</v>
      </c>
      <c r="D215" s="236">
        <v>1</v>
      </c>
      <c r="E215" s="241">
        <v>3340</v>
      </c>
      <c r="G215" s="60"/>
      <c r="H215" s="63"/>
      <c r="L215" s="139"/>
      <c r="M215" s="119"/>
      <c r="N215" s="119"/>
      <c r="O215" s="119"/>
      <c r="P215" s="119"/>
      <c r="Q215" s="119"/>
      <c r="R215" s="119"/>
      <c r="S215" s="119"/>
      <c r="T215" s="119"/>
      <c r="U215" s="119"/>
    </row>
    <row r="216" spans="1:21" s="59" customFormat="1" ht="47.25" x14ac:dyDescent="0.25">
      <c r="A216" s="175"/>
      <c r="B216" s="99" t="s">
        <v>364</v>
      </c>
      <c r="C216" s="79" t="s">
        <v>9</v>
      </c>
      <c r="D216" s="236">
        <v>1</v>
      </c>
      <c r="E216" s="241">
        <v>300</v>
      </c>
      <c r="G216" s="60"/>
      <c r="H216" s="63"/>
      <c r="L216" s="139"/>
      <c r="M216" s="119"/>
      <c r="N216" s="119"/>
      <c r="O216" s="119"/>
      <c r="P216" s="119"/>
      <c r="Q216" s="119"/>
      <c r="R216" s="119"/>
      <c r="S216" s="119"/>
      <c r="T216" s="119"/>
      <c r="U216" s="119"/>
    </row>
    <row r="217" spans="1:21" s="59" customFormat="1" ht="47.25" x14ac:dyDescent="0.25">
      <c r="A217" s="175"/>
      <c r="B217" s="235" t="s">
        <v>380</v>
      </c>
      <c r="C217" s="79" t="s">
        <v>9</v>
      </c>
      <c r="D217" s="236">
        <v>1</v>
      </c>
      <c r="E217" s="114">
        <v>100</v>
      </c>
      <c r="G217" s="60"/>
      <c r="H217" s="63"/>
      <c r="L217" s="139"/>
      <c r="M217" s="119"/>
      <c r="N217" s="119"/>
      <c r="O217" s="119"/>
      <c r="P217" s="119"/>
      <c r="Q217" s="119"/>
      <c r="R217" s="119"/>
      <c r="S217" s="119"/>
      <c r="T217" s="119"/>
      <c r="U217" s="119"/>
    </row>
    <row r="218" spans="1:21" s="59" customFormat="1" ht="47.25" x14ac:dyDescent="0.25">
      <c r="A218" s="175"/>
      <c r="B218" s="235" t="s">
        <v>381</v>
      </c>
      <c r="C218" s="79" t="s">
        <v>9</v>
      </c>
      <c r="D218" s="236">
        <v>1</v>
      </c>
      <c r="E218" s="114">
        <v>60</v>
      </c>
      <c r="G218" s="60"/>
      <c r="H218" s="63"/>
      <c r="L218" s="139"/>
      <c r="M218" s="119"/>
      <c r="N218" s="119"/>
      <c r="O218" s="119"/>
      <c r="P218" s="119"/>
      <c r="Q218" s="119"/>
      <c r="R218" s="119"/>
      <c r="S218" s="119"/>
      <c r="T218" s="119"/>
      <c r="U218" s="119"/>
    </row>
    <row r="219" spans="1:21" s="59" customFormat="1" ht="47.25" x14ac:dyDescent="0.25">
      <c r="A219" s="175"/>
      <c r="B219" s="235" t="s">
        <v>59</v>
      </c>
      <c r="C219" s="79" t="s">
        <v>9</v>
      </c>
      <c r="D219" s="236">
        <v>1</v>
      </c>
      <c r="E219" s="114">
        <v>18</v>
      </c>
      <c r="G219" s="60"/>
      <c r="H219" s="63"/>
      <c r="L219" s="139"/>
      <c r="M219" s="119"/>
      <c r="N219" s="119"/>
      <c r="O219" s="119"/>
      <c r="P219" s="119"/>
      <c r="Q219" s="119"/>
      <c r="R219" s="119"/>
      <c r="S219" s="119"/>
      <c r="T219" s="119"/>
      <c r="U219" s="119"/>
    </row>
    <row r="220" spans="1:21" s="59" customFormat="1" ht="18.75" customHeight="1" x14ac:dyDescent="0.25">
      <c r="A220" s="374" t="s">
        <v>11</v>
      </c>
      <c r="B220" s="375"/>
      <c r="C220" s="375"/>
      <c r="D220" s="309"/>
      <c r="E220" s="210">
        <f>E221</f>
        <v>77165</v>
      </c>
      <c r="G220" s="60"/>
      <c r="H220" s="73"/>
      <c r="J220" s="68"/>
      <c r="L220" s="68"/>
    </row>
    <row r="221" spans="1:21" s="59" customFormat="1" ht="24" customHeight="1" x14ac:dyDescent="0.25">
      <c r="A221" s="310"/>
      <c r="B221" s="70" t="s">
        <v>12</v>
      </c>
      <c r="C221" s="129" t="s">
        <v>13</v>
      </c>
      <c r="D221" s="70"/>
      <c r="E221" s="72">
        <f>SUM(E222:E223)</f>
        <v>77165</v>
      </c>
      <c r="G221" s="60"/>
      <c r="H221" s="73"/>
      <c r="J221" s="68"/>
      <c r="L221" s="68"/>
    </row>
    <row r="222" spans="1:21" s="59" customFormat="1" ht="17.25" customHeight="1" x14ac:dyDescent="0.25">
      <c r="A222" s="310"/>
      <c r="B222" s="311" t="s">
        <v>14</v>
      </c>
      <c r="C222" s="79" t="s">
        <v>9</v>
      </c>
      <c r="D222" s="236">
        <v>1</v>
      </c>
      <c r="E222" s="114">
        <v>76665</v>
      </c>
      <c r="G222" s="60"/>
      <c r="H222" s="73"/>
      <c r="J222" s="68"/>
      <c r="L222" s="68"/>
    </row>
    <row r="223" spans="1:21" s="59" customFormat="1" ht="17.25" customHeight="1" x14ac:dyDescent="0.25">
      <c r="A223" s="310"/>
      <c r="B223" s="184" t="s">
        <v>259</v>
      </c>
      <c r="C223" s="79" t="s">
        <v>9</v>
      </c>
      <c r="D223" s="236">
        <v>1</v>
      </c>
      <c r="E223" s="114">
        <v>500</v>
      </c>
      <c r="G223" s="60"/>
      <c r="H223" s="73"/>
      <c r="J223" s="68"/>
      <c r="L223" s="68"/>
    </row>
    <row r="224" spans="1:21" s="59" customFormat="1" ht="21.75" customHeight="1" x14ac:dyDescent="0.25">
      <c r="A224" s="376" t="s">
        <v>15</v>
      </c>
      <c r="B224" s="377"/>
      <c r="C224" s="377"/>
      <c r="D224" s="377"/>
      <c r="E224" s="284">
        <f>E255+E241+E249+E244+E225+E238</f>
        <v>7610</v>
      </c>
      <c r="G224" s="60"/>
      <c r="H224" s="73"/>
      <c r="J224" s="209"/>
    </row>
    <row r="225" spans="1:10" s="59" customFormat="1" x14ac:dyDescent="0.25">
      <c r="A225" s="222"/>
      <c r="B225" s="70" t="s">
        <v>34</v>
      </c>
      <c r="C225" s="129"/>
      <c r="D225" s="70"/>
      <c r="E225" s="72">
        <f>SUM(E226:E237)</f>
        <v>1566</v>
      </c>
      <c r="G225" s="60"/>
      <c r="H225" s="73"/>
      <c r="J225" s="209"/>
    </row>
    <row r="226" spans="1:10" s="59" customFormat="1" ht="31.5" x14ac:dyDescent="0.25">
      <c r="A226" s="222"/>
      <c r="B226" s="208" t="s">
        <v>327</v>
      </c>
      <c r="C226" s="79" t="s">
        <v>9</v>
      </c>
      <c r="D226" s="236">
        <v>1</v>
      </c>
      <c r="E226" s="114">
        <v>120</v>
      </c>
      <c r="G226" s="60"/>
      <c r="H226" s="73"/>
      <c r="J226" s="209"/>
    </row>
    <row r="227" spans="1:10" s="59" customFormat="1" ht="31.5" x14ac:dyDescent="0.25">
      <c r="A227" s="222"/>
      <c r="B227" s="208" t="s">
        <v>325</v>
      </c>
      <c r="C227" s="79" t="s">
        <v>9</v>
      </c>
      <c r="D227" s="236">
        <v>1</v>
      </c>
      <c r="E227" s="114">
        <v>88</v>
      </c>
      <c r="G227" s="60"/>
      <c r="H227" s="73"/>
      <c r="J227" s="209"/>
    </row>
    <row r="228" spans="1:10" s="59" customFormat="1" ht="31.5" x14ac:dyDescent="0.25">
      <c r="A228" s="222"/>
      <c r="B228" s="208" t="s">
        <v>326</v>
      </c>
      <c r="C228" s="79" t="s">
        <v>9</v>
      </c>
      <c r="D228" s="236">
        <v>1</v>
      </c>
      <c r="E228" s="114">
        <v>34</v>
      </c>
      <c r="G228" s="60"/>
      <c r="H228" s="73"/>
      <c r="J228" s="209"/>
    </row>
    <row r="229" spans="1:10" s="59" customFormat="1" ht="31.5" x14ac:dyDescent="0.25">
      <c r="A229" s="222"/>
      <c r="B229" s="208" t="s">
        <v>335</v>
      </c>
      <c r="C229" s="79" t="s">
        <v>9</v>
      </c>
      <c r="D229" s="236">
        <v>1</v>
      </c>
      <c r="E229" s="114">
        <v>200</v>
      </c>
      <c r="G229" s="60"/>
      <c r="H229" s="73"/>
      <c r="J229" s="209"/>
    </row>
    <row r="230" spans="1:10" s="59" customFormat="1" ht="31.5" x14ac:dyDescent="0.25">
      <c r="A230" s="222"/>
      <c r="B230" s="208" t="s">
        <v>441</v>
      </c>
      <c r="C230" s="79" t="s">
        <v>9</v>
      </c>
      <c r="D230" s="236">
        <v>1</v>
      </c>
      <c r="E230" s="114">
        <v>173</v>
      </c>
      <c r="F230" s="59" t="s">
        <v>320</v>
      </c>
      <c r="G230" s="60"/>
      <c r="H230" s="73"/>
      <c r="J230" s="209"/>
    </row>
    <row r="231" spans="1:10" s="59" customFormat="1" ht="31.5" x14ac:dyDescent="0.25">
      <c r="A231" s="222"/>
      <c r="B231" s="208" t="s">
        <v>442</v>
      </c>
      <c r="C231" s="79" t="s">
        <v>9</v>
      </c>
      <c r="D231" s="236">
        <v>1</v>
      </c>
      <c r="E231" s="114">
        <v>69</v>
      </c>
      <c r="F231" s="59" t="s">
        <v>320</v>
      </c>
      <c r="G231" s="60"/>
      <c r="H231" s="73"/>
      <c r="J231" s="209"/>
    </row>
    <row r="232" spans="1:10" s="59" customFormat="1" ht="31.5" x14ac:dyDescent="0.25">
      <c r="A232" s="222"/>
      <c r="B232" s="271" t="s">
        <v>447</v>
      </c>
      <c r="C232" s="79" t="s">
        <v>9</v>
      </c>
      <c r="D232" s="236">
        <v>1</v>
      </c>
      <c r="E232" s="114">
        <v>429</v>
      </c>
      <c r="F232" s="59" t="s">
        <v>320</v>
      </c>
      <c r="G232" s="60"/>
      <c r="H232" s="73"/>
      <c r="J232" s="209"/>
    </row>
    <row r="233" spans="1:10" s="59" customFormat="1" x14ac:dyDescent="0.25">
      <c r="A233" s="222"/>
      <c r="B233" s="271" t="s">
        <v>448</v>
      </c>
      <c r="C233" s="79" t="s">
        <v>9</v>
      </c>
      <c r="D233" s="236">
        <v>1</v>
      </c>
      <c r="E233" s="114">
        <v>34</v>
      </c>
      <c r="F233" s="59" t="s">
        <v>320</v>
      </c>
      <c r="G233" s="60"/>
      <c r="H233" s="73"/>
      <c r="J233" s="209"/>
    </row>
    <row r="234" spans="1:10" s="59" customFormat="1" x14ac:dyDescent="0.25">
      <c r="A234" s="222"/>
      <c r="B234" s="271" t="s">
        <v>449</v>
      </c>
      <c r="C234" s="79" t="s">
        <v>9</v>
      </c>
      <c r="D234" s="236">
        <v>1</v>
      </c>
      <c r="E234" s="114">
        <v>49</v>
      </c>
      <c r="F234" s="59" t="s">
        <v>320</v>
      </c>
      <c r="G234" s="60"/>
      <c r="H234" s="73"/>
      <c r="J234" s="209"/>
    </row>
    <row r="235" spans="1:10" s="59" customFormat="1" x14ac:dyDescent="0.25">
      <c r="A235" s="222"/>
      <c r="B235" s="271" t="s">
        <v>450</v>
      </c>
      <c r="C235" s="79" t="s">
        <v>9</v>
      </c>
      <c r="D235" s="236">
        <v>1</v>
      </c>
      <c r="E235" s="114">
        <v>134</v>
      </c>
      <c r="F235" s="59" t="s">
        <v>320</v>
      </c>
      <c r="G235" s="60"/>
      <c r="H235" s="73"/>
      <c r="J235" s="209"/>
    </row>
    <row r="236" spans="1:10" s="59" customFormat="1" x14ac:dyDescent="0.25">
      <c r="A236" s="222"/>
      <c r="B236" s="271" t="s">
        <v>451</v>
      </c>
      <c r="C236" s="79" t="s">
        <v>9</v>
      </c>
      <c r="D236" s="236">
        <v>1</v>
      </c>
      <c r="E236" s="114">
        <v>142</v>
      </c>
      <c r="F236" s="59" t="s">
        <v>320</v>
      </c>
      <c r="G236" s="60"/>
      <c r="H236" s="73"/>
      <c r="J236" s="209"/>
    </row>
    <row r="237" spans="1:10" s="59" customFormat="1" x14ac:dyDescent="0.25">
      <c r="A237" s="222"/>
      <c r="B237" s="271" t="s">
        <v>452</v>
      </c>
      <c r="C237" s="79" t="s">
        <v>9</v>
      </c>
      <c r="D237" s="236">
        <v>1</v>
      </c>
      <c r="E237" s="114">
        <v>94</v>
      </c>
      <c r="F237" s="59" t="s">
        <v>320</v>
      </c>
      <c r="G237" s="60"/>
      <c r="H237" s="73"/>
      <c r="J237" s="209"/>
    </row>
    <row r="238" spans="1:10" s="59" customFormat="1" x14ac:dyDescent="0.25">
      <c r="A238" s="222"/>
      <c r="B238" s="72" t="s">
        <v>410</v>
      </c>
      <c r="C238" s="129" t="s">
        <v>409</v>
      </c>
      <c r="D238" s="70"/>
      <c r="E238" s="72">
        <f>E239</f>
        <v>22</v>
      </c>
      <c r="G238" s="60"/>
      <c r="H238" s="73"/>
      <c r="J238" s="209"/>
    </row>
    <row r="239" spans="1:10" s="59" customFormat="1" x14ac:dyDescent="0.25">
      <c r="A239" s="222"/>
      <c r="B239" s="85" t="s">
        <v>41</v>
      </c>
      <c r="C239" s="79"/>
      <c r="D239" s="236"/>
      <c r="E239" s="187">
        <f>E240</f>
        <v>22</v>
      </c>
      <c r="G239" s="60"/>
      <c r="H239" s="73"/>
      <c r="J239" s="209"/>
    </row>
    <row r="240" spans="1:10" s="59" customFormat="1" x14ac:dyDescent="0.25">
      <c r="A240" s="222"/>
      <c r="B240" s="208" t="s">
        <v>411</v>
      </c>
      <c r="C240" s="79" t="s">
        <v>9</v>
      </c>
      <c r="D240" s="236">
        <v>1</v>
      </c>
      <c r="E240" s="114">
        <v>22</v>
      </c>
      <c r="G240" s="60"/>
      <c r="H240" s="73"/>
      <c r="J240" s="209"/>
    </row>
    <row r="241" spans="1:10" s="59" customFormat="1" ht="15.75" customHeight="1" x14ac:dyDescent="0.25">
      <c r="A241" s="222"/>
      <c r="B241" s="72" t="s">
        <v>39</v>
      </c>
      <c r="C241" s="129" t="s">
        <v>38</v>
      </c>
      <c r="D241" s="70"/>
      <c r="E241" s="72">
        <f>E242</f>
        <v>2481</v>
      </c>
      <c r="G241" s="60"/>
      <c r="H241" s="73"/>
      <c r="J241" s="209"/>
    </row>
    <row r="242" spans="1:10" s="59" customFormat="1" ht="15.75" customHeight="1" x14ac:dyDescent="0.25">
      <c r="A242" s="222"/>
      <c r="B242" s="85" t="s">
        <v>127</v>
      </c>
      <c r="C242" s="312"/>
      <c r="D242" s="76"/>
      <c r="E242" s="267">
        <f>E243</f>
        <v>2481</v>
      </c>
      <c r="G242" s="60"/>
      <c r="H242" s="73"/>
      <c r="J242" s="209"/>
    </row>
    <row r="243" spans="1:10" s="59" customFormat="1" ht="15.75" customHeight="1" x14ac:dyDescent="0.25">
      <c r="A243" s="222"/>
      <c r="B243" s="102" t="s">
        <v>289</v>
      </c>
      <c r="C243" s="79" t="s">
        <v>9</v>
      </c>
      <c r="D243" s="236">
        <v>1</v>
      </c>
      <c r="E243" s="114">
        <v>2481</v>
      </c>
      <c r="G243" s="60"/>
      <c r="H243" s="73"/>
      <c r="J243" s="209"/>
    </row>
    <row r="244" spans="1:10" s="59" customFormat="1" ht="15.75" customHeight="1" x14ac:dyDescent="0.25">
      <c r="A244" s="222"/>
      <c r="B244" s="72" t="s">
        <v>290</v>
      </c>
      <c r="C244" s="129" t="s">
        <v>291</v>
      </c>
      <c r="D244" s="70"/>
      <c r="E244" s="267">
        <f>E245+E247</f>
        <v>25</v>
      </c>
      <c r="G244" s="60"/>
      <c r="H244" s="73"/>
      <c r="J244" s="209"/>
    </row>
    <row r="245" spans="1:10" s="59" customFormat="1" ht="15.75" customHeight="1" x14ac:dyDescent="0.25">
      <c r="A245" s="222"/>
      <c r="B245" s="85" t="s">
        <v>132</v>
      </c>
      <c r="C245" s="79"/>
      <c r="D245" s="79"/>
      <c r="E245" s="114">
        <f>E246</f>
        <v>9</v>
      </c>
      <c r="G245" s="60"/>
      <c r="H245" s="73"/>
      <c r="J245" s="209"/>
    </row>
    <row r="246" spans="1:10" s="59" customFormat="1" ht="15.75" customHeight="1" x14ac:dyDescent="0.25">
      <c r="A246" s="222"/>
      <c r="B246" s="103" t="s">
        <v>292</v>
      </c>
      <c r="C246" s="79" t="s">
        <v>9</v>
      </c>
      <c r="D246" s="236">
        <v>1</v>
      </c>
      <c r="E246" s="114">
        <v>9</v>
      </c>
      <c r="G246" s="60"/>
      <c r="H246" s="73"/>
      <c r="J246" s="209"/>
    </row>
    <row r="247" spans="1:10" s="59" customFormat="1" ht="15.75" customHeight="1" x14ac:dyDescent="0.25">
      <c r="A247" s="222"/>
      <c r="B247" s="85" t="s">
        <v>296</v>
      </c>
      <c r="C247" s="79"/>
      <c r="D247" s="236"/>
      <c r="E247" s="187">
        <f>E248</f>
        <v>16</v>
      </c>
      <c r="G247" s="60"/>
      <c r="H247" s="73"/>
      <c r="J247" s="209"/>
    </row>
    <row r="248" spans="1:10" s="59" customFormat="1" ht="15.75" customHeight="1" x14ac:dyDescent="0.25">
      <c r="A248" s="222"/>
      <c r="B248" s="115" t="s">
        <v>297</v>
      </c>
      <c r="C248" s="79" t="s">
        <v>9</v>
      </c>
      <c r="D248" s="236">
        <v>1</v>
      </c>
      <c r="E248" s="114">
        <v>16</v>
      </c>
      <c r="G248" s="60"/>
      <c r="H248" s="73"/>
      <c r="J248" s="209"/>
    </row>
    <row r="249" spans="1:10" s="59" customFormat="1" ht="15.75" customHeight="1" x14ac:dyDescent="0.25">
      <c r="A249" s="222"/>
      <c r="B249" s="70" t="s">
        <v>22</v>
      </c>
      <c r="C249" s="199" t="s">
        <v>36</v>
      </c>
      <c r="D249" s="70"/>
      <c r="E249" s="313">
        <f>E252+E250</f>
        <v>474</v>
      </c>
      <c r="G249" s="60"/>
      <c r="H249" s="73"/>
      <c r="J249" s="209"/>
    </row>
    <row r="250" spans="1:10" s="59" customFormat="1" ht="15.75" customHeight="1" x14ac:dyDescent="0.25">
      <c r="A250" s="222"/>
      <c r="B250" s="131" t="s">
        <v>51</v>
      </c>
      <c r="C250" s="253"/>
      <c r="D250" s="76"/>
      <c r="E250" s="313">
        <f>E251</f>
        <v>389</v>
      </c>
      <c r="G250" s="60"/>
      <c r="H250" s="73"/>
      <c r="J250" s="209"/>
    </row>
    <row r="251" spans="1:10" s="59" customFormat="1" x14ac:dyDescent="0.25">
      <c r="A251" s="222"/>
      <c r="B251" s="314" t="s">
        <v>295</v>
      </c>
      <c r="C251" s="79" t="s">
        <v>9</v>
      </c>
      <c r="D251" s="79">
        <v>1</v>
      </c>
      <c r="E251" s="282">
        <v>389</v>
      </c>
      <c r="G251" s="60"/>
      <c r="H251" s="73"/>
      <c r="J251" s="209"/>
    </row>
    <row r="252" spans="1:10" s="59" customFormat="1" ht="15.75" customHeight="1" x14ac:dyDescent="0.25">
      <c r="A252" s="222"/>
      <c r="B252" s="76" t="s">
        <v>43</v>
      </c>
      <c r="C252" s="79"/>
      <c r="D252" s="79"/>
      <c r="E252" s="113">
        <f>SUM(E253:E254)</f>
        <v>85</v>
      </c>
      <c r="G252" s="60"/>
      <c r="H252" s="73"/>
      <c r="J252" s="209"/>
    </row>
    <row r="253" spans="1:10" s="59" customFormat="1" ht="15.75" customHeight="1" x14ac:dyDescent="0.25">
      <c r="A253" s="222"/>
      <c r="B253" s="124" t="s">
        <v>293</v>
      </c>
      <c r="C253" s="79" t="s">
        <v>9</v>
      </c>
      <c r="D253" s="79">
        <v>1</v>
      </c>
      <c r="E253" s="114">
        <v>14</v>
      </c>
      <c r="G253" s="60"/>
      <c r="H253" s="73"/>
      <c r="J253" s="209"/>
    </row>
    <row r="254" spans="1:10" s="59" customFormat="1" x14ac:dyDescent="0.25">
      <c r="A254" s="222"/>
      <c r="B254" s="125" t="s">
        <v>294</v>
      </c>
      <c r="C254" s="79" t="s">
        <v>9</v>
      </c>
      <c r="D254" s="79">
        <v>4</v>
      </c>
      <c r="E254" s="114">
        <v>71</v>
      </c>
      <c r="G254" s="60"/>
      <c r="H254" s="73"/>
      <c r="J254" s="209"/>
    </row>
    <row r="255" spans="1:10" s="59" customFormat="1" ht="15.75" customHeight="1" x14ac:dyDescent="0.25">
      <c r="A255" s="222"/>
      <c r="B255" s="70" t="s">
        <v>7</v>
      </c>
      <c r="C255" s="129" t="s">
        <v>8</v>
      </c>
      <c r="D255" s="70"/>
      <c r="E255" s="72">
        <f>E256+E292+E304+E306+E258</f>
        <v>3042</v>
      </c>
      <c r="G255" s="238"/>
      <c r="H255" s="73"/>
      <c r="J255" s="209"/>
    </row>
    <row r="256" spans="1:10" s="59" customFormat="1" ht="15.75" customHeight="1" x14ac:dyDescent="0.25">
      <c r="A256" s="222"/>
      <c r="B256" s="74" t="s">
        <v>64</v>
      </c>
      <c r="C256" s="312"/>
      <c r="D256" s="312"/>
      <c r="E256" s="267">
        <f>E257</f>
        <v>890</v>
      </c>
      <c r="G256" s="238"/>
      <c r="H256" s="73"/>
      <c r="J256" s="209"/>
    </row>
    <row r="257" spans="1:10" s="59" customFormat="1" ht="15.75" customHeight="1" x14ac:dyDescent="0.25">
      <c r="A257" s="222"/>
      <c r="B257" s="163" t="s">
        <v>81</v>
      </c>
      <c r="C257" s="79" t="s">
        <v>9</v>
      </c>
      <c r="D257" s="79">
        <v>1</v>
      </c>
      <c r="E257" s="160">
        <v>890</v>
      </c>
      <c r="G257" s="238"/>
      <c r="H257" s="73"/>
      <c r="J257" s="209"/>
    </row>
    <row r="258" spans="1:10" s="59" customFormat="1" ht="15.75" customHeight="1" x14ac:dyDescent="0.25">
      <c r="A258" s="222"/>
      <c r="B258" s="74" t="s">
        <v>78</v>
      </c>
      <c r="C258" s="79"/>
      <c r="D258" s="79"/>
      <c r="E258" s="315">
        <f>SUM(E259:E291)</f>
        <v>1083</v>
      </c>
      <c r="G258" s="238"/>
      <c r="H258" s="73"/>
      <c r="J258" s="209"/>
    </row>
    <row r="259" spans="1:10" s="59" customFormat="1" ht="15.75" customHeight="1" x14ac:dyDescent="0.25">
      <c r="A259" s="222"/>
      <c r="B259" s="287" t="s">
        <v>263</v>
      </c>
      <c r="C259" s="79" t="s">
        <v>9</v>
      </c>
      <c r="D259" s="79">
        <v>1</v>
      </c>
      <c r="E259" s="160">
        <v>17</v>
      </c>
      <c r="G259" s="238"/>
      <c r="H259" s="73"/>
      <c r="J259" s="209"/>
    </row>
    <row r="260" spans="1:10" s="59" customFormat="1" ht="15.75" customHeight="1" x14ac:dyDescent="0.25">
      <c r="A260" s="222"/>
      <c r="B260" s="316" t="s">
        <v>264</v>
      </c>
      <c r="C260" s="79" t="s">
        <v>9</v>
      </c>
      <c r="D260" s="79">
        <v>1</v>
      </c>
      <c r="E260" s="160">
        <v>9</v>
      </c>
      <c r="G260" s="238"/>
      <c r="H260" s="73"/>
      <c r="J260" s="209"/>
    </row>
    <row r="261" spans="1:10" s="59" customFormat="1" ht="15.75" customHeight="1" x14ac:dyDescent="0.25">
      <c r="A261" s="222"/>
      <c r="B261" s="287" t="s">
        <v>265</v>
      </c>
      <c r="C261" s="79" t="s">
        <v>9</v>
      </c>
      <c r="D261" s="79">
        <v>1</v>
      </c>
      <c r="E261" s="160">
        <v>149</v>
      </c>
      <c r="G261" s="238"/>
      <c r="H261" s="73"/>
      <c r="J261" s="209"/>
    </row>
    <row r="262" spans="1:10" s="59" customFormat="1" ht="15.75" customHeight="1" x14ac:dyDescent="0.25">
      <c r="A262" s="222"/>
      <c r="B262" s="288" t="s">
        <v>266</v>
      </c>
      <c r="C262" s="79" t="s">
        <v>9</v>
      </c>
      <c r="D262" s="79">
        <v>1</v>
      </c>
      <c r="E262" s="160">
        <v>9</v>
      </c>
      <c r="G262" s="238"/>
      <c r="H262" s="73"/>
      <c r="J262" s="209"/>
    </row>
    <row r="263" spans="1:10" s="59" customFormat="1" ht="15.75" customHeight="1" x14ac:dyDescent="0.25">
      <c r="A263" s="222"/>
      <c r="B263" s="100" t="s">
        <v>267</v>
      </c>
      <c r="C263" s="79" t="s">
        <v>9</v>
      </c>
      <c r="D263" s="79">
        <v>1</v>
      </c>
      <c r="E263" s="160">
        <v>13</v>
      </c>
      <c r="G263" s="238"/>
      <c r="H263" s="73"/>
      <c r="J263" s="209"/>
    </row>
    <row r="264" spans="1:10" s="59" customFormat="1" ht="15.75" customHeight="1" x14ac:dyDescent="0.25">
      <c r="A264" s="222"/>
      <c r="B264" s="128" t="s">
        <v>266</v>
      </c>
      <c r="C264" s="79" t="s">
        <v>9</v>
      </c>
      <c r="D264" s="79">
        <v>1</v>
      </c>
      <c r="E264" s="160">
        <v>9</v>
      </c>
      <c r="G264" s="238"/>
      <c r="H264" s="73"/>
      <c r="J264" s="209"/>
    </row>
    <row r="265" spans="1:10" s="59" customFormat="1" ht="15.75" customHeight="1" x14ac:dyDescent="0.25">
      <c r="A265" s="222"/>
      <c r="B265" s="128" t="s">
        <v>267</v>
      </c>
      <c r="C265" s="79" t="s">
        <v>9</v>
      </c>
      <c r="D265" s="79">
        <v>1</v>
      </c>
      <c r="E265" s="160">
        <v>13</v>
      </c>
      <c r="G265" s="238"/>
      <c r="H265" s="73"/>
      <c r="J265" s="209"/>
    </row>
    <row r="266" spans="1:10" s="59" customFormat="1" ht="15.75" customHeight="1" x14ac:dyDescent="0.25">
      <c r="A266" s="222"/>
      <c r="B266" s="128" t="s">
        <v>266</v>
      </c>
      <c r="C266" s="79" t="s">
        <v>9</v>
      </c>
      <c r="D266" s="79">
        <v>1</v>
      </c>
      <c r="E266" s="160">
        <v>37</v>
      </c>
      <c r="G266" s="238"/>
      <c r="H266" s="73"/>
      <c r="J266" s="209"/>
    </row>
    <row r="267" spans="1:10" s="59" customFormat="1" ht="15.75" customHeight="1" x14ac:dyDescent="0.25">
      <c r="A267" s="222"/>
      <c r="B267" s="128" t="s">
        <v>267</v>
      </c>
      <c r="C267" s="79" t="s">
        <v>9</v>
      </c>
      <c r="D267" s="79">
        <v>1</v>
      </c>
      <c r="E267" s="160">
        <v>58</v>
      </c>
      <c r="G267" s="238"/>
      <c r="H267" s="73"/>
      <c r="J267" s="209"/>
    </row>
    <row r="268" spans="1:10" s="59" customFormat="1" ht="15.75" customHeight="1" x14ac:dyDescent="0.25">
      <c r="A268" s="222"/>
      <c r="B268" s="128" t="s">
        <v>266</v>
      </c>
      <c r="C268" s="79" t="s">
        <v>9</v>
      </c>
      <c r="D268" s="79">
        <v>1</v>
      </c>
      <c r="E268" s="160">
        <v>9</v>
      </c>
      <c r="G268" s="238"/>
      <c r="H268" s="73"/>
      <c r="J268" s="209"/>
    </row>
    <row r="269" spans="1:10" s="59" customFormat="1" ht="15.75" customHeight="1" x14ac:dyDescent="0.25">
      <c r="A269" s="222"/>
      <c r="B269" s="317" t="s">
        <v>268</v>
      </c>
      <c r="C269" s="79" t="s">
        <v>9</v>
      </c>
      <c r="D269" s="79">
        <v>1</v>
      </c>
      <c r="E269" s="160">
        <v>5</v>
      </c>
      <c r="G269" s="238"/>
      <c r="H269" s="73"/>
      <c r="J269" s="209"/>
    </row>
    <row r="270" spans="1:10" s="59" customFormat="1" ht="15.75" customHeight="1" x14ac:dyDescent="0.25">
      <c r="A270" s="222"/>
      <c r="B270" s="100" t="s">
        <v>269</v>
      </c>
      <c r="C270" s="79" t="s">
        <v>9</v>
      </c>
      <c r="D270" s="79">
        <v>1</v>
      </c>
      <c r="E270" s="160">
        <v>2</v>
      </c>
      <c r="G270" s="238"/>
      <c r="H270" s="73"/>
      <c r="J270" s="209"/>
    </row>
    <row r="271" spans="1:10" s="59" customFormat="1" ht="15.75" customHeight="1" x14ac:dyDescent="0.25">
      <c r="A271" s="222"/>
      <c r="B271" s="128" t="s">
        <v>270</v>
      </c>
      <c r="C271" s="79" t="s">
        <v>9</v>
      </c>
      <c r="D271" s="79">
        <v>1</v>
      </c>
      <c r="E271" s="160">
        <v>14</v>
      </c>
      <c r="G271" s="238"/>
      <c r="H271" s="73"/>
      <c r="J271" s="209"/>
    </row>
    <row r="272" spans="1:10" s="59" customFormat="1" ht="15.75" customHeight="1" x14ac:dyDescent="0.25">
      <c r="A272" s="222"/>
      <c r="B272" s="128" t="s">
        <v>271</v>
      </c>
      <c r="C272" s="79" t="s">
        <v>9</v>
      </c>
      <c r="D272" s="79">
        <v>1</v>
      </c>
      <c r="E272" s="160">
        <v>13</v>
      </c>
      <c r="G272" s="238"/>
      <c r="H272" s="73"/>
      <c r="J272" s="209"/>
    </row>
    <row r="273" spans="1:10" s="59" customFormat="1" ht="15.75" customHeight="1" x14ac:dyDescent="0.25">
      <c r="A273" s="222"/>
      <c r="B273" s="128" t="s">
        <v>272</v>
      </c>
      <c r="C273" s="79" t="s">
        <v>9</v>
      </c>
      <c r="D273" s="79">
        <v>1</v>
      </c>
      <c r="E273" s="160">
        <v>117</v>
      </c>
      <c r="G273" s="238"/>
      <c r="H273" s="73"/>
      <c r="J273" s="209"/>
    </row>
    <row r="274" spans="1:10" s="59" customFormat="1" ht="15.75" customHeight="1" x14ac:dyDescent="0.25">
      <c r="A274" s="222"/>
      <c r="B274" s="128" t="s">
        <v>273</v>
      </c>
      <c r="C274" s="79" t="s">
        <v>9</v>
      </c>
      <c r="D274" s="79">
        <v>1</v>
      </c>
      <c r="E274" s="160">
        <v>133</v>
      </c>
      <c r="G274" s="238"/>
      <c r="H274" s="73"/>
      <c r="J274" s="209"/>
    </row>
    <row r="275" spans="1:10" s="59" customFormat="1" ht="15.75" customHeight="1" x14ac:dyDescent="0.25">
      <c r="A275" s="222"/>
      <c r="B275" s="237" t="s">
        <v>274</v>
      </c>
      <c r="C275" s="79" t="s">
        <v>9</v>
      </c>
      <c r="D275" s="79">
        <v>1</v>
      </c>
      <c r="E275" s="160">
        <f>129-40</f>
        <v>89</v>
      </c>
      <c r="G275" s="238"/>
      <c r="H275" s="73"/>
      <c r="J275" s="209"/>
    </row>
    <row r="276" spans="1:10" s="59" customFormat="1" ht="15.75" customHeight="1" x14ac:dyDescent="0.25">
      <c r="A276" s="222"/>
      <c r="B276" s="318" t="s">
        <v>275</v>
      </c>
      <c r="C276" s="79" t="s">
        <v>9</v>
      </c>
      <c r="D276" s="79">
        <v>1</v>
      </c>
      <c r="E276" s="160">
        <v>15</v>
      </c>
      <c r="G276" s="238"/>
      <c r="H276" s="73"/>
      <c r="J276" s="209"/>
    </row>
    <row r="277" spans="1:10" s="59" customFormat="1" ht="15.75" customHeight="1" x14ac:dyDescent="0.25">
      <c r="A277" s="222"/>
      <c r="B277" s="128" t="s">
        <v>271</v>
      </c>
      <c r="C277" s="79" t="s">
        <v>9</v>
      </c>
      <c r="D277" s="79">
        <v>1</v>
      </c>
      <c r="E277" s="160">
        <v>15</v>
      </c>
      <c r="G277" s="238"/>
      <c r="H277" s="73"/>
      <c r="J277" s="209"/>
    </row>
    <row r="278" spans="1:10" s="59" customFormat="1" ht="15.75" customHeight="1" x14ac:dyDescent="0.25">
      <c r="A278" s="222"/>
      <c r="B278" s="128" t="s">
        <v>276</v>
      </c>
      <c r="C278" s="79" t="s">
        <v>9</v>
      </c>
      <c r="D278" s="79">
        <v>1</v>
      </c>
      <c r="E278" s="160">
        <v>13</v>
      </c>
      <c r="G278" s="238"/>
      <c r="H278" s="73"/>
      <c r="J278" s="209"/>
    </row>
    <row r="279" spans="1:10" s="59" customFormat="1" ht="15.75" customHeight="1" x14ac:dyDescent="0.25">
      <c r="A279" s="222"/>
      <c r="B279" s="298" t="s">
        <v>271</v>
      </c>
      <c r="C279" s="79" t="s">
        <v>9</v>
      </c>
      <c r="D279" s="79">
        <v>1</v>
      </c>
      <c r="E279" s="160">
        <v>30</v>
      </c>
      <c r="G279" s="238"/>
      <c r="H279" s="73"/>
      <c r="J279" s="209"/>
    </row>
    <row r="280" spans="1:10" s="59" customFormat="1" ht="15.75" customHeight="1" x14ac:dyDescent="0.25">
      <c r="A280" s="222"/>
      <c r="B280" s="298" t="s">
        <v>271</v>
      </c>
      <c r="C280" s="79" t="s">
        <v>9</v>
      </c>
      <c r="D280" s="79">
        <v>1</v>
      </c>
      <c r="E280" s="160">
        <v>8</v>
      </c>
      <c r="G280" s="238"/>
      <c r="H280" s="73"/>
      <c r="J280" s="209"/>
    </row>
    <row r="281" spans="1:10" s="59" customFormat="1" ht="15.75" customHeight="1" x14ac:dyDescent="0.25">
      <c r="A281" s="222"/>
      <c r="B281" s="319" t="s">
        <v>432</v>
      </c>
      <c r="C281" s="79" t="s">
        <v>9</v>
      </c>
      <c r="D281" s="79">
        <v>1</v>
      </c>
      <c r="E281" s="160">
        <f>64-4-2</f>
        <v>58</v>
      </c>
      <c r="F281" s="59" t="s">
        <v>320</v>
      </c>
      <c r="G281" s="238"/>
      <c r="H281" s="73"/>
      <c r="J281" s="209"/>
    </row>
    <row r="282" spans="1:10" s="59" customFormat="1" ht="15.75" customHeight="1" x14ac:dyDescent="0.25">
      <c r="A282" s="222"/>
      <c r="B282" s="298" t="s">
        <v>271</v>
      </c>
      <c r="C282" s="79" t="s">
        <v>9</v>
      </c>
      <c r="D282" s="79">
        <v>1</v>
      </c>
      <c r="E282" s="160">
        <v>23</v>
      </c>
      <c r="G282" s="238"/>
      <c r="H282" s="73"/>
      <c r="J282" s="209"/>
    </row>
    <row r="283" spans="1:10" s="59" customFormat="1" ht="15.75" customHeight="1" x14ac:dyDescent="0.25">
      <c r="A283" s="222"/>
      <c r="B283" s="298" t="s">
        <v>277</v>
      </c>
      <c r="C283" s="79" t="s">
        <v>9</v>
      </c>
      <c r="D283" s="79">
        <v>1</v>
      </c>
      <c r="E283" s="160">
        <v>7</v>
      </c>
      <c r="G283" s="238"/>
      <c r="H283" s="73"/>
      <c r="J283" s="209"/>
    </row>
    <row r="284" spans="1:10" s="59" customFormat="1" ht="15.75" customHeight="1" x14ac:dyDescent="0.25">
      <c r="A284" s="222"/>
      <c r="B284" s="298" t="s">
        <v>271</v>
      </c>
      <c r="C284" s="79" t="s">
        <v>9</v>
      </c>
      <c r="D284" s="79">
        <v>1</v>
      </c>
      <c r="E284" s="160">
        <v>17</v>
      </c>
      <c r="G284" s="238"/>
      <c r="H284" s="73"/>
      <c r="J284" s="209"/>
    </row>
    <row r="285" spans="1:10" s="59" customFormat="1" ht="15.75" customHeight="1" x14ac:dyDescent="0.25">
      <c r="A285" s="222"/>
      <c r="B285" s="298" t="s">
        <v>98</v>
      </c>
      <c r="C285" s="79" t="s">
        <v>9</v>
      </c>
      <c r="D285" s="79">
        <v>1</v>
      </c>
      <c r="E285" s="160">
        <v>2</v>
      </c>
      <c r="G285" s="238"/>
      <c r="H285" s="73"/>
      <c r="J285" s="209"/>
    </row>
    <row r="286" spans="1:10" s="59" customFormat="1" ht="15.75" customHeight="1" x14ac:dyDescent="0.25">
      <c r="A286" s="222"/>
      <c r="B286" s="298" t="s">
        <v>278</v>
      </c>
      <c r="C286" s="79" t="s">
        <v>9</v>
      </c>
      <c r="D286" s="79">
        <v>1</v>
      </c>
      <c r="E286" s="160">
        <v>7</v>
      </c>
      <c r="G286" s="238"/>
      <c r="H286" s="73"/>
      <c r="J286" s="209"/>
    </row>
    <row r="287" spans="1:10" s="59" customFormat="1" ht="15.75" customHeight="1" x14ac:dyDescent="0.25">
      <c r="A287" s="222"/>
      <c r="B287" s="298" t="s">
        <v>277</v>
      </c>
      <c r="C287" s="79" t="s">
        <v>9</v>
      </c>
      <c r="D287" s="79">
        <v>1</v>
      </c>
      <c r="E287" s="160">
        <v>18</v>
      </c>
      <c r="G287" s="238"/>
      <c r="H287" s="73"/>
      <c r="J287" s="209"/>
    </row>
    <row r="288" spans="1:10" s="59" customFormat="1" ht="15.75" customHeight="1" x14ac:dyDescent="0.25">
      <c r="A288" s="222"/>
      <c r="B288" s="298" t="s">
        <v>279</v>
      </c>
      <c r="C288" s="79" t="s">
        <v>9</v>
      </c>
      <c r="D288" s="79">
        <v>1</v>
      </c>
      <c r="E288" s="160">
        <v>3</v>
      </c>
      <c r="G288" s="238"/>
      <c r="H288" s="73"/>
      <c r="J288" s="209"/>
    </row>
    <row r="289" spans="1:10" s="59" customFormat="1" ht="15.75" customHeight="1" x14ac:dyDescent="0.25">
      <c r="A289" s="222"/>
      <c r="B289" s="298" t="s">
        <v>277</v>
      </c>
      <c r="C289" s="79" t="s">
        <v>9</v>
      </c>
      <c r="D289" s="79">
        <v>1</v>
      </c>
      <c r="E289" s="160">
        <v>15</v>
      </c>
      <c r="G289" s="238"/>
      <c r="H289" s="73"/>
      <c r="J289" s="209"/>
    </row>
    <row r="290" spans="1:10" s="59" customFormat="1" ht="15.75" customHeight="1" x14ac:dyDescent="0.25">
      <c r="A290" s="222"/>
      <c r="B290" s="298" t="s">
        <v>271</v>
      </c>
      <c r="C290" s="79" t="s">
        <v>9</v>
      </c>
      <c r="D290" s="79">
        <v>1</v>
      </c>
      <c r="E290" s="160">
        <v>26</v>
      </c>
      <c r="G290" s="238"/>
      <c r="H290" s="73"/>
      <c r="J290" s="209"/>
    </row>
    <row r="291" spans="1:10" s="59" customFormat="1" ht="15.75" customHeight="1" x14ac:dyDescent="0.25">
      <c r="A291" s="222"/>
      <c r="B291" s="242" t="s">
        <v>404</v>
      </c>
      <c r="C291" s="79" t="s">
        <v>9</v>
      </c>
      <c r="D291" s="79">
        <v>1</v>
      </c>
      <c r="E291" s="160">
        <v>130</v>
      </c>
      <c r="G291" s="238"/>
      <c r="H291" s="73"/>
      <c r="J291" s="209"/>
    </row>
    <row r="292" spans="1:10" s="59" customFormat="1" ht="15.75" customHeight="1" x14ac:dyDescent="0.25">
      <c r="A292" s="222"/>
      <c r="B292" s="275" t="s">
        <v>241</v>
      </c>
      <c r="C292" s="79"/>
      <c r="D292" s="79"/>
      <c r="E292" s="315">
        <f>SUM(E293:E303)</f>
        <v>266</v>
      </c>
      <c r="G292" s="238"/>
      <c r="H292" s="73"/>
      <c r="J292" s="209"/>
    </row>
    <row r="293" spans="1:10" s="59" customFormat="1" ht="15.75" customHeight="1" x14ac:dyDescent="0.25">
      <c r="A293" s="222"/>
      <c r="B293" s="299" t="s">
        <v>280</v>
      </c>
      <c r="C293" s="79" t="s">
        <v>9</v>
      </c>
      <c r="D293" s="79">
        <v>1</v>
      </c>
      <c r="E293" s="160">
        <v>35</v>
      </c>
      <c r="G293" s="238"/>
      <c r="H293" s="73"/>
      <c r="J293" s="209"/>
    </row>
    <row r="294" spans="1:10" s="59" customFormat="1" ht="15.75" customHeight="1" x14ac:dyDescent="0.25">
      <c r="A294" s="222"/>
      <c r="B294" s="299" t="s">
        <v>281</v>
      </c>
      <c r="C294" s="79" t="s">
        <v>9</v>
      </c>
      <c r="D294" s="79">
        <v>1</v>
      </c>
      <c r="E294" s="160">
        <v>12</v>
      </c>
      <c r="G294" s="238"/>
      <c r="H294" s="73"/>
      <c r="J294" s="209"/>
    </row>
    <row r="295" spans="1:10" s="59" customFormat="1" ht="15.75" customHeight="1" x14ac:dyDescent="0.25">
      <c r="A295" s="222"/>
      <c r="B295" s="300" t="s">
        <v>282</v>
      </c>
      <c r="C295" s="79" t="s">
        <v>9</v>
      </c>
      <c r="D295" s="79">
        <v>1</v>
      </c>
      <c r="E295" s="160">
        <v>30</v>
      </c>
      <c r="G295" s="238"/>
      <c r="H295" s="73"/>
      <c r="J295" s="209"/>
    </row>
    <row r="296" spans="1:10" s="59" customFormat="1" ht="15.75" customHeight="1" x14ac:dyDescent="0.25">
      <c r="A296" s="222"/>
      <c r="B296" s="300" t="s">
        <v>283</v>
      </c>
      <c r="C296" s="79" t="s">
        <v>9</v>
      </c>
      <c r="D296" s="79">
        <v>1</v>
      </c>
      <c r="E296" s="160">
        <v>18</v>
      </c>
      <c r="G296" s="238"/>
      <c r="H296" s="73"/>
      <c r="J296" s="209"/>
    </row>
    <row r="297" spans="1:10" s="59" customFormat="1" ht="15.75" customHeight="1" x14ac:dyDescent="0.25">
      <c r="A297" s="222"/>
      <c r="B297" s="300" t="s">
        <v>284</v>
      </c>
      <c r="C297" s="79" t="s">
        <v>9</v>
      </c>
      <c r="D297" s="79">
        <v>1</v>
      </c>
      <c r="E297" s="160">
        <v>15</v>
      </c>
      <c r="G297" s="238"/>
      <c r="H297" s="73"/>
      <c r="J297" s="209"/>
    </row>
    <row r="298" spans="1:10" s="59" customFormat="1" ht="15.75" customHeight="1" x14ac:dyDescent="0.25">
      <c r="A298" s="222"/>
      <c r="B298" s="300" t="s">
        <v>285</v>
      </c>
      <c r="C298" s="79" t="s">
        <v>9</v>
      </c>
      <c r="D298" s="79">
        <v>1</v>
      </c>
      <c r="E298" s="160">
        <v>26</v>
      </c>
      <c r="G298" s="238"/>
      <c r="H298" s="73"/>
      <c r="J298" s="209"/>
    </row>
    <row r="299" spans="1:10" s="59" customFormat="1" ht="15.75" customHeight="1" x14ac:dyDescent="0.25">
      <c r="A299" s="222"/>
      <c r="B299" s="299" t="s">
        <v>286</v>
      </c>
      <c r="C299" s="79" t="s">
        <v>9</v>
      </c>
      <c r="D299" s="79">
        <v>1</v>
      </c>
      <c r="E299" s="160">
        <v>19</v>
      </c>
      <c r="G299" s="238"/>
      <c r="H299" s="73"/>
      <c r="J299" s="209"/>
    </row>
    <row r="300" spans="1:10" s="59" customFormat="1" ht="15.75" customHeight="1" x14ac:dyDescent="0.25">
      <c r="A300" s="222"/>
      <c r="B300" s="301" t="s">
        <v>287</v>
      </c>
      <c r="C300" s="79" t="s">
        <v>9</v>
      </c>
      <c r="D300" s="79">
        <v>1</v>
      </c>
      <c r="E300" s="160">
        <v>12</v>
      </c>
      <c r="G300" s="238"/>
      <c r="H300" s="73"/>
      <c r="J300" s="209"/>
    </row>
    <row r="301" spans="1:10" s="59" customFormat="1" ht="15.75" customHeight="1" x14ac:dyDescent="0.25">
      <c r="A301" s="222"/>
      <c r="B301" s="301" t="s">
        <v>288</v>
      </c>
      <c r="C301" s="79" t="s">
        <v>9</v>
      </c>
      <c r="D301" s="79">
        <v>1</v>
      </c>
      <c r="E301" s="160">
        <v>38</v>
      </c>
      <c r="G301" s="238"/>
      <c r="H301" s="73"/>
      <c r="J301" s="209"/>
    </row>
    <row r="302" spans="1:10" s="59" customFormat="1" ht="15.75" customHeight="1" x14ac:dyDescent="0.25">
      <c r="A302" s="222"/>
      <c r="B302" s="299" t="s">
        <v>282</v>
      </c>
      <c r="C302" s="79" t="s">
        <v>9</v>
      </c>
      <c r="D302" s="79">
        <v>1</v>
      </c>
      <c r="E302" s="160">
        <v>10</v>
      </c>
      <c r="G302" s="238"/>
      <c r="H302" s="73"/>
      <c r="J302" s="209"/>
    </row>
    <row r="303" spans="1:10" s="59" customFormat="1" ht="15.75" customHeight="1" x14ac:dyDescent="0.25">
      <c r="A303" s="222"/>
      <c r="B303" s="224" t="s">
        <v>260</v>
      </c>
      <c r="C303" s="79" t="s">
        <v>9</v>
      </c>
      <c r="D303" s="79">
        <v>1</v>
      </c>
      <c r="E303" s="160">
        <v>51</v>
      </c>
      <c r="G303" s="238"/>
      <c r="H303" s="73"/>
      <c r="J303" s="209"/>
    </row>
    <row r="304" spans="1:10" s="59" customFormat="1" ht="15.75" customHeight="1" x14ac:dyDescent="0.25">
      <c r="A304" s="222"/>
      <c r="B304" s="76" t="s">
        <v>71</v>
      </c>
      <c r="C304" s="79"/>
      <c r="D304" s="79"/>
      <c r="E304" s="267">
        <f>E305</f>
        <v>3</v>
      </c>
      <c r="G304" s="238"/>
      <c r="H304" s="73"/>
      <c r="J304" s="209"/>
    </row>
    <row r="305" spans="1:61" s="59" customFormat="1" ht="15.75" customHeight="1" x14ac:dyDescent="0.25">
      <c r="A305" s="222"/>
      <c r="B305" s="320" t="s">
        <v>261</v>
      </c>
      <c r="C305" s="79" t="s">
        <v>9</v>
      </c>
      <c r="D305" s="79">
        <v>1</v>
      </c>
      <c r="E305" s="160">
        <v>3</v>
      </c>
      <c r="G305" s="238"/>
      <c r="H305" s="73"/>
      <c r="J305" s="209"/>
    </row>
    <row r="306" spans="1:61" s="59" customFormat="1" ht="15.75" customHeight="1" x14ac:dyDescent="0.25">
      <c r="A306" s="222"/>
      <c r="B306" s="321" t="s">
        <v>82</v>
      </c>
      <c r="C306" s="79"/>
      <c r="D306" s="79"/>
      <c r="E306" s="113">
        <f>E307</f>
        <v>800</v>
      </c>
      <c r="G306" s="238"/>
      <c r="H306" s="73"/>
      <c r="J306" s="209"/>
    </row>
    <row r="307" spans="1:61" s="59" customFormat="1" ht="15.75" customHeight="1" x14ac:dyDescent="0.25">
      <c r="A307" s="222"/>
      <c r="B307" s="322" t="s">
        <v>262</v>
      </c>
      <c r="C307" s="79" t="s">
        <v>9</v>
      </c>
      <c r="D307" s="79">
        <v>1</v>
      </c>
      <c r="E307" s="114">
        <v>800</v>
      </c>
      <c r="G307" s="238"/>
      <c r="H307" s="73"/>
      <c r="J307" s="209"/>
    </row>
    <row r="308" spans="1:61" s="325" customFormat="1" ht="15.75" customHeight="1" x14ac:dyDescent="0.25">
      <c r="A308" s="323"/>
      <c r="B308" s="324" t="s">
        <v>16</v>
      </c>
      <c r="C308" s="368"/>
      <c r="D308" s="369"/>
      <c r="E308" s="206">
        <f>E309+E310+E428+E472+E474</f>
        <v>33949</v>
      </c>
      <c r="G308" s="60"/>
      <c r="H308" s="326"/>
      <c r="I308" s="119"/>
      <c r="J308" s="139"/>
      <c r="K308" s="62"/>
      <c r="L308" s="119"/>
      <c r="M308" s="62"/>
      <c r="N308" s="62"/>
      <c r="O308" s="62"/>
      <c r="P308" s="119"/>
      <c r="Q308" s="119"/>
      <c r="R308" s="119"/>
      <c r="S308" s="119"/>
      <c r="T308" s="119"/>
      <c r="U308" s="119"/>
      <c r="V308" s="119"/>
      <c r="W308" s="119"/>
      <c r="X308" s="119"/>
      <c r="Y308" s="119"/>
      <c r="Z308" s="119"/>
      <c r="AA308" s="119"/>
      <c r="AB308" s="119"/>
      <c r="AC308" s="119"/>
      <c r="AD308" s="119"/>
      <c r="AE308" s="119"/>
      <c r="AF308" s="119"/>
      <c r="AG308" s="119"/>
      <c r="AH308" s="119"/>
      <c r="AI308" s="119"/>
      <c r="AJ308" s="119"/>
      <c r="AK308" s="119"/>
      <c r="AL308" s="119"/>
      <c r="AM308" s="119"/>
      <c r="AN308" s="119"/>
      <c r="AO308" s="119"/>
      <c r="AP308" s="119"/>
      <c r="AQ308" s="119"/>
      <c r="AR308" s="119"/>
      <c r="AS308" s="119"/>
      <c r="AT308" s="119"/>
      <c r="AU308" s="119"/>
      <c r="AV308" s="119"/>
      <c r="AW308" s="119"/>
      <c r="AX308" s="119"/>
      <c r="AY308" s="119"/>
      <c r="AZ308" s="119"/>
      <c r="BA308" s="119"/>
      <c r="BB308" s="119"/>
      <c r="BC308" s="119"/>
      <c r="BD308" s="119"/>
      <c r="BE308" s="119"/>
      <c r="BF308" s="119"/>
      <c r="BG308" s="119"/>
      <c r="BH308" s="119"/>
      <c r="BI308" s="119"/>
    </row>
    <row r="309" spans="1:61" s="59" customFormat="1" ht="15.75" customHeight="1" x14ac:dyDescent="0.25">
      <c r="A309" s="327" t="s">
        <v>17</v>
      </c>
      <c r="B309" s="328"/>
      <c r="C309" s="329"/>
      <c r="D309" s="329"/>
      <c r="E309" s="284">
        <v>0</v>
      </c>
      <c r="G309" s="60"/>
      <c r="H309" s="63"/>
    </row>
    <row r="310" spans="1:61" s="59" customFormat="1" ht="15.75" customHeight="1" x14ac:dyDescent="0.25">
      <c r="A310" s="327" t="s">
        <v>6</v>
      </c>
      <c r="B310" s="330"/>
      <c r="C310" s="329"/>
      <c r="D310" s="329"/>
      <c r="E310" s="284">
        <f>E311+E410</f>
        <v>20086</v>
      </c>
      <c r="G310" s="60"/>
      <c r="H310" s="63"/>
      <c r="K310" s="68"/>
      <c r="L310" s="68"/>
      <c r="M310" s="68"/>
    </row>
    <row r="311" spans="1:61" s="59" customFormat="1" ht="18" customHeight="1" x14ac:dyDescent="0.25">
      <c r="A311" s="144"/>
      <c r="B311" s="331" t="s">
        <v>18</v>
      </c>
      <c r="C311" s="129" t="s">
        <v>19</v>
      </c>
      <c r="D311" s="332"/>
      <c r="E311" s="332">
        <f>E312+E335+E392+E365+E359+E355+E407+E363+E353</f>
        <v>19951</v>
      </c>
      <c r="G311" s="60"/>
      <c r="H311" s="63"/>
      <c r="I311" s="68"/>
      <c r="K311" s="68"/>
      <c r="L311" s="68"/>
      <c r="M311" s="68"/>
      <c r="O311" s="62"/>
    </row>
    <row r="312" spans="1:61" s="59" customFormat="1" ht="18" customHeight="1" x14ac:dyDescent="0.25">
      <c r="A312" s="144"/>
      <c r="B312" s="196" t="s">
        <v>32</v>
      </c>
      <c r="C312" s="333"/>
      <c r="D312" s="333"/>
      <c r="E312" s="334">
        <f>SUM(E313:E334)</f>
        <v>7090</v>
      </c>
      <c r="G312" s="60"/>
      <c r="H312" s="63"/>
      <c r="I312" s="68"/>
      <c r="K312" s="68"/>
      <c r="L312" s="68"/>
      <c r="M312" s="68"/>
      <c r="O312" s="62"/>
    </row>
    <row r="313" spans="1:61" s="59" customFormat="1" ht="18" customHeight="1" x14ac:dyDescent="0.25">
      <c r="A313" s="144"/>
      <c r="B313" s="103" t="s">
        <v>135</v>
      </c>
      <c r="C313" s="79" t="s">
        <v>9</v>
      </c>
      <c r="D313" s="164">
        <v>1</v>
      </c>
      <c r="E313" s="114">
        <v>120</v>
      </c>
      <c r="G313" s="60"/>
      <c r="H313" s="63"/>
      <c r="I313" s="68"/>
      <c r="K313" s="68"/>
      <c r="L313" s="68"/>
      <c r="M313" s="68"/>
      <c r="O313" s="62"/>
    </row>
    <row r="314" spans="1:61" s="59" customFormat="1" ht="18" customHeight="1" x14ac:dyDescent="0.25">
      <c r="A314" s="144"/>
      <c r="B314" s="105" t="s">
        <v>136</v>
      </c>
      <c r="C314" s="79" t="s">
        <v>9</v>
      </c>
      <c r="D314" s="164">
        <v>1</v>
      </c>
      <c r="E314" s="114">
        <v>40</v>
      </c>
      <c r="G314" s="60"/>
      <c r="H314" s="63"/>
      <c r="I314" s="68"/>
      <c r="K314" s="68"/>
      <c r="L314" s="68"/>
      <c r="M314" s="68"/>
      <c r="O314" s="62"/>
    </row>
    <row r="315" spans="1:61" s="59" customFormat="1" ht="18" customHeight="1" x14ac:dyDescent="0.25">
      <c r="A315" s="144"/>
      <c r="B315" s="105" t="s">
        <v>137</v>
      </c>
      <c r="C315" s="79" t="s">
        <v>9</v>
      </c>
      <c r="D315" s="164">
        <v>1</v>
      </c>
      <c r="E315" s="114">
        <v>35</v>
      </c>
      <c r="G315" s="60"/>
      <c r="H315" s="63"/>
      <c r="I315" s="68"/>
      <c r="K315" s="68"/>
      <c r="L315" s="68"/>
      <c r="M315" s="68"/>
      <c r="O315" s="62"/>
    </row>
    <row r="316" spans="1:61" s="59" customFormat="1" x14ac:dyDescent="0.25">
      <c r="A316" s="144"/>
      <c r="B316" s="105" t="s">
        <v>138</v>
      </c>
      <c r="C316" s="79" t="s">
        <v>9</v>
      </c>
      <c r="D316" s="164">
        <v>1</v>
      </c>
      <c r="E316" s="114">
        <v>69</v>
      </c>
      <c r="G316" s="60"/>
      <c r="H316" s="63"/>
      <c r="I316" s="68"/>
      <c r="K316" s="68"/>
      <c r="L316" s="68"/>
      <c r="M316" s="68"/>
      <c r="O316" s="62"/>
    </row>
    <row r="317" spans="1:61" s="59" customFormat="1" x14ac:dyDescent="0.25">
      <c r="A317" s="144"/>
      <c r="B317" s="103" t="s">
        <v>139</v>
      </c>
      <c r="C317" s="79" t="s">
        <v>9</v>
      </c>
      <c r="D317" s="164">
        <v>1</v>
      </c>
      <c r="E317" s="114">
        <v>200</v>
      </c>
      <c r="G317" s="60"/>
      <c r="H317" s="63"/>
      <c r="I317" s="68"/>
      <c r="K317" s="68"/>
      <c r="L317" s="68"/>
      <c r="M317" s="68"/>
      <c r="O317" s="62"/>
    </row>
    <row r="318" spans="1:61" s="59" customFormat="1" x14ac:dyDescent="0.25">
      <c r="A318" s="144"/>
      <c r="B318" s="103" t="s">
        <v>140</v>
      </c>
      <c r="C318" s="79" t="s">
        <v>9</v>
      </c>
      <c r="D318" s="164">
        <v>1</v>
      </c>
      <c r="E318" s="114">
        <v>156</v>
      </c>
      <c r="G318" s="60"/>
      <c r="H318" s="63"/>
      <c r="I318" s="68"/>
      <c r="K318" s="68"/>
      <c r="L318" s="68"/>
      <c r="M318" s="68"/>
      <c r="O318" s="62"/>
    </row>
    <row r="319" spans="1:61" s="59" customFormat="1" ht="18" customHeight="1" x14ac:dyDescent="0.25">
      <c r="A319" s="144"/>
      <c r="B319" s="103" t="s">
        <v>141</v>
      </c>
      <c r="C319" s="79" t="s">
        <v>9</v>
      </c>
      <c r="D319" s="164">
        <v>2</v>
      </c>
      <c r="E319" s="114">
        <v>134</v>
      </c>
      <c r="G319" s="60"/>
      <c r="H319" s="63"/>
      <c r="I319" s="68"/>
      <c r="K319" s="68"/>
      <c r="L319" s="68"/>
      <c r="M319" s="68"/>
      <c r="O319" s="62"/>
    </row>
    <row r="320" spans="1:61" s="59" customFormat="1" ht="18" customHeight="1" x14ac:dyDescent="0.25">
      <c r="A320" s="144"/>
      <c r="B320" s="103" t="s">
        <v>142</v>
      </c>
      <c r="C320" s="79" t="s">
        <v>9</v>
      </c>
      <c r="D320" s="164">
        <v>1</v>
      </c>
      <c r="E320" s="114">
        <v>256</v>
      </c>
      <c r="G320" s="60"/>
      <c r="H320" s="63"/>
      <c r="I320" s="68"/>
      <c r="K320" s="68"/>
      <c r="L320" s="68"/>
      <c r="M320" s="68"/>
      <c r="O320" s="62"/>
    </row>
    <row r="321" spans="1:15" s="59" customFormat="1" ht="18" customHeight="1" x14ac:dyDescent="0.25">
      <c r="A321" s="144"/>
      <c r="B321" s="103" t="s">
        <v>143</v>
      </c>
      <c r="C321" s="79" t="s">
        <v>9</v>
      </c>
      <c r="D321" s="164">
        <v>1</v>
      </c>
      <c r="E321" s="114">
        <v>100</v>
      </c>
      <c r="G321" s="60"/>
      <c r="H321" s="63"/>
      <c r="I321" s="68"/>
      <c r="K321" s="68"/>
      <c r="L321" s="68"/>
      <c r="M321" s="68"/>
      <c r="O321" s="62"/>
    </row>
    <row r="322" spans="1:15" s="59" customFormat="1" ht="18" customHeight="1" x14ac:dyDescent="0.25">
      <c r="A322" s="144"/>
      <c r="B322" s="103" t="s">
        <v>144</v>
      </c>
      <c r="C322" s="79" t="s">
        <v>9</v>
      </c>
      <c r="D322" s="164">
        <v>2</v>
      </c>
      <c r="E322" s="114">
        <v>54</v>
      </c>
      <c r="G322" s="60"/>
      <c r="H322" s="63"/>
      <c r="I322" s="68"/>
      <c r="K322" s="68"/>
      <c r="L322" s="68"/>
      <c r="M322" s="68"/>
      <c r="O322" s="62"/>
    </row>
    <row r="323" spans="1:15" s="59" customFormat="1" ht="18" customHeight="1" x14ac:dyDescent="0.25">
      <c r="A323" s="144"/>
      <c r="B323" s="103" t="s">
        <v>145</v>
      </c>
      <c r="C323" s="79" t="s">
        <v>9</v>
      </c>
      <c r="D323" s="164">
        <v>2</v>
      </c>
      <c r="E323" s="114">
        <v>700</v>
      </c>
      <c r="G323" s="60"/>
      <c r="H323" s="63"/>
      <c r="I323" s="68"/>
      <c r="K323" s="68"/>
      <c r="L323" s="68"/>
      <c r="M323" s="68"/>
      <c r="O323" s="62"/>
    </row>
    <row r="324" spans="1:15" s="59" customFormat="1" ht="18" customHeight="1" x14ac:dyDescent="0.25">
      <c r="A324" s="144"/>
      <c r="B324" s="103" t="s">
        <v>375</v>
      </c>
      <c r="C324" s="79" t="s">
        <v>9</v>
      </c>
      <c r="D324" s="164">
        <v>1</v>
      </c>
      <c r="E324" s="114">
        <v>25</v>
      </c>
      <c r="G324" s="60"/>
      <c r="H324" s="63"/>
      <c r="I324" s="68"/>
      <c r="K324" s="68"/>
      <c r="L324" s="68"/>
      <c r="M324" s="68"/>
      <c r="O324" s="62"/>
    </row>
    <row r="325" spans="1:15" s="59" customFormat="1" ht="18" customHeight="1" x14ac:dyDescent="0.25">
      <c r="A325" s="144"/>
      <c r="B325" s="335" t="s">
        <v>386</v>
      </c>
      <c r="C325" s="79" t="s">
        <v>9</v>
      </c>
      <c r="D325" s="164">
        <v>1</v>
      </c>
      <c r="E325" s="114">
        <v>100</v>
      </c>
      <c r="G325" s="60"/>
      <c r="H325" s="63"/>
      <c r="I325" s="68"/>
      <c r="K325" s="68"/>
      <c r="L325" s="68"/>
      <c r="M325" s="68"/>
      <c r="O325" s="62"/>
    </row>
    <row r="326" spans="1:15" s="59" customFormat="1" ht="18" customHeight="1" x14ac:dyDescent="0.25">
      <c r="A326" s="144"/>
      <c r="B326" s="335" t="s">
        <v>387</v>
      </c>
      <c r="C326" s="79" t="s">
        <v>9</v>
      </c>
      <c r="D326" s="164">
        <v>15</v>
      </c>
      <c r="E326" s="114">
        <v>22</v>
      </c>
      <c r="G326" s="60"/>
      <c r="H326" s="63"/>
      <c r="I326" s="68"/>
      <c r="K326" s="68"/>
      <c r="L326" s="68"/>
      <c r="M326" s="68"/>
      <c r="O326" s="62"/>
    </row>
    <row r="327" spans="1:15" s="59" customFormat="1" ht="18" customHeight="1" x14ac:dyDescent="0.25">
      <c r="A327" s="144"/>
      <c r="B327" s="335" t="s">
        <v>388</v>
      </c>
      <c r="C327" s="79" t="s">
        <v>9</v>
      </c>
      <c r="D327" s="164">
        <v>1</v>
      </c>
      <c r="E327" s="114">
        <v>6</v>
      </c>
      <c r="G327" s="60"/>
      <c r="H327" s="63"/>
      <c r="I327" s="68"/>
      <c r="K327" s="68"/>
      <c r="L327" s="68"/>
      <c r="M327" s="68"/>
      <c r="O327" s="62"/>
    </row>
    <row r="328" spans="1:15" s="59" customFormat="1" x14ac:dyDescent="0.25">
      <c r="A328" s="144"/>
      <c r="B328" s="335" t="s">
        <v>429</v>
      </c>
      <c r="C328" s="79" t="s">
        <v>9</v>
      </c>
      <c r="D328" s="79">
        <v>1</v>
      </c>
      <c r="E328" s="114">
        <v>5000</v>
      </c>
      <c r="F328" s="59" t="s">
        <v>320</v>
      </c>
      <c r="G328" s="60"/>
      <c r="H328" s="63"/>
      <c r="I328" s="68"/>
      <c r="K328" s="68"/>
      <c r="L328" s="68"/>
      <c r="M328" s="68"/>
      <c r="O328" s="62"/>
    </row>
    <row r="329" spans="1:15" s="59" customFormat="1" x14ac:dyDescent="0.25">
      <c r="A329" s="144"/>
      <c r="B329" s="335" t="s">
        <v>423</v>
      </c>
      <c r="C329" s="79" t="s">
        <v>9</v>
      </c>
      <c r="D329" s="79">
        <v>1</v>
      </c>
      <c r="E329" s="114">
        <v>4</v>
      </c>
      <c r="F329" s="59" t="s">
        <v>320</v>
      </c>
      <c r="G329" s="60"/>
      <c r="H329" s="63"/>
      <c r="I329" s="68"/>
      <c r="K329" s="68"/>
      <c r="L329" s="68"/>
      <c r="M329" s="68"/>
      <c r="O329" s="62"/>
    </row>
    <row r="330" spans="1:15" s="59" customFormat="1" x14ac:dyDescent="0.25">
      <c r="A330" s="144"/>
      <c r="B330" s="335" t="s">
        <v>424</v>
      </c>
      <c r="C330" s="79" t="s">
        <v>9</v>
      </c>
      <c r="D330" s="79">
        <v>1</v>
      </c>
      <c r="E330" s="114">
        <v>34</v>
      </c>
      <c r="F330" s="59" t="s">
        <v>320</v>
      </c>
      <c r="G330" s="60"/>
      <c r="H330" s="63"/>
      <c r="I330" s="68"/>
      <c r="K330" s="68"/>
      <c r="L330" s="68"/>
      <c r="M330" s="68"/>
      <c r="O330" s="62"/>
    </row>
    <row r="331" spans="1:15" s="59" customFormat="1" x14ac:dyDescent="0.25">
      <c r="A331" s="144"/>
      <c r="B331" s="335" t="s">
        <v>425</v>
      </c>
      <c r="C331" s="79" t="s">
        <v>9</v>
      </c>
      <c r="D331" s="79">
        <v>1</v>
      </c>
      <c r="E331" s="114">
        <v>8</v>
      </c>
      <c r="F331" s="59" t="s">
        <v>320</v>
      </c>
      <c r="G331" s="60"/>
      <c r="H331" s="63"/>
      <c r="I331" s="68"/>
      <c r="K331" s="68"/>
      <c r="L331" s="68"/>
      <c r="M331" s="68"/>
      <c r="O331" s="62"/>
    </row>
    <row r="332" spans="1:15" s="59" customFormat="1" x14ac:dyDescent="0.25">
      <c r="A332" s="144"/>
      <c r="B332" s="335" t="s">
        <v>426</v>
      </c>
      <c r="C332" s="79" t="s">
        <v>9</v>
      </c>
      <c r="D332" s="79">
        <v>1</v>
      </c>
      <c r="E332" s="114">
        <v>12</v>
      </c>
      <c r="F332" s="59" t="s">
        <v>320</v>
      </c>
      <c r="G332" s="60"/>
      <c r="H332" s="63"/>
      <c r="I332" s="68"/>
      <c r="K332" s="68"/>
      <c r="L332" s="68"/>
      <c r="M332" s="68"/>
      <c r="O332" s="62"/>
    </row>
    <row r="333" spans="1:15" s="59" customFormat="1" x14ac:dyDescent="0.25">
      <c r="A333" s="144"/>
      <c r="B333" s="335" t="s">
        <v>427</v>
      </c>
      <c r="C333" s="79" t="s">
        <v>9</v>
      </c>
      <c r="D333" s="79">
        <v>1</v>
      </c>
      <c r="E333" s="114">
        <v>10</v>
      </c>
      <c r="F333" s="59" t="s">
        <v>320</v>
      </c>
      <c r="G333" s="60"/>
      <c r="H333" s="63"/>
      <c r="I333" s="68"/>
      <c r="K333" s="68"/>
      <c r="L333" s="68"/>
      <c r="M333" s="68"/>
      <c r="O333" s="62"/>
    </row>
    <row r="334" spans="1:15" s="59" customFormat="1" x14ac:dyDescent="0.25">
      <c r="A334" s="144"/>
      <c r="B334" s="335" t="s">
        <v>428</v>
      </c>
      <c r="C334" s="79" t="s">
        <v>9</v>
      </c>
      <c r="D334" s="79">
        <v>1</v>
      </c>
      <c r="E334" s="114">
        <v>5</v>
      </c>
      <c r="F334" s="59" t="s">
        <v>320</v>
      </c>
      <c r="G334" s="60"/>
      <c r="H334" s="63"/>
      <c r="I334" s="68"/>
      <c r="K334" s="68"/>
      <c r="L334" s="68"/>
      <c r="M334" s="68"/>
      <c r="O334" s="62"/>
    </row>
    <row r="335" spans="1:15" s="59" customFormat="1" ht="15.75" customHeight="1" x14ac:dyDescent="0.25">
      <c r="A335" s="336"/>
      <c r="B335" s="337" t="s">
        <v>20</v>
      </c>
      <c r="C335" s="79"/>
      <c r="D335" s="79"/>
      <c r="E335" s="113">
        <f>SUM(E336:E352)</f>
        <v>2043</v>
      </c>
      <c r="G335" s="60"/>
      <c r="H335" s="144"/>
      <c r="I335" s="119"/>
      <c r="K335" s="119"/>
      <c r="L335" s="119"/>
      <c r="M335" s="120"/>
      <c r="N335" s="121"/>
      <c r="O335" s="62"/>
    </row>
    <row r="336" spans="1:15" s="59" customFormat="1" ht="15" customHeight="1" x14ac:dyDescent="0.25">
      <c r="A336" s="336"/>
      <c r="B336" s="335" t="s">
        <v>146</v>
      </c>
      <c r="C336" s="79" t="s">
        <v>9</v>
      </c>
      <c r="D336" s="79">
        <v>1</v>
      </c>
      <c r="E336" s="114">
        <v>179</v>
      </c>
      <c r="G336" s="60"/>
      <c r="H336" s="60"/>
      <c r="I336" s="60"/>
      <c r="J336" s="60"/>
      <c r="K336" s="119"/>
      <c r="L336" s="119"/>
      <c r="M336" s="120"/>
      <c r="N336" s="121"/>
      <c r="O336" s="119"/>
    </row>
    <row r="337" spans="1:15" s="59" customFormat="1" ht="15" customHeight="1" x14ac:dyDescent="0.25">
      <c r="A337" s="336"/>
      <c r="B337" s="335" t="s">
        <v>147</v>
      </c>
      <c r="C337" s="79" t="s">
        <v>9</v>
      </c>
      <c r="D337" s="79">
        <v>1</v>
      </c>
      <c r="E337" s="114">
        <v>22</v>
      </c>
      <c r="G337" s="60"/>
      <c r="H337" s="60"/>
      <c r="I337" s="60"/>
      <c r="J337" s="60"/>
      <c r="K337" s="119"/>
      <c r="L337" s="119"/>
      <c r="M337" s="120"/>
      <c r="N337" s="121"/>
      <c r="O337" s="119"/>
    </row>
    <row r="338" spans="1:15" s="59" customFormat="1" ht="15" customHeight="1" x14ac:dyDescent="0.25">
      <c r="A338" s="336"/>
      <c r="B338" s="335" t="s">
        <v>97</v>
      </c>
      <c r="C338" s="79" t="s">
        <v>9</v>
      </c>
      <c r="D338" s="79">
        <v>1</v>
      </c>
      <c r="E338" s="114">
        <v>16</v>
      </c>
      <c r="G338" s="60"/>
      <c r="H338" s="60"/>
      <c r="I338" s="60"/>
      <c r="J338" s="60"/>
      <c r="K338" s="119"/>
      <c r="L338" s="119"/>
      <c r="M338" s="120"/>
      <c r="N338" s="121"/>
      <c r="O338" s="119"/>
    </row>
    <row r="339" spans="1:15" s="59" customFormat="1" ht="15" customHeight="1" x14ac:dyDescent="0.25">
      <c r="A339" s="336"/>
      <c r="B339" s="335" t="s">
        <v>148</v>
      </c>
      <c r="C339" s="79" t="s">
        <v>9</v>
      </c>
      <c r="D339" s="79">
        <v>1</v>
      </c>
      <c r="E339" s="114">
        <v>16</v>
      </c>
      <c r="G339" s="60"/>
      <c r="H339" s="60"/>
      <c r="I339" s="60"/>
      <c r="J339" s="60"/>
      <c r="K339" s="119"/>
      <c r="L339" s="119"/>
      <c r="M339" s="120"/>
      <c r="N339" s="121"/>
      <c r="O339" s="119"/>
    </row>
    <row r="340" spans="1:15" s="59" customFormat="1" ht="15" customHeight="1" x14ac:dyDescent="0.25">
      <c r="A340" s="336"/>
      <c r="B340" s="335" t="s">
        <v>149</v>
      </c>
      <c r="C340" s="79" t="s">
        <v>9</v>
      </c>
      <c r="D340" s="79">
        <v>1</v>
      </c>
      <c r="E340" s="114">
        <v>18</v>
      </c>
      <c r="G340" s="60"/>
      <c r="H340" s="60"/>
      <c r="I340" s="60"/>
      <c r="J340" s="60"/>
      <c r="K340" s="119"/>
      <c r="L340" s="119"/>
      <c r="M340" s="120"/>
      <c r="N340" s="121"/>
      <c r="O340" s="119"/>
    </row>
    <row r="341" spans="1:15" s="59" customFormat="1" ht="15" customHeight="1" x14ac:dyDescent="0.25">
      <c r="A341" s="336"/>
      <c r="B341" s="335" t="s">
        <v>150</v>
      </c>
      <c r="C341" s="79" t="s">
        <v>9</v>
      </c>
      <c r="D341" s="79">
        <v>1</v>
      </c>
      <c r="E341" s="114">
        <v>3</v>
      </c>
      <c r="G341" s="60"/>
      <c r="H341" s="60"/>
      <c r="I341" s="60"/>
      <c r="J341" s="60"/>
      <c r="K341" s="119"/>
      <c r="L341" s="119"/>
      <c r="M341" s="120"/>
      <c r="N341" s="121"/>
      <c r="O341" s="119"/>
    </row>
    <row r="342" spans="1:15" s="59" customFormat="1" ht="15" customHeight="1" x14ac:dyDescent="0.25">
      <c r="A342" s="336"/>
      <c r="B342" s="335" t="s">
        <v>151</v>
      </c>
      <c r="C342" s="79" t="s">
        <v>9</v>
      </c>
      <c r="D342" s="79">
        <v>8</v>
      </c>
      <c r="E342" s="114">
        <v>92</v>
      </c>
      <c r="G342" s="60"/>
      <c r="H342" s="60"/>
      <c r="I342" s="60"/>
      <c r="J342" s="60"/>
      <c r="K342" s="119"/>
      <c r="L342" s="119"/>
      <c r="M342" s="120"/>
      <c r="N342" s="121"/>
      <c r="O342" s="119"/>
    </row>
    <row r="343" spans="1:15" s="59" customFormat="1" ht="15" customHeight="1" x14ac:dyDescent="0.25">
      <c r="A343" s="336"/>
      <c r="B343" s="335" t="s">
        <v>151</v>
      </c>
      <c r="C343" s="79" t="s">
        <v>9</v>
      </c>
      <c r="D343" s="79">
        <v>2</v>
      </c>
      <c r="E343" s="114">
        <v>33</v>
      </c>
      <c r="G343" s="60"/>
      <c r="H343" s="60"/>
      <c r="I343" s="60"/>
      <c r="J343" s="60"/>
      <c r="K343" s="119"/>
      <c r="L343" s="119"/>
      <c r="M343" s="120"/>
      <c r="N343" s="121"/>
      <c r="O343" s="119"/>
    </row>
    <row r="344" spans="1:15" s="59" customFormat="1" ht="15" customHeight="1" x14ac:dyDescent="0.25">
      <c r="A344" s="336"/>
      <c r="B344" s="335" t="s">
        <v>152</v>
      </c>
      <c r="C344" s="79" t="s">
        <v>9</v>
      </c>
      <c r="D344" s="79">
        <v>1</v>
      </c>
      <c r="E344" s="114">
        <v>130</v>
      </c>
      <c r="G344" s="60"/>
      <c r="H344" s="60"/>
      <c r="I344" s="60"/>
      <c r="J344" s="60"/>
      <c r="K344" s="119"/>
      <c r="L344" s="119"/>
      <c r="M344" s="120"/>
      <c r="N344" s="121"/>
      <c r="O344" s="119"/>
    </row>
    <row r="345" spans="1:15" s="59" customFormat="1" ht="15" customHeight="1" x14ac:dyDescent="0.25">
      <c r="A345" s="336"/>
      <c r="B345" s="335" t="s">
        <v>153</v>
      </c>
      <c r="C345" s="79" t="s">
        <v>9</v>
      </c>
      <c r="D345" s="79">
        <v>1</v>
      </c>
      <c r="E345" s="114">
        <v>800</v>
      </c>
      <c r="G345" s="60"/>
      <c r="H345" s="60"/>
      <c r="I345" s="60"/>
      <c r="J345" s="60"/>
      <c r="K345" s="119"/>
      <c r="L345" s="119"/>
      <c r="M345" s="120"/>
      <c r="N345" s="121"/>
      <c r="O345" s="119"/>
    </row>
    <row r="346" spans="1:15" s="59" customFormat="1" ht="15" customHeight="1" x14ac:dyDescent="0.25">
      <c r="A346" s="336"/>
      <c r="B346" s="335" t="s">
        <v>154</v>
      </c>
      <c r="C346" s="79" t="s">
        <v>9</v>
      </c>
      <c r="D346" s="79">
        <v>1</v>
      </c>
      <c r="E346" s="114">
        <v>600</v>
      </c>
      <c r="G346" s="60"/>
      <c r="H346" s="60"/>
      <c r="I346" s="60"/>
      <c r="J346" s="60"/>
      <c r="K346" s="119"/>
      <c r="L346" s="119"/>
      <c r="M346" s="120"/>
      <c r="N346" s="121"/>
      <c r="O346" s="119"/>
    </row>
    <row r="347" spans="1:15" s="59" customFormat="1" ht="15" customHeight="1" x14ac:dyDescent="0.25">
      <c r="A347" s="336"/>
      <c r="B347" s="335" t="s">
        <v>155</v>
      </c>
      <c r="C347" s="79" t="s">
        <v>9</v>
      </c>
      <c r="D347" s="79">
        <v>1</v>
      </c>
      <c r="E347" s="114">
        <v>60</v>
      </c>
      <c r="G347" s="60"/>
      <c r="H347" s="60"/>
      <c r="I347" s="60"/>
      <c r="J347" s="60"/>
      <c r="K347" s="119"/>
      <c r="L347" s="119"/>
      <c r="M347" s="120"/>
      <c r="N347" s="121"/>
      <c r="O347" s="119"/>
    </row>
    <row r="348" spans="1:15" s="59" customFormat="1" ht="15" customHeight="1" x14ac:dyDescent="0.25">
      <c r="A348" s="336"/>
      <c r="B348" s="335" t="s">
        <v>366</v>
      </c>
      <c r="C348" s="79" t="s">
        <v>9</v>
      </c>
      <c r="D348" s="79">
        <v>1</v>
      </c>
      <c r="E348" s="114">
        <v>8.5</v>
      </c>
      <c r="G348" s="60"/>
      <c r="H348" s="60"/>
      <c r="I348" s="60"/>
      <c r="J348" s="60"/>
      <c r="K348" s="119"/>
      <c r="L348" s="119"/>
      <c r="M348" s="120"/>
      <c r="N348" s="121"/>
      <c r="O348" s="119"/>
    </row>
    <row r="349" spans="1:15" s="59" customFormat="1" ht="15" customHeight="1" x14ac:dyDescent="0.25">
      <c r="A349" s="336"/>
      <c r="B349" s="335" t="s">
        <v>367</v>
      </c>
      <c r="C349" s="79" t="s">
        <v>9</v>
      </c>
      <c r="D349" s="79">
        <v>2</v>
      </c>
      <c r="E349" s="114">
        <v>9</v>
      </c>
      <c r="G349" s="60"/>
      <c r="H349" s="60"/>
      <c r="I349" s="60"/>
      <c r="J349" s="60"/>
      <c r="K349" s="119"/>
      <c r="L349" s="119"/>
      <c r="M349" s="120"/>
      <c r="N349" s="121"/>
      <c r="O349" s="119"/>
    </row>
    <row r="350" spans="1:15" s="59" customFormat="1" ht="15" customHeight="1" x14ac:dyDescent="0.25">
      <c r="A350" s="336"/>
      <c r="B350" s="335" t="s">
        <v>368</v>
      </c>
      <c r="C350" s="79" t="s">
        <v>9</v>
      </c>
      <c r="D350" s="79">
        <v>2</v>
      </c>
      <c r="E350" s="114">
        <v>11</v>
      </c>
      <c r="G350" s="60"/>
      <c r="H350" s="60"/>
      <c r="I350" s="60"/>
      <c r="J350" s="60"/>
      <c r="K350" s="119"/>
      <c r="L350" s="119"/>
      <c r="M350" s="120"/>
      <c r="N350" s="121"/>
      <c r="O350" s="119"/>
    </row>
    <row r="351" spans="1:15" s="59" customFormat="1" ht="15" customHeight="1" x14ac:dyDescent="0.25">
      <c r="A351" s="336"/>
      <c r="B351" s="335" t="s">
        <v>369</v>
      </c>
      <c r="C351" s="79" t="s">
        <v>9</v>
      </c>
      <c r="D351" s="79">
        <v>2</v>
      </c>
      <c r="E351" s="114">
        <v>7</v>
      </c>
      <c r="G351" s="60"/>
      <c r="H351" s="60"/>
      <c r="I351" s="60"/>
      <c r="J351" s="60"/>
      <c r="K351" s="119"/>
      <c r="L351" s="119"/>
      <c r="M351" s="120"/>
      <c r="N351" s="121"/>
      <c r="O351" s="119"/>
    </row>
    <row r="352" spans="1:15" s="59" customFormat="1" ht="15" customHeight="1" x14ac:dyDescent="0.25">
      <c r="A352" s="336"/>
      <c r="B352" s="335" t="s">
        <v>370</v>
      </c>
      <c r="C352" s="79" t="s">
        <v>9</v>
      </c>
      <c r="D352" s="79">
        <v>1</v>
      </c>
      <c r="E352" s="114">
        <v>38.5</v>
      </c>
      <c r="G352" s="60"/>
      <c r="H352" s="60"/>
      <c r="I352" s="60"/>
      <c r="J352" s="60"/>
      <c r="K352" s="119"/>
      <c r="L352" s="119"/>
      <c r="M352" s="120"/>
      <c r="N352" s="121"/>
      <c r="O352" s="119"/>
    </row>
    <row r="353" spans="1:15" s="59" customFormat="1" ht="15" customHeight="1" x14ac:dyDescent="0.25">
      <c r="A353" s="336"/>
      <c r="B353" s="190" t="s">
        <v>37</v>
      </c>
      <c r="C353" s="79"/>
      <c r="D353" s="79"/>
      <c r="E353" s="187">
        <f>E354</f>
        <v>50</v>
      </c>
      <c r="G353" s="60"/>
      <c r="H353" s="60"/>
      <c r="I353" s="60"/>
      <c r="J353" s="60"/>
      <c r="K353" s="119"/>
      <c r="L353" s="119"/>
      <c r="M353" s="120"/>
      <c r="N353" s="121"/>
      <c r="O353" s="119"/>
    </row>
    <row r="354" spans="1:15" s="59" customFormat="1" ht="15" customHeight="1" x14ac:dyDescent="0.25">
      <c r="A354" s="336"/>
      <c r="B354" s="271" t="s">
        <v>415</v>
      </c>
      <c r="C354" s="79" t="s">
        <v>9</v>
      </c>
      <c r="D354" s="79">
        <v>1</v>
      </c>
      <c r="E354" s="114">
        <v>50</v>
      </c>
      <c r="G354" s="60"/>
      <c r="H354" s="60"/>
      <c r="I354" s="60"/>
      <c r="J354" s="60"/>
      <c r="K354" s="119"/>
      <c r="L354" s="119"/>
      <c r="M354" s="120"/>
      <c r="N354" s="121"/>
      <c r="O354" s="119"/>
    </row>
    <row r="355" spans="1:15" s="59" customFormat="1" ht="15.75" customHeight="1" x14ac:dyDescent="0.25">
      <c r="A355" s="116"/>
      <c r="B355" s="112" t="s">
        <v>69</v>
      </c>
      <c r="C355" s="79"/>
      <c r="D355" s="83"/>
      <c r="E355" s="113">
        <f>SUM(E356:E358)</f>
        <v>106</v>
      </c>
      <c r="G355" s="60"/>
      <c r="H355" s="73"/>
      <c r="I355" s="118"/>
      <c r="K355" s="119"/>
      <c r="L355" s="119"/>
      <c r="M355" s="120"/>
      <c r="N355" s="121"/>
      <c r="O355" s="119"/>
    </row>
    <row r="356" spans="1:15" s="59" customFormat="1" ht="15.75" customHeight="1" x14ac:dyDescent="0.25">
      <c r="A356" s="116"/>
      <c r="B356" s="111" t="s">
        <v>70</v>
      </c>
      <c r="C356" s="79" t="s">
        <v>9</v>
      </c>
      <c r="D356" s="167">
        <v>2</v>
      </c>
      <c r="E356" s="114">
        <v>45</v>
      </c>
      <c r="G356" s="60"/>
      <c r="H356" s="73"/>
      <c r="I356" s="118"/>
      <c r="K356" s="119"/>
      <c r="L356" s="119"/>
      <c r="M356" s="120"/>
      <c r="N356" s="121"/>
      <c r="O356" s="119"/>
    </row>
    <row r="357" spans="1:15" s="59" customFormat="1" ht="15.75" customHeight="1" x14ac:dyDescent="0.25">
      <c r="A357" s="116"/>
      <c r="B357" s="111" t="s">
        <v>161</v>
      </c>
      <c r="C357" s="79" t="s">
        <v>9</v>
      </c>
      <c r="D357" s="167">
        <v>1</v>
      </c>
      <c r="E357" s="114">
        <v>7</v>
      </c>
      <c r="G357" s="60"/>
      <c r="H357" s="73"/>
      <c r="I357" s="118"/>
      <c r="K357" s="119"/>
      <c r="L357" s="119"/>
      <c r="M357" s="120"/>
      <c r="N357" s="121"/>
      <c r="O357" s="119"/>
    </row>
    <row r="358" spans="1:15" s="59" customFormat="1" ht="15.75" customHeight="1" x14ac:dyDescent="0.25">
      <c r="A358" s="116"/>
      <c r="B358" s="110" t="s">
        <v>162</v>
      </c>
      <c r="C358" s="79" t="s">
        <v>9</v>
      </c>
      <c r="D358" s="167">
        <v>2</v>
      </c>
      <c r="E358" s="114">
        <v>54</v>
      </c>
      <c r="G358" s="60"/>
      <c r="H358" s="73"/>
      <c r="I358" s="118"/>
      <c r="K358" s="119"/>
      <c r="L358" s="119"/>
      <c r="M358" s="120"/>
      <c r="N358" s="121"/>
      <c r="O358" s="119"/>
    </row>
    <row r="359" spans="1:15" s="209" customFormat="1" ht="15.75" customHeight="1" x14ac:dyDescent="0.25">
      <c r="A359" s="338"/>
      <c r="B359" s="107" t="s">
        <v>74</v>
      </c>
      <c r="C359" s="265"/>
      <c r="D359" s="339"/>
      <c r="E359" s="187">
        <f>SUM(E360:E362)</f>
        <v>156</v>
      </c>
      <c r="G359" s="340"/>
      <c r="H359" s="73"/>
      <c r="I359" s="341"/>
      <c r="K359" s="342"/>
      <c r="L359" s="342"/>
      <c r="M359" s="343"/>
      <c r="N359" s="326"/>
      <c r="O359" s="342"/>
    </row>
    <row r="360" spans="1:15" s="59" customFormat="1" ht="16.5" customHeight="1" x14ac:dyDescent="0.25">
      <c r="A360" s="116"/>
      <c r="B360" s="106" t="s">
        <v>156</v>
      </c>
      <c r="C360" s="159" t="s">
        <v>9</v>
      </c>
      <c r="D360" s="344">
        <v>1</v>
      </c>
      <c r="E360" s="241">
        <v>31</v>
      </c>
      <c r="G360" s="60"/>
      <c r="H360" s="73"/>
      <c r="I360" s="118"/>
      <c r="K360" s="119"/>
      <c r="L360" s="119"/>
      <c r="M360" s="120"/>
      <c r="N360" s="121"/>
      <c r="O360" s="119"/>
    </row>
    <row r="361" spans="1:15" s="59" customFormat="1" ht="15.75" customHeight="1" x14ac:dyDescent="0.25">
      <c r="A361" s="116"/>
      <c r="B361" s="82" t="s">
        <v>157</v>
      </c>
      <c r="C361" s="159" t="s">
        <v>9</v>
      </c>
      <c r="D361" s="165">
        <v>1</v>
      </c>
      <c r="E361" s="241">
        <v>122</v>
      </c>
      <c r="G361" s="60"/>
      <c r="H361" s="73"/>
      <c r="I361" s="118"/>
      <c r="K361" s="119"/>
      <c r="L361" s="119"/>
      <c r="M361" s="120"/>
      <c r="N361" s="121"/>
      <c r="O361" s="119"/>
    </row>
    <row r="362" spans="1:15" s="59" customFormat="1" ht="15.75" customHeight="1" x14ac:dyDescent="0.25">
      <c r="A362" s="116"/>
      <c r="B362" s="82" t="s">
        <v>158</v>
      </c>
      <c r="C362" s="159" t="s">
        <v>9</v>
      </c>
      <c r="D362" s="345">
        <v>1</v>
      </c>
      <c r="E362" s="241">
        <v>3</v>
      </c>
      <c r="G362" s="60"/>
      <c r="H362" s="73"/>
      <c r="I362" s="118"/>
      <c r="K362" s="119"/>
      <c r="L362" s="119"/>
      <c r="M362" s="120"/>
      <c r="N362" s="121"/>
      <c r="O362" s="119"/>
    </row>
    <row r="363" spans="1:15" s="59" customFormat="1" ht="15.75" customHeight="1" x14ac:dyDescent="0.25">
      <c r="A363" s="116"/>
      <c r="B363" s="130" t="s">
        <v>376</v>
      </c>
      <c r="C363" s="159"/>
      <c r="D363" s="345"/>
      <c r="E363" s="187">
        <f>SUM(E364:E364)</f>
        <v>36</v>
      </c>
      <c r="G363" s="60"/>
      <c r="H363" s="73"/>
      <c r="I363" s="118"/>
      <c r="K363" s="119"/>
      <c r="L363" s="119"/>
      <c r="M363" s="120"/>
      <c r="N363" s="121"/>
      <c r="O363" s="119"/>
    </row>
    <row r="364" spans="1:15" s="59" customFormat="1" ht="15.75" customHeight="1" x14ac:dyDescent="0.25">
      <c r="A364" s="116"/>
      <c r="B364" s="224" t="s">
        <v>159</v>
      </c>
      <c r="C364" s="79" t="s">
        <v>9</v>
      </c>
      <c r="D364" s="165">
        <v>1</v>
      </c>
      <c r="E364" s="241">
        <v>36</v>
      </c>
      <c r="G364" s="60"/>
      <c r="H364" s="73"/>
      <c r="I364" s="118"/>
      <c r="K364" s="119"/>
      <c r="L364" s="119"/>
      <c r="M364" s="120"/>
      <c r="N364" s="121"/>
      <c r="O364" s="119"/>
    </row>
    <row r="365" spans="1:15" s="59" customFormat="1" ht="15.75" customHeight="1" x14ac:dyDescent="0.25">
      <c r="A365" s="116"/>
      <c r="B365" s="117" t="s">
        <v>47</v>
      </c>
      <c r="C365" s="79"/>
      <c r="D365" s="166"/>
      <c r="E365" s="113">
        <f>SUM(E366:E391)</f>
        <v>8236</v>
      </c>
      <c r="G365" s="60"/>
      <c r="H365" s="73"/>
      <c r="I365" s="118"/>
      <c r="K365" s="119"/>
      <c r="L365" s="119"/>
      <c r="M365" s="120"/>
      <c r="N365" s="121"/>
      <c r="O365" s="119"/>
    </row>
    <row r="366" spans="1:15" s="59" customFormat="1" ht="15.75" customHeight="1" x14ac:dyDescent="0.25">
      <c r="A366" s="116"/>
      <c r="B366" s="98" t="s">
        <v>95</v>
      </c>
      <c r="C366" s="79" t="s">
        <v>9</v>
      </c>
      <c r="D366" s="167">
        <v>4</v>
      </c>
      <c r="E366" s="114">
        <v>16</v>
      </c>
      <c r="G366" s="60"/>
      <c r="H366" s="73"/>
      <c r="I366" s="118"/>
      <c r="K366" s="119"/>
      <c r="L366" s="119"/>
      <c r="M366" s="120"/>
      <c r="N366" s="121"/>
      <c r="O366" s="119"/>
    </row>
    <row r="367" spans="1:15" s="59" customFormat="1" ht="15.75" customHeight="1" x14ac:dyDescent="0.25">
      <c r="A367" s="116"/>
      <c r="B367" s="98" t="s">
        <v>163</v>
      </c>
      <c r="C367" s="79" t="s">
        <v>9</v>
      </c>
      <c r="D367" s="167">
        <v>1</v>
      </c>
      <c r="E367" s="114">
        <v>36</v>
      </c>
      <c r="G367" s="60"/>
      <c r="H367" s="73"/>
      <c r="I367" s="118"/>
      <c r="K367" s="119"/>
      <c r="L367" s="119"/>
      <c r="M367" s="120"/>
      <c r="N367" s="121"/>
      <c r="O367" s="119"/>
    </row>
    <row r="368" spans="1:15" s="59" customFormat="1" ht="15.75" customHeight="1" x14ac:dyDescent="0.25">
      <c r="A368" s="116"/>
      <c r="B368" s="99" t="s">
        <v>164</v>
      </c>
      <c r="C368" s="79" t="s">
        <v>9</v>
      </c>
      <c r="D368" s="167">
        <v>1</v>
      </c>
      <c r="E368" s="114">
        <v>37</v>
      </c>
      <c r="G368" s="60"/>
      <c r="H368" s="73"/>
      <c r="I368" s="118"/>
      <c r="K368" s="119"/>
      <c r="L368" s="119"/>
      <c r="M368" s="120"/>
      <c r="N368" s="121"/>
      <c r="O368" s="119"/>
    </row>
    <row r="369" spans="1:15" s="59" customFormat="1" ht="15.75" customHeight="1" x14ac:dyDescent="0.25">
      <c r="A369" s="116"/>
      <c r="B369" s="185" t="s">
        <v>165</v>
      </c>
      <c r="C369" s="79" t="s">
        <v>9</v>
      </c>
      <c r="D369" s="167">
        <v>2</v>
      </c>
      <c r="E369" s="114">
        <v>12</v>
      </c>
      <c r="G369" s="60"/>
      <c r="H369" s="73"/>
      <c r="I369" s="118"/>
      <c r="K369" s="119"/>
      <c r="L369" s="119"/>
      <c r="M369" s="120"/>
      <c r="N369" s="121"/>
      <c r="O369" s="119"/>
    </row>
    <row r="370" spans="1:15" s="59" customFormat="1" ht="15.75" customHeight="1" x14ac:dyDescent="0.25">
      <c r="A370" s="116"/>
      <c r="B370" s="185" t="s">
        <v>344</v>
      </c>
      <c r="C370" s="79" t="s">
        <v>9</v>
      </c>
      <c r="D370" s="167">
        <v>1</v>
      </c>
      <c r="E370" s="114">
        <v>2047</v>
      </c>
      <c r="G370" s="60"/>
      <c r="H370" s="73"/>
      <c r="I370" s="118"/>
      <c r="K370" s="119"/>
      <c r="L370" s="119"/>
      <c r="M370" s="120"/>
      <c r="N370" s="121"/>
      <c r="O370" s="119"/>
    </row>
    <row r="371" spans="1:15" s="59" customFormat="1" ht="15.75" customHeight="1" x14ac:dyDescent="0.25">
      <c r="A371" s="116"/>
      <c r="B371" s="115" t="s">
        <v>345</v>
      </c>
      <c r="C371" s="79" t="s">
        <v>9</v>
      </c>
      <c r="D371" s="167">
        <v>1</v>
      </c>
      <c r="E371" s="114">
        <v>1700</v>
      </c>
      <c r="G371" s="60"/>
      <c r="H371" s="73"/>
      <c r="I371" s="118"/>
      <c r="K371" s="119"/>
      <c r="L371" s="119"/>
      <c r="M371" s="120"/>
      <c r="N371" s="121"/>
      <c r="O371" s="119"/>
    </row>
    <row r="372" spans="1:15" s="59" customFormat="1" ht="15.75" customHeight="1" x14ac:dyDescent="0.25">
      <c r="A372" s="116"/>
      <c r="B372" s="115" t="s">
        <v>346</v>
      </c>
      <c r="C372" s="79" t="s">
        <v>9</v>
      </c>
      <c r="D372" s="167">
        <v>1</v>
      </c>
      <c r="E372" s="114">
        <v>708</v>
      </c>
      <c r="G372" s="60"/>
      <c r="H372" s="73"/>
      <c r="I372" s="118"/>
      <c r="K372" s="119"/>
      <c r="L372" s="119"/>
      <c r="M372" s="120"/>
      <c r="N372" s="121"/>
      <c r="O372" s="119"/>
    </row>
    <row r="373" spans="1:15" s="59" customFormat="1" ht="15.75" customHeight="1" x14ac:dyDescent="0.25">
      <c r="A373" s="116"/>
      <c r="B373" s="115" t="s">
        <v>347</v>
      </c>
      <c r="C373" s="79" t="s">
        <v>9</v>
      </c>
      <c r="D373" s="167">
        <v>1</v>
      </c>
      <c r="E373" s="114">
        <v>687</v>
      </c>
      <c r="G373" s="60"/>
      <c r="H373" s="73"/>
      <c r="I373" s="118"/>
      <c r="K373" s="119"/>
      <c r="L373" s="119"/>
      <c r="M373" s="120"/>
      <c r="N373" s="121"/>
      <c r="O373" s="119"/>
    </row>
    <row r="374" spans="1:15" s="59" customFormat="1" ht="15.75" customHeight="1" x14ac:dyDescent="0.25">
      <c r="A374" s="116"/>
      <c r="B374" s="115" t="s">
        <v>348</v>
      </c>
      <c r="C374" s="79" t="s">
        <v>9</v>
      </c>
      <c r="D374" s="167">
        <v>1</v>
      </c>
      <c r="E374" s="114">
        <v>560</v>
      </c>
      <c r="G374" s="60"/>
      <c r="H374" s="73"/>
      <c r="I374" s="118"/>
      <c r="K374" s="119"/>
      <c r="L374" s="119"/>
      <c r="M374" s="120"/>
      <c r="N374" s="121"/>
      <c r="O374" s="119"/>
    </row>
    <row r="375" spans="1:15" s="59" customFormat="1" ht="15.75" customHeight="1" x14ac:dyDescent="0.25">
      <c r="A375" s="116"/>
      <c r="B375" s="185" t="s">
        <v>349</v>
      </c>
      <c r="C375" s="79" t="s">
        <v>9</v>
      </c>
      <c r="D375" s="167">
        <v>1</v>
      </c>
      <c r="E375" s="114">
        <v>335</v>
      </c>
      <c r="G375" s="60"/>
      <c r="H375" s="73"/>
      <c r="I375" s="118"/>
      <c r="K375" s="119"/>
      <c r="L375" s="119"/>
      <c r="M375" s="120"/>
      <c r="N375" s="121"/>
      <c r="O375" s="119"/>
    </row>
    <row r="376" spans="1:15" s="59" customFormat="1" ht="15.75" customHeight="1" x14ac:dyDescent="0.25">
      <c r="A376" s="116"/>
      <c r="B376" s="185" t="s">
        <v>350</v>
      </c>
      <c r="C376" s="79" t="s">
        <v>9</v>
      </c>
      <c r="D376" s="167">
        <v>1</v>
      </c>
      <c r="E376" s="114">
        <v>275</v>
      </c>
      <c r="G376" s="60"/>
      <c r="H376" s="73"/>
      <c r="I376" s="118"/>
      <c r="K376" s="119"/>
      <c r="L376" s="119"/>
      <c r="M376" s="120"/>
      <c r="N376" s="121"/>
      <c r="O376" s="119"/>
    </row>
    <row r="377" spans="1:15" s="59" customFormat="1" ht="15.75" customHeight="1" x14ac:dyDescent="0.25">
      <c r="A377" s="116"/>
      <c r="B377" s="185" t="s">
        <v>351</v>
      </c>
      <c r="C377" s="79" t="s">
        <v>9</v>
      </c>
      <c r="D377" s="167">
        <v>1</v>
      </c>
      <c r="E377" s="114">
        <v>284</v>
      </c>
      <c r="G377" s="60"/>
      <c r="H377" s="73"/>
      <c r="I377" s="118"/>
      <c r="K377" s="119"/>
      <c r="L377" s="119"/>
      <c r="M377" s="120"/>
      <c r="N377" s="121"/>
      <c r="O377" s="119"/>
    </row>
    <row r="378" spans="1:15" s="59" customFormat="1" ht="15.75" customHeight="1" x14ac:dyDescent="0.25">
      <c r="A378" s="116"/>
      <c r="B378" s="185" t="s">
        <v>352</v>
      </c>
      <c r="C378" s="79" t="s">
        <v>9</v>
      </c>
      <c r="D378" s="167">
        <v>1</v>
      </c>
      <c r="E378" s="114">
        <v>268</v>
      </c>
      <c r="G378" s="60"/>
      <c r="H378" s="73"/>
      <c r="I378" s="118"/>
      <c r="K378" s="119"/>
      <c r="L378" s="119"/>
      <c r="M378" s="120"/>
      <c r="N378" s="121"/>
      <c r="O378" s="119"/>
    </row>
    <row r="379" spans="1:15" s="59" customFormat="1" ht="15.75" customHeight="1" x14ac:dyDescent="0.25">
      <c r="A379" s="116"/>
      <c r="B379" s="115" t="s">
        <v>353</v>
      </c>
      <c r="C379" s="79" t="s">
        <v>9</v>
      </c>
      <c r="D379" s="167">
        <v>3</v>
      </c>
      <c r="E379" s="114">
        <v>167</v>
      </c>
      <c r="G379" s="60"/>
      <c r="H379" s="73"/>
      <c r="I379" s="118"/>
      <c r="K379" s="119"/>
      <c r="L379" s="119"/>
      <c r="M379" s="120"/>
      <c r="N379" s="121"/>
      <c r="O379" s="119"/>
    </row>
    <row r="380" spans="1:15" s="59" customFormat="1" ht="15.75" customHeight="1" x14ac:dyDescent="0.25">
      <c r="A380" s="116"/>
      <c r="B380" s="115" t="s">
        <v>354</v>
      </c>
      <c r="C380" s="79" t="s">
        <v>9</v>
      </c>
      <c r="D380" s="167">
        <v>1</v>
      </c>
      <c r="E380" s="114">
        <v>134</v>
      </c>
      <c r="G380" s="60"/>
      <c r="H380" s="73"/>
      <c r="I380" s="118"/>
      <c r="K380" s="119"/>
      <c r="L380" s="119"/>
      <c r="M380" s="120"/>
      <c r="N380" s="121"/>
      <c r="O380" s="119"/>
    </row>
    <row r="381" spans="1:15" s="59" customFormat="1" ht="15.75" customHeight="1" x14ac:dyDescent="0.25">
      <c r="A381" s="116"/>
      <c r="B381" s="115" t="s">
        <v>355</v>
      </c>
      <c r="C381" s="79" t="s">
        <v>9</v>
      </c>
      <c r="D381" s="167">
        <v>1</v>
      </c>
      <c r="E381" s="114">
        <v>269</v>
      </c>
      <c r="G381" s="60"/>
      <c r="H381" s="73"/>
      <c r="I381" s="118"/>
      <c r="K381" s="119"/>
      <c r="L381" s="119"/>
      <c r="M381" s="120"/>
      <c r="N381" s="121"/>
      <c r="O381" s="119"/>
    </row>
    <row r="382" spans="1:15" s="59" customFormat="1" ht="15.75" customHeight="1" x14ac:dyDescent="0.25">
      <c r="A382" s="116"/>
      <c r="B382" s="115" t="s">
        <v>356</v>
      </c>
      <c r="C382" s="79" t="s">
        <v>9</v>
      </c>
      <c r="D382" s="167">
        <v>1</v>
      </c>
      <c r="E382" s="114">
        <v>115</v>
      </c>
      <c r="G382" s="60"/>
      <c r="H382" s="73"/>
      <c r="I382" s="118"/>
      <c r="K382" s="119"/>
      <c r="L382" s="119"/>
      <c r="M382" s="120"/>
      <c r="N382" s="121"/>
      <c r="O382" s="119"/>
    </row>
    <row r="383" spans="1:15" s="59" customFormat="1" ht="15.75" customHeight="1" x14ac:dyDescent="0.25">
      <c r="A383" s="116"/>
      <c r="B383" s="115" t="s">
        <v>357</v>
      </c>
      <c r="C383" s="79" t="s">
        <v>9</v>
      </c>
      <c r="D383" s="167">
        <v>1</v>
      </c>
      <c r="E383" s="114">
        <v>153</v>
      </c>
      <c r="G383" s="60"/>
      <c r="H383" s="73"/>
      <c r="I383" s="118"/>
      <c r="K383" s="119"/>
      <c r="L383" s="119"/>
      <c r="M383" s="120"/>
      <c r="N383" s="121"/>
      <c r="O383" s="119"/>
    </row>
    <row r="384" spans="1:15" s="59" customFormat="1" ht="15.75" customHeight="1" x14ac:dyDescent="0.25">
      <c r="A384" s="116"/>
      <c r="B384" s="115" t="s">
        <v>358</v>
      </c>
      <c r="C384" s="79" t="s">
        <v>9</v>
      </c>
      <c r="D384" s="167">
        <v>1</v>
      </c>
      <c r="E384" s="114">
        <v>180</v>
      </c>
      <c r="G384" s="60"/>
      <c r="H384" s="73"/>
      <c r="I384" s="118"/>
      <c r="K384" s="119"/>
      <c r="L384" s="119"/>
      <c r="M384" s="120"/>
      <c r="N384" s="121"/>
      <c r="O384" s="119"/>
    </row>
    <row r="385" spans="1:61" s="59" customFormat="1" ht="15.75" customHeight="1" x14ac:dyDescent="0.25">
      <c r="A385" s="116"/>
      <c r="B385" s="115" t="s">
        <v>359</v>
      </c>
      <c r="C385" s="79" t="s">
        <v>9</v>
      </c>
      <c r="D385" s="167">
        <v>1</v>
      </c>
      <c r="E385" s="114">
        <v>42</v>
      </c>
      <c r="G385" s="60"/>
      <c r="H385" s="73"/>
      <c r="I385" s="118"/>
      <c r="K385" s="119"/>
      <c r="L385" s="119"/>
      <c r="M385" s="120"/>
      <c r="N385" s="121"/>
      <c r="O385" s="119"/>
    </row>
    <row r="386" spans="1:61" s="59" customFormat="1" ht="15.75" customHeight="1" x14ac:dyDescent="0.25">
      <c r="A386" s="116"/>
      <c r="B386" s="115" t="s">
        <v>360</v>
      </c>
      <c r="C386" s="79" t="s">
        <v>9</v>
      </c>
      <c r="D386" s="167">
        <v>2</v>
      </c>
      <c r="E386" s="114">
        <v>54</v>
      </c>
      <c r="G386" s="60"/>
      <c r="H386" s="73"/>
      <c r="I386" s="118"/>
      <c r="K386" s="119"/>
      <c r="L386" s="119"/>
      <c r="M386" s="120"/>
      <c r="N386" s="121"/>
      <c r="O386" s="119"/>
    </row>
    <row r="387" spans="1:61" s="59" customFormat="1" ht="15.75" customHeight="1" x14ac:dyDescent="0.25">
      <c r="A387" s="116"/>
      <c r="B387" s="115" t="s">
        <v>361</v>
      </c>
      <c r="C387" s="79" t="s">
        <v>9</v>
      </c>
      <c r="D387" s="167">
        <v>1</v>
      </c>
      <c r="E387" s="114">
        <v>28</v>
      </c>
      <c r="G387" s="60"/>
      <c r="H387" s="73"/>
      <c r="I387" s="118"/>
      <c r="K387" s="119"/>
      <c r="L387" s="119"/>
      <c r="M387" s="120"/>
      <c r="N387" s="121"/>
      <c r="O387" s="119"/>
    </row>
    <row r="388" spans="1:61" s="59" customFormat="1" ht="15.75" customHeight="1" x14ac:dyDescent="0.25">
      <c r="A388" s="116"/>
      <c r="B388" s="115" t="s">
        <v>362</v>
      </c>
      <c r="C388" s="79" t="s">
        <v>9</v>
      </c>
      <c r="D388" s="167">
        <v>1</v>
      </c>
      <c r="E388" s="114">
        <v>34</v>
      </c>
      <c r="G388" s="60"/>
      <c r="H388" s="73"/>
      <c r="I388" s="118"/>
      <c r="K388" s="119"/>
      <c r="L388" s="119"/>
      <c r="M388" s="120"/>
      <c r="N388" s="121"/>
      <c r="O388" s="119"/>
    </row>
    <row r="389" spans="1:61" s="59" customFormat="1" ht="15.75" customHeight="1" x14ac:dyDescent="0.25">
      <c r="A389" s="116"/>
      <c r="B389" s="115" t="s">
        <v>363</v>
      </c>
      <c r="C389" s="79" t="s">
        <v>9</v>
      </c>
      <c r="D389" s="167">
        <v>1</v>
      </c>
      <c r="E389" s="114">
        <v>18</v>
      </c>
      <c r="G389" s="60"/>
      <c r="H389" s="73"/>
      <c r="I389" s="118"/>
      <c r="K389" s="119"/>
      <c r="L389" s="119"/>
      <c r="M389" s="120"/>
      <c r="N389" s="121"/>
      <c r="O389" s="119"/>
    </row>
    <row r="390" spans="1:61" s="59" customFormat="1" ht="15.75" customHeight="1" x14ac:dyDescent="0.25">
      <c r="A390" s="116"/>
      <c r="B390" s="99" t="s">
        <v>399</v>
      </c>
      <c r="C390" s="79" t="s">
        <v>9</v>
      </c>
      <c r="D390" s="167">
        <v>2</v>
      </c>
      <c r="E390" s="114">
        <v>36</v>
      </c>
      <c r="G390" s="60"/>
      <c r="H390" s="73"/>
      <c r="I390" s="118"/>
      <c r="K390" s="119"/>
      <c r="L390" s="119"/>
      <c r="M390" s="120"/>
      <c r="N390" s="121"/>
      <c r="O390" s="119"/>
    </row>
    <row r="391" spans="1:61" s="59" customFormat="1" ht="15.75" customHeight="1" x14ac:dyDescent="0.25">
      <c r="A391" s="116"/>
      <c r="B391" s="99" t="s">
        <v>400</v>
      </c>
      <c r="C391" s="79" t="s">
        <v>9</v>
      </c>
      <c r="D391" s="167">
        <v>1</v>
      </c>
      <c r="E391" s="114">
        <v>41</v>
      </c>
      <c r="G391" s="60"/>
      <c r="H391" s="73"/>
      <c r="I391" s="118"/>
      <c r="K391" s="119"/>
      <c r="L391" s="119"/>
      <c r="M391" s="120"/>
      <c r="N391" s="121"/>
      <c r="O391" s="119"/>
    </row>
    <row r="392" spans="1:61" s="59" customFormat="1" ht="15.75" customHeight="1" x14ac:dyDescent="0.25">
      <c r="A392" s="197"/>
      <c r="B392" s="196" t="s">
        <v>21</v>
      </c>
      <c r="C392" s="123"/>
      <c r="D392" s="123"/>
      <c r="E392" s="346">
        <f>SUM(E393:E406)</f>
        <v>1465</v>
      </c>
      <c r="G392" s="60"/>
      <c r="H392" s="73"/>
      <c r="J392" s="68"/>
      <c r="K392" s="119"/>
      <c r="L392" s="119"/>
      <c r="M392" s="120"/>
      <c r="N392" s="121"/>
      <c r="O392" s="347"/>
    </row>
    <row r="393" spans="1:61" s="325" customFormat="1" ht="17.25" customHeight="1" x14ac:dyDescent="0.25">
      <c r="A393" s="116"/>
      <c r="B393" s="124" t="s">
        <v>166</v>
      </c>
      <c r="C393" s="79" t="s">
        <v>9</v>
      </c>
      <c r="D393" s="348">
        <v>1</v>
      </c>
      <c r="E393" s="122">
        <v>213</v>
      </c>
      <c r="F393" s="59"/>
      <c r="G393" s="60"/>
      <c r="H393" s="144"/>
      <c r="I393" s="118"/>
      <c r="J393" s="119"/>
      <c r="K393" s="119"/>
      <c r="L393" s="119"/>
      <c r="M393" s="120"/>
      <c r="N393" s="121"/>
      <c r="O393" s="119"/>
      <c r="P393" s="119"/>
      <c r="Q393" s="119"/>
      <c r="R393" s="119"/>
      <c r="S393" s="119"/>
      <c r="T393" s="119"/>
      <c r="U393" s="119"/>
      <c r="V393" s="119"/>
      <c r="W393" s="119"/>
      <c r="X393" s="119"/>
      <c r="Y393" s="119"/>
      <c r="Z393" s="119"/>
      <c r="AA393" s="119"/>
      <c r="AB393" s="119"/>
      <c r="AC393" s="119"/>
      <c r="AD393" s="119"/>
      <c r="AE393" s="119"/>
      <c r="AF393" s="119"/>
      <c r="AG393" s="119"/>
      <c r="AH393" s="119"/>
      <c r="AI393" s="119"/>
      <c r="AJ393" s="119"/>
      <c r="AK393" s="119"/>
      <c r="AL393" s="119"/>
      <c r="AM393" s="119"/>
      <c r="AN393" s="119"/>
      <c r="AO393" s="119"/>
      <c r="AP393" s="119"/>
      <c r="AQ393" s="119"/>
      <c r="AR393" s="119"/>
      <c r="AS393" s="119"/>
      <c r="AT393" s="119"/>
      <c r="AU393" s="119"/>
      <c r="AV393" s="119"/>
      <c r="AW393" s="119"/>
      <c r="AX393" s="119"/>
      <c r="AY393" s="119"/>
      <c r="AZ393" s="119"/>
      <c r="BA393" s="119"/>
      <c r="BB393" s="119"/>
      <c r="BC393" s="119"/>
      <c r="BD393" s="119"/>
      <c r="BE393" s="119"/>
      <c r="BF393" s="119"/>
      <c r="BG393" s="119"/>
      <c r="BH393" s="119"/>
      <c r="BI393" s="119"/>
    </row>
    <row r="394" spans="1:61" s="325" customFormat="1" ht="15.75" customHeight="1" x14ac:dyDescent="0.25">
      <c r="A394" s="116"/>
      <c r="B394" s="125" t="s">
        <v>167</v>
      </c>
      <c r="C394" s="79" t="s">
        <v>9</v>
      </c>
      <c r="D394" s="348">
        <v>1</v>
      </c>
      <c r="E394" s="114">
        <v>200</v>
      </c>
      <c r="F394" s="59"/>
      <c r="G394" s="60"/>
      <c r="H394" s="144"/>
      <c r="I394" s="118"/>
      <c r="J394" s="119"/>
      <c r="K394" s="119"/>
      <c r="L394" s="119"/>
      <c r="M394" s="120"/>
      <c r="N394" s="121"/>
      <c r="O394" s="119"/>
      <c r="P394" s="119"/>
      <c r="Q394" s="119"/>
      <c r="R394" s="119"/>
      <c r="S394" s="119"/>
      <c r="T394" s="119"/>
      <c r="U394" s="119"/>
      <c r="V394" s="119"/>
      <c r="W394" s="119"/>
      <c r="X394" s="119"/>
      <c r="Y394" s="119"/>
      <c r="Z394" s="119"/>
      <c r="AA394" s="119"/>
      <c r="AB394" s="119"/>
      <c r="AC394" s="119"/>
      <c r="AD394" s="119"/>
      <c r="AE394" s="119"/>
      <c r="AF394" s="119"/>
      <c r="AG394" s="119"/>
      <c r="AH394" s="119"/>
      <c r="AI394" s="119"/>
      <c r="AJ394" s="119"/>
      <c r="AK394" s="119"/>
      <c r="AL394" s="119"/>
      <c r="AM394" s="119"/>
      <c r="AN394" s="119"/>
      <c r="AO394" s="119"/>
      <c r="AP394" s="119"/>
      <c r="AQ394" s="119"/>
      <c r="AR394" s="119"/>
      <c r="AS394" s="119"/>
      <c r="AT394" s="119"/>
      <c r="AU394" s="119"/>
      <c r="AV394" s="119"/>
      <c r="AW394" s="119"/>
      <c r="AX394" s="119"/>
      <c r="AY394" s="119"/>
      <c r="AZ394" s="119"/>
      <c r="BA394" s="119"/>
      <c r="BB394" s="119"/>
      <c r="BC394" s="119"/>
      <c r="BD394" s="119"/>
      <c r="BE394" s="119"/>
      <c r="BF394" s="119"/>
      <c r="BG394" s="119"/>
      <c r="BH394" s="119"/>
      <c r="BI394" s="119"/>
    </row>
    <row r="395" spans="1:61" s="325" customFormat="1" ht="15.75" customHeight="1" x14ac:dyDescent="0.25">
      <c r="A395" s="116"/>
      <c r="B395" s="126" t="s">
        <v>66</v>
      </c>
      <c r="C395" s="79" t="s">
        <v>9</v>
      </c>
      <c r="D395" s="348">
        <v>1</v>
      </c>
      <c r="E395" s="114">
        <v>90</v>
      </c>
      <c r="F395" s="59"/>
      <c r="G395" s="60"/>
      <c r="H395" s="144"/>
      <c r="I395" s="118"/>
      <c r="J395" s="119"/>
      <c r="K395" s="119"/>
      <c r="L395" s="119"/>
      <c r="M395" s="120"/>
      <c r="N395" s="121"/>
      <c r="O395" s="119"/>
      <c r="P395" s="119"/>
      <c r="Q395" s="119"/>
      <c r="R395" s="119"/>
      <c r="S395" s="119"/>
      <c r="T395" s="119"/>
      <c r="U395" s="119"/>
      <c r="V395" s="119"/>
      <c r="W395" s="119"/>
      <c r="X395" s="119"/>
      <c r="Y395" s="119"/>
      <c r="Z395" s="119"/>
      <c r="AA395" s="119"/>
      <c r="AB395" s="119"/>
      <c r="AC395" s="119"/>
      <c r="AD395" s="119"/>
      <c r="AE395" s="119"/>
      <c r="AF395" s="119"/>
      <c r="AG395" s="119"/>
      <c r="AH395" s="119"/>
      <c r="AI395" s="119"/>
      <c r="AJ395" s="119"/>
      <c r="AK395" s="119"/>
      <c r="AL395" s="119"/>
      <c r="AM395" s="119"/>
      <c r="AN395" s="119"/>
      <c r="AO395" s="119"/>
      <c r="AP395" s="119"/>
      <c r="AQ395" s="119"/>
      <c r="AR395" s="119"/>
      <c r="AS395" s="119"/>
      <c r="AT395" s="119"/>
      <c r="AU395" s="119"/>
      <c r="AV395" s="119"/>
      <c r="AW395" s="119"/>
      <c r="AX395" s="119"/>
      <c r="AY395" s="119"/>
      <c r="AZ395" s="119"/>
      <c r="BA395" s="119"/>
      <c r="BB395" s="119"/>
      <c r="BC395" s="119"/>
      <c r="BD395" s="119"/>
      <c r="BE395" s="119"/>
      <c r="BF395" s="119"/>
      <c r="BG395" s="119"/>
      <c r="BH395" s="119"/>
      <c r="BI395" s="119"/>
    </row>
    <row r="396" spans="1:61" s="325" customFormat="1" ht="15.75" customHeight="1" x14ac:dyDescent="0.25">
      <c r="A396" s="116"/>
      <c r="B396" s="125" t="s">
        <v>168</v>
      </c>
      <c r="C396" s="79" t="s">
        <v>9</v>
      </c>
      <c r="D396" s="348">
        <v>200</v>
      </c>
      <c r="E396" s="114">
        <v>700</v>
      </c>
      <c r="F396" s="59"/>
      <c r="G396" s="60"/>
      <c r="H396" s="144"/>
      <c r="I396" s="118"/>
      <c r="J396" s="119"/>
      <c r="K396" s="119"/>
      <c r="L396" s="119"/>
      <c r="M396" s="120"/>
      <c r="N396" s="121"/>
      <c r="O396" s="119"/>
      <c r="P396" s="119"/>
      <c r="Q396" s="119"/>
      <c r="R396" s="119"/>
      <c r="S396" s="119"/>
      <c r="T396" s="119"/>
      <c r="U396" s="119"/>
      <c r="V396" s="119"/>
      <c r="W396" s="119"/>
      <c r="X396" s="119"/>
      <c r="Y396" s="119"/>
      <c r="Z396" s="119"/>
      <c r="AA396" s="119"/>
      <c r="AB396" s="119"/>
      <c r="AC396" s="119"/>
      <c r="AD396" s="119"/>
      <c r="AE396" s="119"/>
      <c r="AF396" s="119"/>
      <c r="AG396" s="119"/>
      <c r="AH396" s="119"/>
      <c r="AI396" s="119"/>
      <c r="AJ396" s="119"/>
      <c r="AK396" s="119"/>
      <c r="AL396" s="119"/>
      <c r="AM396" s="119"/>
      <c r="AN396" s="119"/>
      <c r="AO396" s="119"/>
      <c r="AP396" s="119"/>
      <c r="AQ396" s="119"/>
      <c r="AR396" s="119"/>
      <c r="AS396" s="119"/>
      <c r="AT396" s="119"/>
      <c r="AU396" s="119"/>
      <c r="AV396" s="119"/>
      <c r="AW396" s="119"/>
      <c r="AX396" s="119"/>
      <c r="AY396" s="119"/>
      <c r="AZ396" s="119"/>
      <c r="BA396" s="119"/>
      <c r="BB396" s="119"/>
      <c r="BC396" s="119"/>
      <c r="BD396" s="119"/>
      <c r="BE396" s="119"/>
      <c r="BF396" s="119"/>
      <c r="BG396" s="119"/>
      <c r="BH396" s="119"/>
      <c r="BI396" s="119"/>
    </row>
    <row r="397" spans="1:61" s="325" customFormat="1" ht="15.75" customHeight="1" x14ac:dyDescent="0.25">
      <c r="A397" s="116"/>
      <c r="B397" s="125" t="s">
        <v>169</v>
      </c>
      <c r="C397" s="79" t="s">
        <v>9</v>
      </c>
      <c r="D397" s="348">
        <v>1</v>
      </c>
      <c r="E397" s="114">
        <v>10</v>
      </c>
      <c r="F397" s="59"/>
      <c r="G397" s="60"/>
      <c r="H397" s="144"/>
      <c r="I397" s="118"/>
      <c r="J397" s="119"/>
      <c r="K397" s="119"/>
      <c r="L397" s="119"/>
      <c r="M397" s="120"/>
      <c r="N397" s="121"/>
      <c r="O397" s="119"/>
      <c r="P397" s="119"/>
      <c r="Q397" s="119"/>
      <c r="R397" s="119"/>
      <c r="S397" s="119"/>
      <c r="T397" s="119"/>
      <c r="U397" s="119"/>
      <c r="V397" s="119"/>
      <c r="W397" s="119"/>
      <c r="X397" s="119"/>
      <c r="Y397" s="119"/>
      <c r="Z397" s="119"/>
      <c r="AA397" s="119"/>
      <c r="AB397" s="119"/>
      <c r="AC397" s="119"/>
      <c r="AD397" s="119"/>
      <c r="AE397" s="119"/>
      <c r="AF397" s="119"/>
      <c r="AG397" s="119"/>
      <c r="AH397" s="119"/>
      <c r="AI397" s="119"/>
      <c r="AJ397" s="119"/>
      <c r="AK397" s="119"/>
      <c r="AL397" s="119"/>
      <c r="AM397" s="119"/>
      <c r="AN397" s="119"/>
      <c r="AO397" s="119"/>
      <c r="AP397" s="119"/>
      <c r="AQ397" s="119"/>
      <c r="AR397" s="119"/>
      <c r="AS397" s="119"/>
      <c r="AT397" s="119"/>
      <c r="AU397" s="119"/>
      <c r="AV397" s="119"/>
      <c r="AW397" s="119"/>
      <c r="AX397" s="119"/>
      <c r="AY397" s="119"/>
      <c r="AZ397" s="119"/>
      <c r="BA397" s="119"/>
      <c r="BB397" s="119"/>
      <c r="BC397" s="119"/>
      <c r="BD397" s="119"/>
      <c r="BE397" s="119"/>
      <c r="BF397" s="119"/>
      <c r="BG397" s="119"/>
      <c r="BH397" s="119"/>
      <c r="BI397" s="119"/>
    </row>
    <row r="398" spans="1:61" s="325" customFormat="1" ht="15.75" customHeight="1" x14ac:dyDescent="0.25">
      <c r="A398" s="116"/>
      <c r="B398" s="124" t="s">
        <v>170</v>
      </c>
      <c r="C398" s="79" t="s">
        <v>9</v>
      </c>
      <c r="D398" s="348">
        <v>1</v>
      </c>
      <c r="E398" s="114">
        <v>5</v>
      </c>
      <c r="F398" s="59"/>
      <c r="G398" s="60"/>
      <c r="H398" s="144"/>
      <c r="I398" s="118"/>
      <c r="J398" s="119"/>
      <c r="K398" s="119"/>
      <c r="L398" s="119"/>
      <c r="M398" s="120"/>
      <c r="N398" s="121"/>
      <c r="O398" s="119"/>
      <c r="P398" s="119"/>
      <c r="Q398" s="119"/>
      <c r="R398" s="119"/>
      <c r="S398" s="119"/>
      <c r="T398" s="119"/>
      <c r="U398" s="119"/>
      <c r="V398" s="119"/>
      <c r="W398" s="119"/>
      <c r="X398" s="119"/>
      <c r="Y398" s="119"/>
      <c r="Z398" s="119"/>
      <c r="AA398" s="119"/>
      <c r="AB398" s="119"/>
      <c r="AC398" s="119"/>
      <c r="AD398" s="119"/>
      <c r="AE398" s="119"/>
      <c r="AF398" s="119"/>
      <c r="AG398" s="119"/>
      <c r="AH398" s="119"/>
      <c r="AI398" s="119"/>
      <c r="AJ398" s="119"/>
      <c r="AK398" s="119"/>
      <c r="AL398" s="119"/>
      <c r="AM398" s="119"/>
      <c r="AN398" s="119"/>
      <c r="AO398" s="119"/>
      <c r="AP398" s="119"/>
      <c r="AQ398" s="119"/>
      <c r="AR398" s="119"/>
      <c r="AS398" s="119"/>
      <c r="AT398" s="119"/>
      <c r="AU398" s="119"/>
      <c r="AV398" s="119"/>
      <c r="AW398" s="119"/>
      <c r="AX398" s="119"/>
      <c r="AY398" s="119"/>
      <c r="AZ398" s="119"/>
      <c r="BA398" s="119"/>
      <c r="BB398" s="119"/>
      <c r="BC398" s="119"/>
      <c r="BD398" s="119"/>
      <c r="BE398" s="119"/>
      <c r="BF398" s="119"/>
      <c r="BG398" s="119"/>
      <c r="BH398" s="119"/>
      <c r="BI398" s="119"/>
    </row>
    <row r="399" spans="1:61" s="325" customFormat="1" ht="15.75" customHeight="1" x14ac:dyDescent="0.25">
      <c r="A399" s="116"/>
      <c r="B399" s="124" t="s">
        <v>171</v>
      </c>
      <c r="C399" s="79" t="s">
        <v>9</v>
      </c>
      <c r="D399" s="348">
        <v>1</v>
      </c>
      <c r="E399" s="114">
        <v>37</v>
      </c>
      <c r="F399" s="59"/>
      <c r="G399" s="60"/>
      <c r="H399" s="144"/>
      <c r="I399" s="118"/>
      <c r="J399" s="119"/>
      <c r="K399" s="119"/>
      <c r="L399" s="119"/>
      <c r="M399" s="120"/>
      <c r="N399" s="121"/>
      <c r="O399" s="119"/>
      <c r="P399" s="119"/>
      <c r="Q399" s="119"/>
      <c r="R399" s="119"/>
      <c r="S399" s="119"/>
      <c r="T399" s="119"/>
      <c r="U399" s="119"/>
      <c r="V399" s="119"/>
      <c r="W399" s="119"/>
      <c r="X399" s="119"/>
      <c r="Y399" s="119"/>
      <c r="Z399" s="119"/>
      <c r="AA399" s="119"/>
      <c r="AB399" s="119"/>
      <c r="AC399" s="119"/>
      <c r="AD399" s="119"/>
      <c r="AE399" s="119"/>
      <c r="AF399" s="119"/>
      <c r="AG399" s="119"/>
      <c r="AH399" s="119"/>
      <c r="AI399" s="119"/>
      <c r="AJ399" s="119"/>
      <c r="AK399" s="119"/>
      <c r="AL399" s="119"/>
      <c r="AM399" s="119"/>
      <c r="AN399" s="119"/>
      <c r="AO399" s="119"/>
      <c r="AP399" s="119"/>
      <c r="AQ399" s="119"/>
      <c r="AR399" s="119"/>
      <c r="AS399" s="119"/>
      <c r="AT399" s="119"/>
      <c r="AU399" s="119"/>
      <c r="AV399" s="119"/>
      <c r="AW399" s="119"/>
      <c r="AX399" s="119"/>
      <c r="AY399" s="119"/>
      <c r="AZ399" s="119"/>
      <c r="BA399" s="119"/>
      <c r="BB399" s="119"/>
      <c r="BC399" s="119"/>
      <c r="BD399" s="119"/>
      <c r="BE399" s="119"/>
      <c r="BF399" s="119"/>
      <c r="BG399" s="119"/>
      <c r="BH399" s="119"/>
      <c r="BI399" s="119"/>
    </row>
    <row r="400" spans="1:61" s="325" customFormat="1" ht="15.75" customHeight="1" x14ac:dyDescent="0.25">
      <c r="A400" s="116"/>
      <c r="B400" s="208" t="s">
        <v>67</v>
      </c>
      <c r="C400" s="79" t="s">
        <v>9</v>
      </c>
      <c r="D400" s="348">
        <v>1</v>
      </c>
      <c r="E400" s="114">
        <v>25</v>
      </c>
      <c r="F400" s="59"/>
      <c r="G400" s="60"/>
      <c r="H400" s="144"/>
      <c r="I400" s="118"/>
      <c r="J400" s="119"/>
      <c r="K400" s="119"/>
      <c r="L400" s="119"/>
      <c r="M400" s="120"/>
      <c r="N400" s="121"/>
      <c r="O400" s="119"/>
      <c r="P400" s="119"/>
      <c r="Q400" s="119"/>
      <c r="R400" s="119"/>
      <c r="S400" s="119"/>
      <c r="T400" s="119"/>
      <c r="U400" s="119"/>
      <c r="V400" s="119"/>
      <c r="W400" s="119"/>
      <c r="X400" s="119"/>
      <c r="Y400" s="119"/>
      <c r="Z400" s="119"/>
      <c r="AA400" s="119"/>
      <c r="AB400" s="119"/>
      <c r="AC400" s="119"/>
      <c r="AD400" s="119"/>
      <c r="AE400" s="119"/>
      <c r="AF400" s="119"/>
      <c r="AG400" s="119"/>
      <c r="AH400" s="119"/>
      <c r="AI400" s="119"/>
      <c r="AJ400" s="119"/>
      <c r="AK400" s="119"/>
      <c r="AL400" s="119"/>
      <c r="AM400" s="119"/>
      <c r="AN400" s="119"/>
      <c r="AO400" s="119"/>
      <c r="AP400" s="119"/>
      <c r="AQ400" s="119"/>
      <c r="AR400" s="119"/>
      <c r="AS400" s="119"/>
      <c r="AT400" s="119"/>
      <c r="AU400" s="119"/>
      <c r="AV400" s="119"/>
      <c r="AW400" s="119"/>
      <c r="AX400" s="119"/>
      <c r="AY400" s="119"/>
      <c r="AZ400" s="119"/>
      <c r="BA400" s="119"/>
      <c r="BB400" s="119"/>
      <c r="BC400" s="119"/>
      <c r="BD400" s="119"/>
      <c r="BE400" s="119"/>
      <c r="BF400" s="119"/>
      <c r="BG400" s="119"/>
      <c r="BH400" s="119"/>
      <c r="BI400" s="119"/>
    </row>
    <row r="401" spans="1:61" s="325" customFormat="1" ht="15.75" customHeight="1" x14ac:dyDescent="0.25">
      <c r="A401" s="116"/>
      <c r="B401" s="124" t="s">
        <v>172</v>
      </c>
      <c r="C401" s="79" t="s">
        <v>9</v>
      </c>
      <c r="D401" s="348">
        <v>1</v>
      </c>
      <c r="E401" s="114">
        <v>50</v>
      </c>
      <c r="F401" s="59"/>
      <c r="G401" s="60"/>
      <c r="H401" s="144"/>
      <c r="I401" s="118"/>
      <c r="J401" s="119"/>
      <c r="K401" s="119"/>
      <c r="L401" s="119"/>
      <c r="M401" s="120"/>
      <c r="N401" s="121"/>
      <c r="O401" s="119"/>
      <c r="P401" s="119"/>
      <c r="Q401" s="119"/>
      <c r="R401" s="119"/>
      <c r="S401" s="119"/>
      <c r="T401" s="119"/>
      <c r="U401" s="119"/>
      <c r="V401" s="119"/>
      <c r="W401" s="119"/>
      <c r="X401" s="119"/>
      <c r="Y401" s="119"/>
      <c r="Z401" s="119"/>
      <c r="AA401" s="119"/>
      <c r="AB401" s="119"/>
      <c r="AC401" s="119"/>
      <c r="AD401" s="119"/>
      <c r="AE401" s="119"/>
      <c r="AF401" s="119"/>
      <c r="AG401" s="119"/>
      <c r="AH401" s="119"/>
      <c r="AI401" s="119"/>
      <c r="AJ401" s="119"/>
      <c r="AK401" s="119"/>
      <c r="AL401" s="119"/>
      <c r="AM401" s="119"/>
      <c r="AN401" s="119"/>
      <c r="AO401" s="119"/>
      <c r="AP401" s="119"/>
      <c r="AQ401" s="119"/>
      <c r="AR401" s="119"/>
      <c r="AS401" s="119"/>
      <c r="AT401" s="119"/>
      <c r="AU401" s="119"/>
      <c r="AV401" s="119"/>
      <c r="AW401" s="119"/>
      <c r="AX401" s="119"/>
      <c r="AY401" s="119"/>
      <c r="AZ401" s="119"/>
      <c r="BA401" s="119"/>
      <c r="BB401" s="119"/>
      <c r="BC401" s="119"/>
      <c r="BD401" s="119"/>
      <c r="BE401" s="119"/>
      <c r="BF401" s="119"/>
      <c r="BG401" s="119"/>
      <c r="BH401" s="119"/>
      <c r="BI401" s="119"/>
    </row>
    <row r="402" spans="1:61" s="325" customFormat="1" ht="15.75" customHeight="1" x14ac:dyDescent="0.25">
      <c r="A402" s="116"/>
      <c r="B402" s="124" t="s">
        <v>173</v>
      </c>
      <c r="C402" s="79" t="s">
        <v>9</v>
      </c>
      <c r="D402" s="348">
        <v>1</v>
      </c>
      <c r="E402" s="114">
        <v>5</v>
      </c>
      <c r="G402" s="60"/>
      <c r="H402" s="144"/>
      <c r="I402" s="118"/>
      <c r="J402" s="119"/>
      <c r="K402" s="119"/>
      <c r="L402" s="119"/>
      <c r="M402" s="120"/>
      <c r="N402" s="121"/>
      <c r="O402" s="119"/>
      <c r="P402" s="119"/>
      <c r="Q402" s="119"/>
      <c r="R402" s="119"/>
      <c r="S402" s="119"/>
      <c r="T402" s="119"/>
      <c r="U402" s="119"/>
      <c r="V402" s="119"/>
      <c r="W402" s="119"/>
      <c r="X402" s="119"/>
      <c r="Y402" s="119"/>
      <c r="Z402" s="119"/>
      <c r="AA402" s="119"/>
      <c r="AB402" s="119"/>
      <c r="AC402" s="119"/>
      <c r="AD402" s="119"/>
      <c r="AE402" s="119"/>
      <c r="AF402" s="119"/>
      <c r="AG402" s="119"/>
      <c r="AH402" s="119"/>
      <c r="AI402" s="119"/>
      <c r="AJ402" s="119"/>
      <c r="AK402" s="119"/>
      <c r="AL402" s="119"/>
      <c r="AM402" s="119"/>
      <c r="AN402" s="119"/>
      <c r="AO402" s="119"/>
      <c r="AP402" s="119"/>
      <c r="AQ402" s="119"/>
      <c r="AR402" s="119"/>
      <c r="AS402" s="119"/>
      <c r="AT402" s="119"/>
      <c r="AU402" s="119"/>
      <c r="AV402" s="119"/>
      <c r="AW402" s="119"/>
      <c r="AX402" s="119"/>
      <c r="AY402" s="119"/>
      <c r="AZ402" s="119"/>
      <c r="BA402" s="119"/>
      <c r="BB402" s="119"/>
      <c r="BC402" s="119"/>
      <c r="BD402" s="119"/>
      <c r="BE402" s="119"/>
      <c r="BF402" s="119"/>
      <c r="BG402" s="119"/>
      <c r="BH402" s="119"/>
      <c r="BI402" s="119"/>
    </row>
    <row r="403" spans="1:61" s="325" customFormat="1" ht="15.75" customHeight="1" x14ac:dyDescent="0.25">
      <c r="A403" s="116"/>
      <c r="B403" s="99" t="s">
        <v>406</v>
      </c>
      <c r="C403" s="79" t="s">
        <v>9</v>
      </c>
      <c r="D403" s="348">
        <v>2</v>
      </c>
      <c r="E403" s="244">
        <v>110</v>
      </c>
      <c r="F403" s="59"/>
      <c r="G403" s="60"/>
      <c r="H403" s="144"/>
      <c r="I403" s="118"/>
      <c r="J403" s="119"/>
      <c r="K403" s="119"/>
      <c r="L403" s="119"/>
      <c r="M403" s="120"/>
      <c r="N403" s="121"/>
      <c r="O403" s="119"/>
      <c r="P403" s="119"/>
      <c r="Q403" s="119"/>
      <c r="R403" s="119"/>
      <c r="S403" s="119"/>
      <c r="T403" s="119"/>
      <c r="U403" s="119"/>
      <c r="V403" s="119"/>
      <c r="W403" s="119"/>
      <c r="X403" s="119"/>
      <c r="Y403" s="119"/>
      <c r="Z403" s="119"/>
      <c r="AA403" s="119"/>
      <c r="AB403" s="119"/>
      <c r="AC403" s="119"/>
      <c r="AD403" s="119"/>
      <c r="AE403" s="119"/>
      <c r="AF403" s="119"/>
      <c r="AG403" s="119"/>
      <c r="AH403" s="119"/>
      <c r="AI403" s="119"/>
      <c r="AJ403" s="119"/>
      <c r="AK403" s="119"/>
      <c r="AL403" s="119"/>
      <c r="AM403" s="119"/>
      <c r="AN403" s="119"/>
      <c r="AO403" s="119"/>
      <c r="AP403" s="119"/>
      <c r="AQ403" s="119"/>
      <c r="AR403" s="119"/>
      <c r="AS403" s="119"/>
      <c r="AT403" s="119"/>
      <c r="AU403" s="119"/>
      <c r="AV403" s="119"/>
      <c r="AW403" s="119"/>
      <c r="AX403" s="119"/>
      <c r="AY403" s="119"/>
      <c r="AZ403" s="119"/>
      <c r="BA403" s="119"/>
      <c r="BB403" s="119"/>
      <c r="BC403" s="119"/>
      <c r="BD403" s="119"/>
      <c r="BE403" s="119"/>
      <c r="BF403" s="119"/>
      <c r="BG403" s="119"/>
      <c r="BH403" s="119"/>
      <c r="BI403" s="119"/>
    </row>
    <row r="404" spans="1:61" s="325" customFormat="1" ht="15.75" customHeight="1" x14ac:dyDescent="0.25">
      <c r="A404" s="116"/>
      <c r="B404" s="242" t="s">
        <v>407</v>
      </c>
      <c r="C404" s="79" t="s">
        <v>9</v>
      </c>
      <c r="D404" s="348">
        <v>2</v>
      </c>
      <c r="E404" s="243">
        <v>10</v>
      </c>
      <c r="F404" s="59"/>
      <c r="G404" s="60"/>
      <c r="H404" s="144"/>
      <c r="I404" s="118"/>
      <c r="J404" s="119"/>
      <c r="K404" s="119"/>
      <c r="L404" s="119"/>
      <c r="M404" s="120"/>
      <c r="N404" s="121"/>
      <c r="O404" s="119"/>
      <c r="P404" s="119"/>
      <c r="Q404" s="119"/>
      <c r="R404" s="119"/>
      <c r="S404" s="119"/>
      <c r="T404" s="119"/>
      <c r="U404" s="119"/>
      <c r="V404" s="119"/>
      <c r="W404" s="119"/>
      <c r="X404" s="119"/>
      <c r="Y404" s="119"/>
      <c r="Z404" s="119"/>
      <c r="AA404" s="119"/>
      <c r="AB404" s="119"/>
      <c r="AC404" s="119"/>
      <c r="AD404" s="119"/>
      <c r="AE404" s="119"/>
      <c r="AF404" s="119"/>
      <c r="AG404" s="119"/>
      <c r="AH404" s="119"/>
      <c r="AI404" s="119"/>
      <c r="AJ404" s="119"/>
      <c r="AK404" s="119"/>
      <c r="AL404" s="119"/>
      <c r="AM404" s="119"/>
      <c r="AN404" s="119"/>
      <c r="AO404" s="119"/>
      <c r="AP404" s="119"/>
      <c r="AQ404" s="119"/>
      <c r="AR404" s="119"/>
      <c r="AS404" s="119"/>
      <c r="AT404" s="119"/>
      <c r="AU404" s="119"/>
      <c r="AV404" s="119"/>
      <c r="AW404" s="119"/>
      <c r="AX404" s="119"/>
      <c r="AY404" s="119"/>
      <c r="AZ404" s="119"/>
      <c r="BA404" s="119"/>
      <c r="BB404" s="119"/>
      <c r="BC404" s="119"/>
      <c r="BD404" s="119"/>
      <c r="BE404" s="119"/>
      <c r="BF404" s="119"/>
      <c r="BG404" s="119"/>
      <c r="BH404" s="119"/>
      <c r="BI404" s="119"/>
    </row>
    <row r="405" spans="1:61" s="325" customFormat="1" ht="15.75" customHeight="1" x14ac:dyDescent="0.25">
      <c r="A405" s="116"/>
      <c r="B405" s="125" t="s">
        <v>174</v>
      </c>
      <c r="C405" s="79" t="s">
        <v>9</v>
      </c>
      <c r="D405" s="348">
        <v>1</v>
      </c>
      <c r="E405" s="122">
        <v>5</v>
      </c>
      <c r="F405" s="59"/>
      <c r="G405" s="60"/>
      <c r="H405" s="144"/>
      <c r="I405" s="118"/>
      <c r="J405" s="119"/>
      <c r="K405" s="119"/>
      <c r="L405" s="119"/>
      <c r="M405" s="120"/>
      <c r="N405" s="121"/>
      <c r="O405" s="119"/>
      <c r="P405" s="119"/>
      <c r="Q405" s="119"/>
      <c r="R405" s="119"/>
      <c r="S405" s="119"/>
      <c r="T405" s="119"/>
      <c r="U405" s="119"/>
      <c r="V405" s="119"/>
      <c r="W405" s="119"/>
      <c r="X405" s="119"/>
      <c r="Y405" s="119"/>
      <c r="Z405" s="119"/>
      <c r="AA405" s="119"/>
      <c r="AB405" s="119"/>
      <c r="AC405" s="119"/>
      <c r="AD405" s="119"/>
      <c r="AE405" s="119"/>
      <c r="AF405" s="119"/>
      <c r="AG405" s="119"/>
      <c r="AH405" s="119"/>
      <c r="AI405" s="119"/>
      <c r="AJ405" s="119"/>
      <c r="AK405" s="119"/>
      <c r="AL405" s="119"/>
      <c r="AM405" s="119"/>
      <c r="AN405" s="119"/>
      <c r="AO405" s="119"/>
      <c r="AP405" s="119"/>
      <c r="AQ405" s="119"/>
      <c r="AR405" s="119"/>
      <c r="AS405" s="119"/>
      <c r="AT405" s="119"/>
      <c r="AU405" s="119"/>
      <c r="AV405" s="119"/>
      <c r="AW405" s="119"/>
      <c r="AX405" s="119"/>
      <c r="AY405" s="119"/>
      <c r="AZ405" s="119"/>
      <c r="BA405" s="119"/>
      <c r="BB405" s="119"/>
      <c r="BC405" s="119"/>
      <c r="BD405" s="119"/>
      <c r="BE405" s="119"/>
      <c r="BF405" s="119"/>
      <c r="BG405" s="119"/>
      <c r="BH405" s="119"/>
      <c r="BI405" s="119"/>
    </row>
    <row r="406" spans="1:61" s="325" customFormat="1" ht="15.75" customHeight="1" x14ac:dyDescent="0.25">
      <c r="A406" s="116"/>
      <c r="B406" s="125" t="s">
        <v>175</v>
      </c>
      <c r="C406" s="79" t="s">
        <v>9</v>
      </c>
      <c r="D406" s="348">
        <v>1</v>
      </c>
      <c r="E406" s="114">
        <v>5</v>
      </c>
      <c r="F406" s="59"/>
      <c r="G406" s="60"/>
      <c r="H406" s="144"/>
      <c r="I406" s="118"/>
      <c r="J406" s="119"/>
      <c r="K406" s="119"/>
      <c r="L406" s="119"/>
      <c r="M406" s="120"/>
      <c r="N406" s="121"/>
      <c r="O406" s="119"/>
      <c r="P406" s="119"/>
      <c r="Q406" s="119"/>
      <c r="R406" s="119"/>
      <c r="S406" s="119"/>
      <c r="T406" s="119"/>
      <c r="U406" s="119"/>
      <c r="V406" s="119"/>
      <c r="W406" s="119"/>
      <c r="X406" s="119"/>
      <c r="Y406" s="119"/>
      <c r="Z406" s="119"/>
      <c r="AA406" s="119"/>
      <c r="AB406" s="119"/>
      <c r="AC406" s="119"/>
      <c r="AD406" s="119"/>
      <c r="AE406" s="119"/>
      <c r="AF406" s="119"/>
      <c r="AG406" s="119"/>
      <c r="AH406" s="119"/>
      <c r="AI406" s="119"/>
      <c r="AJ406" s="119"/>
      <c r="AK406" s="119"/>
      <c r="AL406" s="119"/>
      <c r="AM406" s="119"/>
      <c r="AN406" s="119"/>
      <c r="AO406" s="119"/>
      <c r="AP406" s="119"/>
      <c r="AQ406" s="119"/>
      <c r="AR406" s="119"/>
      <c r="AS406" s="119"/>
      <c r="AT406" s="119"/>
      <c r="AU406" s="119"/>
      <c r="AV406" s="119"/>
      <c r="AW406" s="119"/>
      <c r="AX406" s="119"/>
      <c r="AY406" s="119"/>
      <c r="AZ406" s="119"/>
      <c r="BA406" s="119"/>
      <c r="BB406" s="119"/>
      <c r="BC406" s="119"/>
      <c r="BD406" s="119"/>
      <c r="BE406" s="119"/>
      <c r="BF406" s="119"/>
      <c r="BG406" s="119"/>
      <c r="BH406" s="119"/>
      <c r="BI406" s="119"/>
    </row>
    <row r="407" spans="1:61" s="325" customFormat="1" ht="15.75" customHeight="1" x14ac:dyDescent="0.25">
      <c r="A407" s="116"/>
      <c r="B407" s="190" t="s">
        <v>33</v>
      </c>
      <c r="C407" s="79"/>
      <c r="D407" s="348"/>
      <c r="E407" s="113">
        <f>SUM(E408:E409)</f>
        <v>769</v>
      </c>
      <c r="F407" s="59"/>
      <c r="G407" s="60"/>
      <c r="H407" s="144"/>
      <c r="I407" s="118"/>
      <c r="J407" s="119"/>
      <c r="K407" s="119"/>
      <c r="L407" s="119"/>
      <c r="M407" s="120"/>
      <c r="N407" s="121"/>
      <c r="O407" s="119"/>
      <c r="P407" s="119"/>
      <c r="Q407" s="119"/>
      <c r="R407" s="119"/>
      <c r="S407" s="119"/>
      <c r="T407" s="119"/>
      <c r="U407" s="119"/>
      <c r="V407" s="119"/>
      <c r="W407" s="119"/>
      <c r="X407" s="119"/>
      <c r="Y407" s="119"/>
      <c r="Z407" s="119"/>
      <c r="AA407" s="119"/>
      <c r="AB407" s="119"/>
      <c r="AC407" s="119"/>
      <c r="AD407" s="119"/>
      <c r="AE407" s="119"/>
      <c r="AF407" s="119"/>
      <c r="AG407" s="119"/>
      <c r="AH407" s="119"/>
      <c r="AI407" s="119"/>
      <c r="AJ407" s="119"/>
      <c r="AK407" s="119"/>
      <c r="AL407" s="119"/>
      <c r="AM407" s="119"/>
      <c r="AN407" s="119"/>
      <c r="AO407" s="119"/>
      <c r="AP407" s="119"/>
      <c r="AQ407" s="119"/>
      <c r="AR407" s="119"/>
      <c r="AS407" s="119"/>
      <c r="AT407" s="119"/>
      <c r="AU407" s="119"/>
      <c r="AV407" s="119"/>
      <c r="AW407" s="119"/>
      <c r="AX407" s="119"/>
      <c r="AY407" s="119"/>
      <c r="AZ407" s="119"/>
      <c r="BA407" s="119"/>
      <c r="BB407" s="119"/>
      <c r="BC407" s="119"/>
      <c r="BD407" s="119"/>
      <c r="BE407" s="119"/>
      <c r="BF407" s="119"/>
      <c r="BG407" s="119"/>
      <c r="BH407" s="119"/>
      <c r="BI407" s="119"/>
    </row>
    <row r="408" spans="1:61" s="325" customFormat="1" ht="15.75" customHeight="1" x14ac:dyDescent="0.25">
      <c r="A408" s="116"/>
      <c r="B408" s="110" t="s">
        <v>160</v>
      </c>
      <c r="C408" s="159" t="s">
        <v>9</v>
      </c>
      <c r="D408" s="156">
        <v>1</v>
      </c>
      <c r="E408" s="241">
        <v>762</v>
      </c>
      <c r="G408" s="60"/>
      <c r="H408" s="144"/>
      <c r="I408" s="118"/>
      <c r="J408" s="119"/>
      <c r="K408" s="119"/>
      <c r="L408" s="119"/>
      <c r="M408" s="120"/>
      <c r="N408" s="121"/>
      <c r="O408" s="119"/>
      <c r="P408" s="119"/>
      <c r="Q408" s="119"/>
      <c r="R408" s="119"/>
      <c r="S408" s="119"/>
      <c r="T408" s="119"/>
      <c r="U408" s="119"/>
      <c r="V408" s="119"/>
      <c r="W408" s="119"/>
      <c r="X408" s="119"/>
      <c r="Y408" s="119"/>
      <c r="Z408" s="119"/>
      <c r="AA408" s="119"/>
      <c r="AB408" s="119"/>
      <c r="AC408" s="119"/>
      <c r="AD408" s="119"/>
      <c r="AE408" s="119"/>
      <c r="AF408" s="119"/>
      <c r="AG408" s="119"/>
      <c r="AH408" s="119"/>
      <c r="AI408" s="119"/>
      <c r="AJ408" s="119"/>
      <c r="AK408" s="119"/>
      <c r="AL408" s="119"/>
      <c r="AM408" s="119"/>
      <c r="AN408" s="119"/>
      <c r="AO408" s="119"/>
      <c r="AP408" s="119"/>
      <c r="AQ408" s="119"/>
      <c r="AR408" s="119"/>
      <c r="AS408" s="119"/>
      <c r="AT408" s="119"/>
      <c r="AU408" s="119"/>
      <c r="AV408" s="119"/>
      <c r="AW408" s="119"/>
      <c r="AX408" s="119"/>
      <c r="AY408" s="119"/>
      <c r="AZ408" s="119"/>
      <c r="BA408" s="119"/>
      <c r="BB408" s="119"/>
      <c r="BC408" s="119"/>
      <c r="BD408" s="119"/>
      <c r="BE408" s="119"/>
      <c r="BF408" s="119"/>
      <c r="BG408" s="119"/>
      <c r="BH408" s="119"/>
      <c r="BI408" s="119"/>
    </row>
    <row r="409" spans="1:61" s="325" customFormat="1" ht="15.75" customHeight="1" x14ac:dyDescent="0.25">
      <c r="A409" s="116"/>
      <c r="B409" s="110" t="s">
        <v>91</v>
      </c>
      <c r="C409" s="159" t="s">
        <v>9</v>
      </c>
      <c r="D409" s="156">
        <v>1</v>
      </c>
      <c r="E409" s="241">
        <v>7</v>
      </c>
      <c r="G409" s="60"/>
      <c r="H409" s="144"/>
      <c r="I409" s="118"/>
      <c r="J409" s="119"/>
      <c r="K409" s="119"/>
      <c r="L409" s="119"/>
      <c r="M409" s="120"/>
      <c r="N409" s="121"/>
      <c r="O409" s="119"/>
      <c r="P409" s="119"/>
      <c r="Q409" s="119"/>
      <c r="R409" s="119"/>
      <c r="S409" s="119"/>
      <c r="T409" s="119"/>
      <c r="U409" s="119"/>
      <c r="V409" s="119"/>
      <c r="W409" s="119"/>
      <c r="X409" s="119"/>
      <c r="Y409" s="119"/>
      <c r="Z409" s="119"/>
      <c r="AA409" s="119"/>
      <c r="AB409" s="119"/>
      <c r="AC409" s="119"/>
      <c r="AD409" s="119"/>
      <c r="AE409" s="119"/>
      <c r="AF409" s="119"/>
      <c r="AG409" s="119"/>
      <c r="AH409" s="119"/>
      <c r="AI409" s="119"/>
      <c r="AJ409" s="119"/>
      <c r="AK409" s="119"/>
      <c r="AL409" s="119"/>
      <c r="AM409" s="119"/>
      <c r="AN409" s="119"/>
      <c r="AO409" s="119"/>
      <c r="AP409" s="119"/>
      <c r="AQ409" s="119"/>
      <c r="AR409" s="119"/>
      <c r="AS409" s="119"/>
      <c r="AT409" s="119"/>
      <c r="AU409" s="119"/>
      <c r="AV409" s="119"/>
      <c r="AW409" s="119"/>
      <c r="AX409" s="119"/>
      <c r="AY409" s="119"/>
      <c r="AZ409" s="119"/>
      <c r="BA409" s="119"/>
      <c r="BB409" s="119"/>
      <c r="BC409" s="119"/>
      <c r="BD409" s="119"/>
      <c r="BE409" s="119"/>
      <c r="BF409" s="119"/>
      <c r="BG409" s="119"/>
      <c r="BH409" s="119"/>
      <c r="BI409" s="119"/>
    </row>
    <row r="410" spans="1:61" s="325" customFormat="1" ht="19.5" customHeight="1" x14ac:dyDescent="0.25">
      <c r="A410" s="116"/>
      <c r="B410" s="198" t="s">
        <v>22</v>
      </c>
      <c r="C410" s="199" t="s">
        <v>23</v>
      </c>
      <c r="D410" s="203"/>
      <c r="E410" s="203">
        <f>E411+E425</f>
        <v>135</v>
      </c>
      <c r="G410" s="60"/>
      <c r="H410" s="144"/>
      <c r="I410" s="119"/>
      <c r="J410" s="119"/>
      <c r="K410" s="119"/>
      <c r="L410" s="119"/>
      <c r="M410" s="119"/>
      <c r="N410" s="119"/>
      <c r="O410" s="119"/>
      <c r="P410" s="119"/>
      <c r="Q410" s="119"/>
      <c r="R410" s="119"/>
      <c r="S410" s="119"/>
      <c r="T410" s="119"/>
      <c r="U410" s="119"/>
      <c r="V410" s="119"/>
      <c r="W410" s="119"/>
      <c r="X410" s="119"/>
      <c r="Y410" s="119"/>
      <c r="Z410" s="119"/>
      <c r="AA410" s="119"/>
      <c r="AB410" s="119"/>
      <c r="AC410" s="119"/>
      <c r="AD410" s="119"/>
      <c r="AE410" s="119"/>
      <c r="AF410" s="119"/>
      <c r="AG410" s="119"/>
      <c r="AH410" s="119"/>
      <c r="AI410" s="119"/>
      <c r="AJ410" s="119"/>
      <c r="AK410" s="119"/>
      <c r="AL410" s="119"/>
      <c r="AM410" s="119"/>
      <c r="AN410" s="119"/>
      <c r="AO410" s="119"/>
      <c r="AP410" s="119"/>
      <c r="AQ410" s="119"/>
      <c r="AR410" s="119"/>
      <c r="AS410" s="119"/>
      <c r="AT410" s="119"/>
      <c r="AU410" s="119"/>
      <c r="AV410" s="119"/>
      <c r="AW410" s="119"/>
      <c r="AX410" s="119"/>
      <c r="AY410" s="119"/>
      <c r="AZ410" s="119"/>
      <c r="BA410" s="119"/>
      <c r="BB410" s="119"/>
      <c r="BC410" s="119"/>
      <c r="BD410" s="119"/>
      <c r="BE410" s="119"/>
      <c r="BF410" s="119"/>
      <c r="BG410" s="119"/>
      <c r="BH410" s="119"/>
      <c r="BI410" s="119"/>
    </row>
    <row r="411" spans="1:61" s="351" customFormat="1" ht="17.25" customHeight="1" x14ac:dyDescent="0.25">
      <c r="A411" s="349"/>
      <c r="B411" s="136" t="s">
        <v>24</v>
      </c>
      <c r="C411" s="123"/>
      <c r="D411" s="253"/>
      <c r="E411" s="350">
        <f>SUM(E412:E424)</f>
        <v>115</v>
      </c>
      <c r="G411" s="60"/>
      <c r="H411" s="73"/>
      <c r="I411" s="209"/>
      <c r="J411" s="209"/>
      <c r="K411" s="209"/>
      <c r="L411" s="209"/>
      <c r="M411" s="209"/>
      <c r="N411" s="209"/>
      <c r="O411" s="209"/>
      <c r="P411" s="209"/>
      <c r="Q411" s="209"/>
      <c r="R411" s="209"/>
      <c r="S411" s="209"/>
      <c r="T411" s="209"/>
      <c r="U411" s="209"/>
      <c r="V411" s="209"/>
      <c r="W411" s="209"/>
      <c r="X411" s="209"/>
      <c r="Y411" s="209"/>
      <c r="Z411" s="209"/>
      <c r="AA411" s="209"/>
      <c r="AB411" s="209"/>
      <c r="AC411" s="209"/>
      <c r="AD411" s="209"/>
      <c r="AE411" s="209"/>
      <c r="AF411" s="209"/>
      <c r="AG411" s="209"/>
      <c r="AH411" s="209"/>
      <c r="AI411" s="209"/>
      <c r="AJ411" s="209"/>
      <c r="AK411" s="209"/>
      <c r="AL411" s="209"/>
      <c r="AM411" s="209"/>
      <c r="AN411" s="209"/>
      <c r="AO411" s="209"/>
      <c r="AP411" s="209"/>
      <c r="AQ411" s="209"/>
      <c r="AR411" s="209"/>
      <c r="AS411" s="209"/>
      <c r="AT411" s="209"/>
      <c r="AU411" s="209"/>
      <c r="AV411" s="209"/>
      <c r="AW411" s="209"/>
      <c r="AX411" s="209"/>
      <c r="AY411" s="209"/>
      <c r="AZ411" s="209"/>
      <c r="BA411" s="209"/>
      <c r="BB411" s="209"/>
      <c r="BC411" s="209"/>
      <c r="BD411" s="209"/>
      <c r="BE411" s="209"/>
      <c r="BF411" s="209"/>
      <c r="BG411" s="209"/>
      <c r="BH411" s="209"/>
      <c r="BI411" s="209"/>
    </row>
    <row r="412" spans="1:61" s="351" customFormat="1" ht="17.25" customHeight="1" x14ac:dyDescent="0.25">
      <c r="A412" s="349"/>
      <c r="B412" s="124" t="s">
        <v>189</v>
      </c>
      <c r="C412" s="79" t="s">
        <v>9</v>
      </c>
      <c r="D412" s="348">
        <v>1</v>
      </c>
      <c r="E412" s="352">
        <v>3</v>
      </c>
      <c r="G412" s="60"/>
      <c r="H412" s="73"/>
      <c r="I412" s="209"/>
      <c r="J412" s="209"/>
      <c r="K412" s="209"/>
      <c r="L412" s="209"/>
      <c r="M412" s="209"/>
      <c r="N412" s="209"/>
      <c r="O412" s="209"/>
      <c r="P412" s="209"/>
      <c r="Q412" s="209"/>
      <c r="R412" s="209"/>
      <c r="S412" s="209"/>
      <c r="T412" s="209"/>
      <c r="U412" s="209"/>
      <c r="V412" s="209"/>
      <c r="W412" s="209"/>
      <c r="X412" s="209"/>
      <c r="Y412" s="209"/>
      <c r="Z412" s="209"/>
      <c r="AA412" s="209"/>
      <c r="AB412" s="209"/>
      <c r="AC412" s="209"/>
      <c r="AD412" s="209"/>
      <c r="AE412" s="209"/>
      <c r="AF412" s="209"/>
      <c r="AG412" s="209"/>
      <c r="AH412" s="209"/>
      <c r="AI412" s="209"/>
      <c r="AJ412" s="209"/>
      <c r="AK412" s="209"/>
      <c r="AL412" s="209"/>
      <c r="AM412" s="209"/>
      <c r="AN412" s="209"/>
      <c r="AO412" s="209"/>
      <c r="AP412" s="209"/>
      <c r="AQ412" s="209"/>
      <c r="AR412" s="209"/>
      <c r="AS412" s="209"/>
      <c r="AT412" s="209"/>
      <c r="AU412" s="209"/>
      <c r="AV412" s="209"/>
      <c r="AW412" s="209"/>
      <c r="AX412" s="209"/>
      <c r="AY412" s="209"/>
      <c r="AZ412" s="209"/>
      <c r="BA412" s="209"/>
      <c r="BB412" s="209"/>
      <c r="BC412" s="209"/>
      <c r="BD412" s="209"/>
      <c r="BE412" s="209"/>
      <c r="BF412" s="209"/>
      <c r="BG412" s="209"/>
      <c r="BH412" s="209"/>
      <c r="BI412" s="209"/>
    </row>
    <row r="413" spans="1:61" s="351" customFormat="1" ht="17.25" customHeight="1" x14ac:dyDescent="0.25">
      <c r="A413" s="349"/>
      <c r="B413" s="353" t="s">
        <v>190</v>
      </c>
      <c r="C413" s="79" t="s">
        <v>9</v>
      </c>
      <c r="D413" s="348">
        <v>1</v>
      </c>
      <c r="E413" s="352">
        <v>3</v>
      </c>
      <c r="G413" s="60"/>
      <c r="H413" s="73"/>
      <c r="I413" s="209"/>
      <c r="J413" s="209"/>
      <c r="K413" s="209"/>
      <c r="L413" s="209"/>
      <c r="M413" s="209"/>
      <c r="N413" s="209"/>
      <c r="O413" s="209"/>
      <c r="P413" s="209"/>
      <c r="Q413" s="209"/>
      <c r="R413" s="209"/>
      <c r="S413" s="209"/>
      <c r="T413" s="209"/>
      <c r="U413" s="209"/>
      <c r="V413" s="209"/>
      <c r="W413" s="209"/>
      <c r="X413" s="209"/>
      <c r="Y413" s="209"/>
      <c r="Z413" s="209"/>
      <c r="AA413" s="209"/>
      <c r="AB413" s="209"/>
      <c r="AC413" s="209"/>
      <c r="AD413" s="209"/>
      <c r="AE413" s="209"/>
      <c r="AF413" s="209"/>
      <c r="AG413" s="209"/>
      <c r="AH413" s="209"/>
      <c r="AI413" s="209"/>
      <c r="AJ413" s="209"/>
      <c r="AK413" s="209"/>
      <c r="AL413" s="209"/>
      <c r="AM413" s="209"/>
      <c r="AN413" s="209"/>
      <c r="AO413" s="209"/>
      <c r="AP413" s="209"/>
      <c r="AQ413" s="209"/>
      <c r="AR413" s="209"/>
      <c r="AS413" s="209"/>
      <c r="AT413" s="209"/>
      <c r="AU413" s="209"/>
      <c r="AV413" s="209"/>
      <c r="AW413" s="209"/>
      <c r="AX413" s="209"/>
      <c r="AY413" s="209"/>
      <c r="AZ413" s="209"/>
      <c r="BA413" s="209"/>
      <c r="BB413" s="209"/>
      <c r="BC413" s="209"/>
      <c r="BD413" s="209"/>
      <c r="BE413" s="209"/>
      <c r="BF413" s="209"/>
      <c r="BG413" s="209"/>
      <c r="BH413" s="209"/>
      <c r="BI413" s="209"/>
    </row>
    <row r="414" spans="1:61" s="351" customFormat="1" ht="17.25" customHeight="1" x14ac:dyDescent="0.25">
      <c r="A414" s="349"/>
      <c r="B414" s="353" t="s">
        <v>191</v>
      </c>
      <c r="C414" s="79" t="s">
        <v>9</v>
      </c>
      <c r="D414" s="348">
        <v>1</v>
      </c>
      <c r="E414" s="352">
        <v>5</v>
      </c>
      <c r="G414" s="60"/>
      <c r="H414" s="73"/>
      <c r="I414" s="209"/>
      <c r="J414" s="209"/>
      <c r="K414" s="209"/>
      <c r="L414" s="209"/>
      <c r="M414" s="209"/>
      <c r="N414" s="209"/>
      <c r="O414" s="209"/>
      <c r="P414" s="209"/>
      <c r="Q414" s="209"/>
      <c r="R414" s="209"/>
      <c r="S414" s="209"/>
      <c r="T414" s="209"/>
      <c r="U414" s="209"/>
      <c r="V414" s="209"/>
      <c r="W414" s="209"/>
      <c r="X414" s="209"/>
      <c r="Y414" s="209"/>
      <c r="Z414" s="209"/>
      <c r="AA414" s="209"/>
      <c r="AB414" s="209"/>
      <c r="AC414" s="209"/>
      <c r="AD414" s="209"/>
      <c r="AE414" s="209"/>
      <c r="AF414" s="209"/>
      <c r="AG414" s="209"/>
      <c r="AH414" s="209"/>
      <c r="AI414" s="209"/>
      <c r="AJ414" s="209"/>
      <c r="AK414" s="209"/>
      <c r="AL414" s="209"/>
      <c r="AM414" s="209"/>
      <c r="AN414" s="209"/>
      <c r="AO414" s="209"/>
      <c r="AP414" s="209"/>
      <c r="AQ414" s="209"/>
      <c r="AR414" s="209"/>
      <c r="AS414" s="209"/>
      <c r="AT414" s="209"/>
      <c r="AU414" s="209"/>
      <c r="AV414" s="209"/>
      <c r="AW414" s="209"/>
      <c r="AX414" s="209"/>
      <c r="AY414" s="209"/>
      <c r="AZ414" s="209"/>
      <c r="BA414" s="209"/>
      <c r="BB414" s="209"/>
      <c r="BC414" s="209"/>
      <c r="BD414" s="209"/>
      <c r="BE414" s="209"/>
      <c r="BF414" s="209"/>
      <c r="BG414" s="209"/>
      <c r="BH414" s="209"/>
      <c r="BI414" s="209"/>
    </row>
    <row r="415" spans="1:61" s="351" customFormat="1" ht="17.25" customHeight="1" x14ac:dyDescent="0.25">
      <c r="A415" s="349"/>
      <c r="B415" s="354" t="s">
        <v>192</v>
      </c>
      <c r="C415" s="79" t="s">
        <v>9</v>
      </c>
      <c r="D415" s="348">
        <v>1</v>
      </c>
      <c r="E415" s="352">
        <v>26</v>
      </c>
      <c r="G415" s="60"/>
      <c r="H415" s="73"/>
      <c r="I415" s="209"/>
      <c r="J415" s="209"/>
      <c r="K415" s="209"/>
      <c r="L415" s="209"/>
      <c r="M415" s="209"/>
      <c r="N415" s="209"/>
      <c r="O415" s="209"/>
      <c r="P415" s="209"/>
      <c r="Q415" s="209"/>
      <c r="R415" s="209"/>
      <c r="S415" s="209"/>
      <c r="T415" s="209"/>
      <c r="U415" s="209"/>
      <c r="V415" s="209"/>
      <c r="W415" s="209"/>
      <c r="X415" s="209"/>
      <c r="Y415" s="209"/>
      <c r="Z415" s="209"/>
      <c r="AA415" s="209"/>
      <c r="AB415" s="209"/>
      <c r="AC415" s="209"/>
      <c r="AD415" s="209"/>
      <c r="AE415" s="209"/>
      <c r="AF415" s="209"/>
      <c r="AG415" s="209"/>
      <c r="AH415" s="209"/>
      <c r="AI415" s="209"/>
      <c r="AJ415" s="209"/>
      <c r="AK415" s="209"/>
      <c r="AL415" s="209"/>
      <c r="AM415" s="209"/>
      <c r="AN415" s="209"/>
      <c r="AO415" s="209"/>
      <c r="AP415" s="209"/>
      <c r="AQ415" s="209"/>
      <c r="AR415" s="209"/>
      <c r="AS415" s="209"/>
      <c r="AT415" s="209"/>
      <c r="AU415" s="209"/>
      <c r="AV415" s="209"/>
      <c r="AW415" s="209"/>
      <c r="AX415" s="209"/>
      <c r="AY415" s="209"/>
      <c r="AZ415" s="209"/>
      <c r="BA415" s="209"/>
      <c r="BB415" s="209"/>
      <c r="BC415" s="209"/>
      <c r="BD415" s="209"/>
      <c r="BE415" s="209"/>
      <c r="BF415" s="209"/>
      <c r="BG415" s="209"/>
      <c r="BH415" s="209"/>
      <c r="BI415" s="209"/>
    </row>
    <row r="416" spans="1:61" s="351" customFormat="1" ht="17.25" customHeight="1" x14ac:dyDescent="0.25">
      <c r="A416" s="349"/>
      <c r="B416" s="125" t="s">
        <v>188</v>
      </c>
      <c r="C416" s="79" t="s">
        <v>9</v>
      </c>
      <c r="D416" s="348">
        <v>1</v>
      </c>
      <c r="E416" s="352">
        <v>3</v>
      </c>
      <c r="G416" s="60"/>
      <c r="H416" s="73"/>
      <c r="I416" s="209"/>
      <c r="J416" s="209"/>
      <c r="K416" s="209"/>
      <c r="L416" s="209"/>
      <c r="M416" s="209"/>
      <c r="N416" s="209"/>
      <c r="O416" s="209"/>
      <c r="P416" s="209"/>
      <c r="Q416" s="209"/>
      <c r="R416" s="209"/>
      <c r="S416" s="209"/>
      <c r="T416" s="209"/>
      <c r="U416" s="209"/>
      <c r="V416" s="209"/>
      <c r="W416" s="209"/>
      <c r="X416" s="209"/>
      <c r="Y416" s="209"/>
      <c r="Z416" s="209"/>
      <c r="AA416" s="209"/>
      <c r="AB416" s="209"/>
      <c r="AC416" s="209"/>
      <c r="AD416" s="209"/>
      <c r="AE416" s="209"/>
      <c r="AF416" s="209"/>
      <c r="AG416" s="209"/>
      <c r="AH416" s="209"/>
      <c r="AI416" s="209"/>
      <c r="AJ416" s="209"/>
      <c r="AK416" s="209"/>
      <c r="AL416" s="209"/>
      <c r="AM416" s="209"/>
      <c r="AN416" s="209"/>
      <c r="AO416" s="209"/>
      <c r="AP416" s="209"/>
      <c r="AQ416" s="209"/>
      <c r="AR416" s="209"/>
      <c r="AS416" s="209"/>
      <c r="AT416" s="209"/>
      <c r="AU416" s="209"/>
      <c r="AV416" s="209"/>
      <c r="AW416" s="209"/>
      <c r="AX416" s="209"/>
      <c r="AY416" s="209"/>
      <c r="AZ416" s="209"/>
      <c r="BA416" s="209"/>
      <c r="BB416" s="209"/>
      <c r="BC416" s="209"/>
      <c r="BD416" s="209"/>
      <c r="BE416" s="209"/>
      <c r="BF416" s="209"/>
      <c r="BG416" s="209"/>
      <c r="BH416" s="209"/>
      <c r="BI416" s="209"/>
    </row>
    <row r="417" spans="1:61" s="351" customFormat="1" ht="17.25" customHeight="1" x14ac:dyDescent="0.25">
      <c r="A417" s="349"/>
      <c r="B417" s="125" t="s">
        <v>193</v>
      </c>
      <c r="C417" s="79" t="s">
        <v>9</v>
      </c>
      <c r="D417" s="348">
        <v>1</v>
      </c>
      <c r="E417" s="352">
        <v>18</v>
      </c>
      <c r="G417" s="60"/>
      <c r="H417" s="73"/>
      <c r="I417" s="209"/>
      <c r="J417" s="209"/>
      <c r="K417" s="209"/>
      <c r="L417" s="209"/>
      <c r="M417" s="209"/>
      <c r="N417" s="209"/>
      <c r="O417" s="209"/>
      <c r="P417" s="209"/>
      <c r="Q417" s="209"/>
      <c r="R417" s="209"/>
      <c r="S417" s="209"/>
      <c r="T417" s="209"/>
      <c r="U417" s="209"/>
      <c r="V417" s="209"/>
      <c r="W417" s="209"/>
      <c r="X417" s="209"/>
      <c r="Y417" s="209"/>
      <c r="Z417" s="209"/>
      <c r="AA417" s="209"/>
      <c r="AB417" s="209"/>
      <c r="AC417" s="209"/>
      <c r="AD417" s="209"/>
      <c r="AE417" s="209"/>
      <c r="AF417" s="209"/>
      <c r="AG417" s="209"/>
      <c r="AH417" s="209"/>
      <c r="AI417" s="209"/>
      <c r="AJ417" s="209"/>
      <c r="AK417" s="209"/>
      <c r="AL417" s="209"/>
      <c r="AM417" s="209"/>
      <c r="AN417" s="209"/>
      <c r="AO417" s="209"/>
      <c r="AP417" s="209"/>
      <c r="AQ417" s="209"/>
      <c r="AR417" s="209"/>
      <c r="AS417" s="209"/>
      <c r="AT417" s="209"/>
      <c r="AU417" s="209"/>
      <c r="AV417" s="209"/>
      <c r="AW417" s="209"/>
      <c r="AX417" s="209"/>
      <c r="AY417" s="209"/>
      <c r="AZ417" s="209"/>
      <c r="BA417" s="209"/>
      <c r="BB417" s="209"/>
      <c r="BC417" s="209"/>
      <c r="BD417" s="209"/>
      <c r="BE417" s="209"/>
      <c r="BF417" s="209"/>
      <c r="BG417" s="209"/>
      <c r="BH417" s="209"/>
      <c r="BI417" s="209"/>
    </row>
    <row r="418" spans="1:61" s="351" customFormat="1" ht="17.25" customHeight="1" x14ac:dyDescent="0.25">
      <c r="A418" s="349"/>
      <c r="B418" s="124" t="s">
        <v>194</v>
      </c>
      <c r="C418" s="79" t="s">
        <v>9</v>
      </c>
      <c r="D418" s="348">
        <v>1</v>
      </c>
      <c r="E418" s="352">
        <v>40</v>
      </c>
      <c r="G418" s="60"/>
      <c r="H418" s="73"/>
      <c r="I418" s="209"/>
      <c r="J418" s="209"/>
      <c r="K418" s="209"/>
      <c r="L418" s="209"/>
      <c r="M418" s="209"/>
      <c r="N418" s="209"/>
      <c r="O418" s="209"/>
      <c r="P418" s="209"/>
      <c r="Q418" s="209"/>
      <c r="R418" s="209"/>
      <c r="S418" s="209"/>
      <c r="T418" s="209"/>
      <c r="U418" s="209"/>
      <c r="V418" s="209"/>
      <c r="W418" s="209"/>
      <c r="X418" s="209"/>
      <c r="Y418" s="209"/>
      <c r="Z418" s="209"/>
      <c r="AA418" s="209"/>
      <c r="AB418" s="209"/>
      <c r="AC418" s="209"/>
      <c r="AD418" s="209"/>
      <c r="AE418" s="209"/>
      <c r="AF418" s="209"/>
      <c r="AG418" s="209"/>
      <c r="AH418" s="209"/>
      <c r="AI418" s="209"/>
      <c r="AJ418" s="209"/>
      <c r="AK418" s="209"/>
      <c r="AL418" s="209"/>
      <c r="AM418" s="209"/>
      <c r="AN418" s="209"/>
      <c r="AO418" s="209"/>
      <c r="AP418" s="209"/>
      <c r="AQ418" s="209"/>
      <c r="AR418" s="209"/>
      <c r="AS418" s="209"/>
      <c r="AT418" s="209"/>
      <c r="AU418" s="209"/>
      <c r="AV418" s="209"/>
      <c r="AW418" s="209"/>
      <c r="AX418" s="209"/>
      <c r="AY418" s="209"/>
      <c r="AZ418" s="209"/>
      <c r="BA418" s="209"/>
      <c r="BB418" s="209"/>
      <c r="BC418" s="209"/>
      <c r="BD418" s="209"/>
      <c r="BE418" s="209"/>
      <c r="BF418" s="209"/>
      <c r="BG418" s="209"/>
      <c r="BH418" s="209"/>
      <c r="BI418" s="209"/>
    </row>
    <row r="419" spans="1:61" s="351" customFormat="1" ht="17.25" customHeight="1" x14ac:dyDescent="0.25">
      <c r="A419" s="349"/>
      <c r="B419" s="353" t="s">
        <v>52</v>
      </c>
      <c r="C419" s="79" t="s">
        <v>9</v>
      </c>
      <c r="D419" s="348">
        <v>1</v>
      </c>
      <c r="E419" s="352">
        <v>3</v>
      </c>
      <c r="G419" s="60"/>
      <c r="H419" s="73"/>
      <c r="I419" s="209"/>
      <c r="J419" s="209"/>
      <c r="K419" s="209"/>
      <c r="L419" s="209"/>
      <c r="M419" s="209"/>
      <c r="N419" s="209"/>
      <c r="O419" s="209"/>
      <c r="P419" s="209"/>
      <c r="Q419" s="209"/>
      <c r="R419" s="209"/>
      <c r="S419" s="209"/>
      <c r="T419" s="209"/>
      <c r="U419" s="209"/>
      <c r="V419" s="209"/>
      <c r="W419" s="209"/>
      <c r="X419" s="209"/>
      <c r="Y419" s="209"/>
      <c r="Z419" s="209"/>
      <c r="AA419" s="209"/>
      <c r="AB419" s="209"/>
      <c r="AC419" s="209"/>
      <c r="AD419" s="209"/>
      <c r="AE419" s="209"/>
      <c r="AF419" s="209"/>
      <c r="AG419" s="209"/>
      <c r="AH419" s="209"/>
      <c r="AI419" s="209"/>
      <c r="AJ419" s="209"/>
      <c r="AK419" s="209"/>
      <c r="AL419" s="209"/>
      <c r="AM419" s="209"/>
      <c r="AN419" s="209"/>
      <c r="AO419" s="209"/>
      <c r="AP419" s="209"/>
      <c r="AQ419" s="209"/>
      <c r="AR419" s="209"/>
      <c r="AS419" s="209"/>
      <c r="AT419" s="209"/>
      <c r="AU419" s="209"/>
      <c r="AV419" s="209"/>
      <c r="AW419" s="209"/>
      <c r="AX419" s="209"/>
      <c r="AY419" s="209"/>
      <c r="AZ419" s="209"/>
      <c r="BA419" s="209"/>
      <c r="BB419" s="209"/>
      <c r="BC419" s="209"/>
      <c r="BD419" s="209"/>
      <c r="BE419" s="209"/>
      <c r="BF419" s="209"/>
      <c r="BG419" s="209"/>
      <c r="BH419" s="209"/>
      <c r="BI419" s="209"/>
    </row>
    <row r="420" spans="1:61" s="351" customFormat="1" ht="17.25" customHeight="1" x14ac:dyDescent="0.25">
      <c r="A420" s="349"/>
      <c r="B420" s="353" t="s">
        <v>195</v>
      </c>
      <c r="C420" s="79" t="s">
        <v>9</v>
      </c>
      <c r="D420" s="348">
        <v>1</v>
      </c>
      <c r="E420" s="352">
        <v>3</v>
      </c>
      <c r="G420" s="60"/>
      <c r="H420" s="73"/>
      <c r="I420" s="209"/>
      <c r="J420" s="209"/>
      <c r="K420" s="209"/>
      <c r="L420" s="209"/>
      <c r="M420" s="209"/>
      <c r="N420" s="209"/>
      <c r="O420" s="209"/>
      <c r="P420" s="209"/>
      <c r="Q420" s="209"/>
      <c r="R420" s="209"/>
      <c r="S420" s="209"/>
      <c r="T420" s="209"/>
      <c r="U420" s="209"/>
      <c r="V420" s="209"/>
      <c r="W420" s="209"/>
      <c r="X420" s="209"/>
      <c r="Y420" s="209"/>
      <c r="Z420" s="209"/>
      <c r="AA420" s="209"/>
      <c r="AB420" s="209"/>
      <c r="AC420" s="209"/>
      <c r="AD420" s="209"/>
      <c r="AE420" s="209"/>
      <c r="AF420" s="209"/>
      <c r="AG420" s="209"/>
      <c r="AH420" s="209"/>
      <c r="AI420" s="209"/>
      <c r="AJ420" s="209"/>
      <c r="AK420" s="209"/>
      <c r="AL420" s="209"/>
      <c r="AM420" s="209"/>
      <c r="AN420" s="209"/>
      <c r="AO420" s="209"/>
      <c r="AP420" s="209"/>
      <c r="AQ420" s="209"/>
      <c r="AR420" s="209"/>
      <c r="AS420" s="209"/>
      <c r="AT420" s="209"/>
      <c r="AU420" s="209"/>
      <c r="AV420" s="209"/>
      <c r="AW420" s="209"/>
      <c r="AX420" s="209"/>
      <c r="AY420" s="209"/>
      <c r="AZ420" s="209"/>
      <c r="BA420" s="209"/>
      <c r="BB420" s="209"/>
      <c r="BC420" s="209"/>
      <c r="BD420" s="209"/>
      <c r="BE420" s="209"/>
      <c r="BF420" s="209"/>
      <c r="BG420" s="209"/>
      <c r="BH420" s="209"/>
      <c r="BI420" s="209"/>
    </row>
    <row r="421" spans="1:61" s="59" customFormat="1" ht="18" customHeight="1" x14ac:dyDescent="0.25">
      <c r="A421" s="151"/>
      <c r="B421" s="155" t="s">
        <v>196</v>
      </c>
      <c r="C421" s="79" t="s">
        <v>9</v>
      </c>
      <c r="D421" s="156">
        <v>1</v>
      </c>
      <c r="E421" s="157">
        <v>1</v>
      </c>
      <c r="G421" s="60"/>
      <c r="H421" s="73"/>
      <c r="I421" s="118"/>
    </row>
    <row r="422" spans="1:61" s="59" customFormat="1" ht="18" customHeight="1" x14ac:dyDescent="0.25">
      <c r="A422" s="151"/>
      <c r="B422" s="155" t="s">
        <v>197</v>
      </c>
      <c r="C422" s="79" t="s">
        <v>9</v>
      </c>
      <c r="D422" s="156">
        <v>1</v>
      </c>
      <c r="E422" s="158">
        <v>1</v>
      </c>
      <c r="G422" s="60"/>
      <c r="H422" s="73"/>
      <c r="I422" s="118"/>
    </row>
    <row r="423" spans="1:61" s="59" customFormat="1" ht="18" customHeight="1" x14ac:dyDescent="0.25">
      <c r="A423" s="151"/>
      <c r="B423" s="155" t="s">
        <v>198</v>
      </c>
      <c r="C423" s="79" t="s">
        <v>9</v>
      </c>
      <c r="D423" s="156">
        <v>1</v>
      </c>
      <c r="E423" s="158">
        <v>3</v>
      </c>
      <c r="G423" s="60"/>
      <c r="H423" s="73"/>
      <c r="I423" s="118"/>
    </row>
    <row r="424" spans="1:61" s="59" customFormat="1" ht="18" customHeight="1" x14ac:dyDescent="0.25">
      <c r="A424" s="151"/>
      <c r="B424" s="155" t="s">
        <v>199</v>
      </c>
      <c r="C424" s="79" t="s">
        <v>9</v>
      </c>
      <c r="D424" s="159">
        <v>2</v>
      </c>
      <c r="E424" s="158">
        <v>6</v>
      </c>
      <c r="G424" s="60"/>
      <c r="H424" s="73"/>
      <c r="I424" s="118"/>
    </row>
    <row r="425" spans="1:61" s="59" customFormat="1" ht="18" customHeight="1" x14ac:dyDescent="0.25">
      <c r="A425" s="151"/>
      <c r="B425" s="131" t="s">
        <v>51</v>
      </c>
      <c r="C425" s="79"/>
      <c r="D425" s="79"/>
      <c r="E425" s="247">
        <f>SUM(E426:E427)</f>
        <v>20</v>
      </c>
      <c r="G425" s="60"/>
      <c r="H425" s="73"/>
      <c r="I425" s="118"/>
    </row>
    <row r="426" spans="1:61" s="59" customFormat="1" ht="18" customHeight="1" x14ac:dyDescent="0.25">
      <c r="A426" s="151"/>
      <c r="B426" s="100" t="s">
        <v>75</v>
      </c>
      <c r="C426" s="79" t="s">
        <v>9</v>
      </c>
      <c r="D426" s="79">
        <v>1</v>
      </c>
      <c r="E426" s="158">
        <v>5</v>
      </c>
      <c r="G426" s="60"/>
      <c r="H426" s="73"/>
      <c r="I426" s="118"/>
    </row>
    <row r="427" spans="1:61" s="59" customFormat="1" ht="18" customHeight="1" x14ac:dyDescent="0.25">
      <c r="A427" s="151"/>
      <c r="B427" s="100" t="s">
        <v>76</v>
      </c>
      <c r="C427" s="79" t="s">
        <v>9</v>
      </c>
      <c r="D427" s="79">
        <v>1</v>
      </c>
      <c r="E427" s="158">
        <v>15</v>
      </c>
      <c r="G427" s="60"/>
      <c r="H427" s="73"/>
      <c r="I427" s="118"/>
    </row>
    <row r="428" spans="1:61" s="59" customFormat="1" ht="34.5" customHeight="1" x14ac:dyDescent="0.25">
      <c r="A428" s="374" t="s">
        <v>10</v>
      </c>
      <c r="B428" s="375"/>
      <c r="C428" s="375"/>
      <c r="D428" s="375"/>
      <c r="E428" s="284">
        <f>E429+E467+E464</f>
        <v>1766</v>
      </c>
      <c r="G428" s="60"/>
      <c r="H428" s="73"/>
      <c r="J428" s="68"/>
      <c r="L428" s="68"/>
    </row>
    <row r="429" spans="1:61" s="59" customFormat="1" ht="14.25" customHeight="1" x14ac:dyDescent="0.25">
      <c r="A429" s="310"/>
      <c r="B429" s="176" t="s">
        <v>28</v>
      </c>
      <c r="C429" s="71" t="s">
        <v>19</v>
      </c>
      <c r="D429" s="176"/>
      <c r="E429" s="332">
        <f>E456+E454+E430+E443+E449+E446+E461+E435</f>
        <v>1302</v>
      </c>
      <c r="G429" s="60"/>
      <c r="H429" s="73"/>
      <c r="J429" s="68"/>
      <c r="L429" s="68"/>
    </row>
    <row r="430" spans="1:61" s="59" customFormat="1" ht="14.25" customHeight="1" x14ac:dyDescent="0.25">
      <c r="A430" s="310"/>
      <c r="B430" s="212" t="s">
        <v>32</v>
      </c>
      <c r="C430" s="75"/>
      <c r="D430" s="355"/>
      <c r="E430" s="191">
        <f>SUM(E431:E434)</f>
        <v>110</v>
      </c>
      <c r="G430" s="60"/>
      <c r="H430" s="73"/>
      <c r="J430" s="68"/>
      <c r="L430" s="68"/>
    </row>
    <row r="431" spans="1:61" s="59" customFormat="1" ht="14.25" customHeight="1" x14ac:dyDescent="0.25">
      <c r="A431" s="310"/>
      <c r="B431" s="105" t="s">
        <v>298</v>
      </c>
      <c r="C431" s="79" t="s">
        <v>9</v>
      </c>
      <c r="D431" s="141">
        <v>1</v>
      </c>
      <c r="E431" s="356">
        <v>78</v>
      </c>
      <c r="G431" s="60"/>
      <c r="H431" s="73"/>
      <c r="J431" s="68"/>
      <c r="L431" s="68"/>
    </row>
    <row r="432" spans="1:61" s="59" customFormat="1" ht="14.25" customHeight="1" x14ac:dyDescent="0.25">
      <c r="A432" s="310"/>
      <c r="B432" s="105" t="s">
        <v>299</v>
      </c>
      <c r="C432" s="79" t="s">
        <v>9</v>
      </c>
      <c r="D432" s="141">
        <v>1</v>
      </c>
      <c r="E432" s="356">
        <v>10</v>
      </c>
      <c r="G432" s="60"/>
      <c r="H432" s="73"/>
      <c r="J432" s="68"/>
      <c r="L432" s="68"/>
    </row>
    <row r="433" spans="1:12" s="59" customFormat="1" ht="14.25" customHeight="1" x14ac:dyDescent="0.25">
      <c r="A433" s="310"/>
      <c r="B433" s="185" t="s">
        <v>300</v>
      </c>
      <c r="C433" s="79" t="s">
        <v>9</v>
      </c>
      <c r="D433" s="141">
        <v>1</v>
      </c>
      <c r="E433" s="356">
        <v>12</v>
      </c>
      <c r="G433" s="60"/>
      <c r="H433" s="73"/>
      <c r="J433" s="68"/>
      <c r="L433" s="68"/>
    </row>
    <row r="434" spans="1:12" s="59" customFormat="1" ht="14.25" customHeight="1" x14ac:dyDescent="0.25">
      <c r="A434" s="310"/>
      <c r="B434" s="185" t="s">
        <v>301</v>
      </c>
      <c r="C434" s="79" t="s">
        <v>9</v>
      </c>
      <c r="D434" s="141">
        <v>1</v>
      </c>
      <c r="E434" s="241">
        <v>10</v>
      </c>
      <c r="G434" s="60"/>
      <c r="H434" s="73"/>
      <c r="J434" s="68"/>
      <c r="L434" s="68"/>
    </row>
    <row r="435" spans="1:12" s="59" customFormat="1" ht="14.25" customHeight="1" x14ac:dyDescent="0.25">
      <c r="A435" s="310"/>
      <c r="B435" s="212" t="s">
        <v>20</v>
      </c>
      <c r="C435" s="79"/>
      <c r="D435" s="141"/>
      <c r="E435" s="187">
        <f>SUM(E436:E442)</f>
        <v>499</v>
      </c>
      <c r="G435" s="60"/>
      <c r="H435" s="73"/>
      <c r="J435" s="68"/>
      <c r="L435" s="68"/>
    </row>
    <row r="436" spans="1:12" s="59" customFormat="1" ht="14.25" customHeight="1" x14ac:dyDescent="0.25">
      <c r="A436" s="310"/>
      <c r="B436" s="105" t="s">
        <v>391</v>
      </c>
      <c r="C436" s="159" t="s">
        <v>9</v>
      </c>
      <c r="D436" s="240">
        <v>1</v>
      </c>
      <c r="E436" s="241">
        <v>155</v>
      </c>
      <c r="G436" s="60"/>
      <c r="H436" s="73"/>
      <c r="J436" s="68"/>
      <c r="L436" s="68"/>
    </row>
    <row r="437" spans="1:12" s="59" customFormat="1" ht="14.25" customHeight="1" x14ac:dyDescent="0.25">
      <c r="A437" s="310"/>
      <c r="B437" s="105" t="s">
        <v>392</v>
      </c>
      <c r="C437" s="159" t="s">
        <v>9</v>
      </c>
      <c r="D437" s="240">
        <v>1</v>
      </c>
      <c r="E437" s="241">
        <v>65</v>
      </c>
      <c r="G437" s="60"/>
      <c r="H437" s="73"/>
      <c r="J437" s="68"/>
      <c r="L437" s="68"/>
    </row>
    <row r="438" spans="1:12" s="59" customFormat="1" ht="14.25" customHeight="1" x14ac:dyDescent="0.25">
      <c r="A438" s="310"/>
      <c r="B438" s="105" t="s">
        <v>393</v>
      </c>
      <c r="C438" s="159" t="s">
        <v>9</v>
      </c>
      <c r="D438" s="240">
        <v>1</v>
      </c>
      <c r="E438" s="241">
        <v>65</v>
      </c>
      <c r="G438" s="60"/>
      <c r="H438" s="73"/>
      <c r="J438" s="68"/>
      <c r="L438" s="68"/>
    </row>
    <row r="439" spans="1:12" s="59" customFormat="1" ht="14.25" customHeight="1" x14ac:dyDescent="0.25">
      <c r="A439" s="310"/>
      <c r="B439" s="105" t="s">
        <v>394</v>
      </c>
      <c r="C439" s="159" t="s">
        <v>9</v>
      </c>
      <c r="D439" s="240">
        <v>1</v>
      </c>
      <c r="E439" s="241">
        <v>65</v>
      </c>
      <c r="G439" s="60"/>
      <c r="H439" s="73"/>
      <c r="J439" s="68"/>
      <c r="L439" s="68"/>
    </row>
    <row r="440" spans="1:12" s="59" customFormat="1" ht="14.25" customHeight="1" x14ac:dyDescent="0.25">
      <c r="A440" s="310"/>
      <c r="B440" s="105" t="s">
        <v>395</v>
      </c>
      <c r="C440" s="159" t="s">
        <v>9</v>
      </c>
      <c r="D440" s="240">
        <v>1</v>
      </c>
      <c r="E440" s="241">
        <v>107</v>
      </c>
      <c r="G440" s="60"/>
      <c r="H440" s="73"/>
      <c r="J440" s="68"/>
      <c r="L440" s="68"/>
    </row>
    <row r="441" spans="1:12" s="59" customFormat="1" ht="14.25" customHeight="1" x14ac:dyDescent="0.25">
      <c r="A441" s="310"/>
      <c r="B441" s="105" t="s">
        <v>396</v>
      </c>
      <c r="C441" s="159" t="s">
        <v>9</v>
      </c>
      <c r="D441" s="240">
        <v>1</v>
      </c>
      <c r="E441" s="241">
        <v>18</v>
      </c>
      <c r="G441" s="60"/>
      <c r="H441" s="73"/>
      <c r="J441" s="68"/>
      <c r="L441" s="68"/>
    </row>
    <row r="442" spans="1:12" s="59" customFormat="1" ht="14.25" customHeight="1" x14ac:dyDescent="0.25">
      <c r="A442" s="310"/>
      <c r="B442" s="105" t="s">
        <v>397</v>
      </c>
      <c r="C442" s="159" t="s">
        <v>9</v>
      </c>
      <c r="D442" s="240">
        <v>1</v>
      </c>
      <c r="E442" s="241">
        <v>24</v>
      </c>
      <c r="G442" s="60"/>
      <c r="H442" s="73"/>
      <c r="J442" s="68"/>
      <c r="L442" s="68"/>
    </row>
    <row r="443" spans="1:12" s="59" customFormat="1" ht="15.75" customHeight="1" x14ac:dyDescent="0.25">
      <c r="A443" s="310"/>
      <c r="B443" s="212" t="s">
        <v>48</v>
      </c>
      <c r="C443" s="79"/>
      <c r="D443" s="141"/>
      <c r="E443" s="113">
        <f>E444+E445</f>
        <v>9</v>
      </c>
      <c r="G443" s="60"/>
      <c r="H443" s="73"/>
      <c r="J443" s="68"/>
      <c r="L443" s="68"/>
    </row>
    <row r="444" spans="1:12" s="59" customFormat="1" ht="15.75" customHeight="1" x14ac:dyDescent="0.25">
      <c r="A444" s="310"/>
      <c r="B444" s="185" t="s">
        <v>312</v>
      </c>
      <c r="C444" s="79" t="s">
        <v>9</v>
      </c>
      <c r="D444" s="141">
        <v>1</v>
      </c>
      <c r="E444" s="114">
        <v>6</v>
      </c>
      <c r="G444" s="60"/>
      <c r="H444" s="73"/>
      <c r="J444" s="68"/>
      <c r="L444" s="68"/>
    </row>
    <row r="445" spans="1:12" s="59" customFormat="1" ht="15.75" customHeight="1" x14ac:dyDescent="0.25">
      <c r="A445" s="310"/>
      <c r="B445" s="185" t="s">
        <v>313</v>
      </c>
      <c r="C445" s="79" t="s">
        <v>9</v>
      </c>
      <c r="D445" s="141">
        <v>1</v>
      </c>
      <c r="E445" s="186">
        <v>3</v>
      </c>
      <c r="G445" s="60"/>
      <c r="H445" s="73"/>
      <c r="J445" s="68"/>
      <c r="L445" s="68"/>
    </row>
    <row r="446" spans="1:12" s="59" customFormat="1" ht="15.75" customHeight="1" x14ac:dyDescent="0.25">
      <c r="A446" s="310"/>
      <c r="B446" s="190" t="s">
        <v>33</v>
      </c>
      <c r="C446" s="192"/>
      <c r="D446" s="193"/>
      <c r="E446" s="191">
        <f>E447+E448</f>
        <v>62</v>
      </c>
      <c r="G446" s="60"/>
      <c r="H446" s="73"/>
      <c r="J446" s="68"/>
      <c r="L446" s="68"/>
    </row>
    <row r="447" spans="1:12" s="59" customFormat="1" ht="15.75" customHeight="1" x14ac:dyDescent="0.25">
      <c r="A447" s="310"/>
      <c r="B447" s="234" t="s">
        <v>311</v>
      </c>
      <c r="C447" s="79" t="s">
        <v>9</v>
      </c>
      <c r="D447" s="141">
        <v>1</v>
      </c>
      <c r="E447" s="186">
        <v>22</v>
      </c>
      <c r="G447" s="60"/>
      <c r="H447" s="73"/>
      <c r="J447" s="68"/>
      <c r="L447" s="68"/>
    </row>
    <row r="448" spans="1:12" s="59" customFormat="1" ht="47.25" x14ac:dyDescent="0.25">
      <c r="A448" s="310"/>
      <c r="B448" s="208" t="s">
        <v>431</v>
      </c>
      <c r="C448" s="79" t="s">
        <v>9</v>
      </c>
      <c r="D448" s="141">
        <v>1</v>
      </c>
      <c r="E448" s="186">
        <v>40</v>
      </c>
      <c r="F448" s="59" t="s">
        <v>320</v>
      </c>
      <c r="G448" s="60"/>
      <c r="H448" s="73"/>
      <c r="J448" s="68"/>
      <c r="L448" s="68"/>
    </row>
    <row r="449" spans="1:13" s="59" customFormat="1" ht="15.75" customHeight="1" x14ac:dyDescent="0.25">
      <c r="A449" s="310"/>
      <c r="B449" s="85" t="s">
        <v>304</v>
      </c>
      <c r="C449" s="79"/>
      <c r="D449" s="141"/>
      <c r="E449" s="187">
        <f>SUM(E450:E453)</f>
        <v>51</v>
      </c>
      <c r="G449" s="60"/>
      <c r="H449" s="73"/>
      <c r="J449" s="68"/>
      <c r="L449" s="68"/>
    </row>
    <row r="450" spans="1:13" s="59" customFormat="1" ht="15.75" customHeight="1" x14ac:dyDescent="0.25">
      <c r="A450" s="310"/>
      <c r="B450" s="185" t="s">
        <v>305</v>
      </c>
      <c r="C450" s="79" t="s">
        <v>9</v>
      </c>
      <c r="D450" s="141">
        <v>1</v>
      </c>
      <c r="E450" s="114">
        <v>22</v>
      </c>
      <c r="G450" s="60"/>
      <c r="H450" s="73"/>
      <c r="J450" s="68"/>
      <c r="L450" s="68"/>
    </row>
    <row r="451" spans="1:13" s="59" customFormat="1" ht="15.75" customHeight="1" x14ac:dyDescent="0.25">
      <c r="A451" s="310"/>
      <c r="B451" s="102" t="s">
        <v>306</v>
      </c>
      <c r="C451" s="79" t="s">
        <v>9</v>
      </c>
      <c r="D451" s="141">
        <v>1</v>
      </c>
      <c r="E451" s="114">
        <v>18</v>
      </c>
      <c r="G451" s="60"/>
      <c r="H451" s="73"/>
      <c r="J451" s="68"/>
      <c r="L451" s="68"/>
    </row>
    <row r="452" spans="1:13" s="59" customFormat="1" ht="15.75" customHeight="1" x14ac:dyDescent="0.25">
      <c r="A452" s="310"/>
      <c r="B452" s="99" t="s">
        <v>401</v>
      </c>
      <c r="C452" s="79" t="s">
        <v>9</v>
      </c>
      <c r="D452" s="141">
        <v>1</v>
      </c>
      <c r="E452" s="243">
        <v>3</v>
      </c>
      <c r="G452" s="60"/>
      <c r="H452" s="73"/>
      <c r="J452" s="68"/>
      <c r="L452" s="68"/>
    </row>
    <row r="453" spans="1:13" s="59" customFormat="1" ht="15.75" customHeight="1" x14ac:dyDescent="0.25">
      <c r="A453" s="310"/>
      <c r="B453" s="99" t="s">
        <v>402</v>
      </c>
      <c r="C453" s="79" t="s">
        <v>9</v>
      </c>
      <c r="D453" s="141">
        <v>1</v>
      </c>
      <c r="E453" s="243">
        <v>8</v>
      </c>
      <c r="G453" s="60"/>
      <c r="H453" s="73"/>
      <c r="J453" s="68"/>
      <c r="L453" s="68"/>
    </row>
    <row r="454" spans="1:13" s="59" customFormat="1" ht="15.75" customHeight="1" x14ac:dyDescent="0.25">
      <c r="A454" s="204"/>
      <c r="B454" s="130" t="s">
        <v>376</v>
      </c>
      <c r="C454" s="79"/>
      <c r="D454" s="141"/>
      <c r="E454" s="113">
        <f>SUM(E455:E455)</f>
        <v>5</v>
      </c>
      <c r="G454" s="205"/>
      <c r="H454" s="73"/>
      <c r="I454" s="118"/>
      <c r="L454" s="357"/>
      <c r="M454" s="119"/>
    </row>
    <row r="455" spans="1:13" s="59" customFormat="1" ht="15.75" customHeight="1" x14ac:dyDescent="0.25">
      <c r="A455" s="204"/>
      <c r="B455" s="99" t="s">
        <v>90</v>
      </c>
      <c r="C455" s="79" t="s">
        <v>9</v>
      </c>
      <c r="D455" s="348">
        <v>1</v>
      </c>
      <c r="E455" s="114">
        <v>5</v>
      </c>
      <c r="G455" s="205"/>
      <c r="H455" s="73"/>
      <c r="I455" s="118"/>
      <c r="L455" s="357"/>
      <c r="M455" s="119"/>
    </row>
    <row r="456" spans="1:13" s="59" customFormat="1" ht="19.5" customHeight="1" x14ac:dyDescent="0.25">
      <c r="A456" s="204"/>
      <c r="B456" s="212" t="s">
        <v>21</v>
      </c>
      <c r="C456" s="141"/>
      <c r="D456" s="141"/>
      <c r="E456" s="113">
        <f>SUM(E457:E460)</f>
        <v>150</v>
      </c>
      <c r="G456" s="60"/>
      <c r="H456" s="73"/>
      <c r="L456" s="68"/>
    </row>
    <row r="457" spans="1:13" s="59" customFormat="1" ht="18.75" customHeight="1" x14ac:dyDescent="0.25">
      <c r="A457" s="204"/>
      <c r="B457" s="208" t="s">
        <v>45</v>
      </c>
      <c r="C457" s="239" t="s">
        <v>9</v>
      </c>
      <c r="D457" s="141">
        <v>1</v>
      </c>
      <c r="E457" s="114">
        <v>30</v>
      </c>
      <c r="G457" s="205"/>
      <c r="H457" s="73"/>
      <c r="I457" s="118"/>
      <c r="L457" s="68"/>
    </row>
    <row r="458" spans="1:13" s="59" customFormat="1" x14ac:dyDescent="0.25">
      <c r="A458" s="204"/>
      <c r="B458" s="208" t="s">
        <v>46</v>
      </c>
      <c r="C458" s="239" t="s">
        <v>9</v>
      </c>
      <c r="D458" s="141">
        <v>1</v>
      </c>
      <c r="E458" s="114">
        <v>53</v>
      </c>
      <c r="G458" s="205"/>
      <c r="H458" s="73"/>
      <c r="I458" s="118"/>
      <c r="L458" s="68"/>
    </row>
    <row r="459" spans="1:13" s="59" customFormat="1" ht="15.75" customHeight="1" x14ac:dyDescent="0.25">
      <c r="A459" s="204"/>
      <c r="B459" s="208" t="s">
        <v>455</v>
      </c>
      <c r="C459" s="239" t="s">
        <v>9</v>
      </c>
      <c r="D459" s="141">
        <v>1</v>
      </c>
      <c r="E459" s="114">
        <v>62</v>
      </c>
      <c r="G459" s="205"/>
      <c r="H459" s="73"/>
      <c r="I459" s="118"/>
      <c r="L459" s="68"/>
    </row>
    <row r="460" spans="1:13" s="59" customFormat="1" ht="25.5" customHeight="1" x14ac:dyDescent="0.25">
      <c r="A460" s="204"/>
      <c r="B460" s="271" t="s">
        <v>418</v>
      </c>
      <c r="C460" s="239" t="s">
        <v>9</v>
      </c>
      <c r="D460" s="141">
        <v>1</v>
      </c>
      <c r="E460" s="114">
        <v>5</v>
      </c>
      <c r="G460" s="205"/>
      <c r="H460" s="73"/>
      <c r="I460" s="118"/>
      <c r="L460" s="68"/>
    </row>
    <row r="461" spans="1:13" s="59" customFormat="1" ht="15.75" customHeight="1" x14ac:dyDescent="0.25">
      <c r="A461" s="204"/>
      <c r="B461" s="107" t="s">
        <v>74</v>
      </c>
      <c r="C461" s="239"/>
      <c r="D461" s="141"/>
      <c r="E461" s="187">
        <f>E462+E463</f>
        <v>416</v>
      </c>
      <c r="G461" s="205"/>
      <c r="H461" s="73"/>
      <c r="I461" s="118"/>
      <c r="L461" s="68"/>
    </row>
    <row r="462" spans="1:13" s="59" customFormat="1" ht="47.25" x14ac:dyDescent="0.25">
      <c r="A462" s="204"/>
      <c r="B462" s="235" t="s">
        <v>383</v>
      </c>
      <c r="C462" s="239" t="s">
        <v>9</v>
      </c>
      <c r="D462" s="141">
        <v>1</v>
      </c>
      <c r="E462" s="114">
        <v>298</v>
      </c>
      <c r="G462" s="205"/>
      <c r="H462" s="73"/>
      <c r="I462" s="118"/>
      <c r="L462" s="68"/>
    </row>
    <row r="463" spans="1:13" s="59" customFormat="1" ht="47.25" x14ac:dyDescent="0.25">
      <c r="A463" s="204"/>
      <c r="B463" s="235" t="s">
        <v>384</v>
      </c>
      <c r="C463" s="239" t="s">
        <v>9</v>
      </c>
      <c r="D463" s="141">
        <v>1</v>
      </c>
      <c r="E463" s="114">
        <v>118</v>
      </c>
      <c r="G463" s="205"/>
      <c r="H463" s="73"/>
      <c r="I463" s="118"/>
      <c r="L463" s="68"/>
    </row>
    <row r="464" spans="1:13" s="59" customFormat="1" x14ac:dyDescent="0.25">
      <c r="A464" s="204"/>
      <c r="B464" s="198" t="s">
        <v>22</v>
      </c>
      <c r="C464" s="199" t="s">
        <v>23</v>
      </c>
      <c r="D464" s="358"/>
      <c r="E464" s="359">
        <f>E465</f>
        <v>394</v>
      </c>
      <c r="G464" s="205"/>
      <c r="H464" s="73"/>
      <c r="I464" s="118"/>
      <c r="J464" s="68"/>
      <c r="L464" s="68"/>
    </row>
    <row r="465" spans="1:12" s="59" customFormat="1" x14ac:dyDescent="0.25">
      <c r="A465" s="204"/>
      <c r="B465" s="131" t="s">
        <v>51</v>
      </c>
      <c r="C465" s="239"/>
      <c r="D465" s="141"/>
      <c r="E465" s="114">
        <f>E466</f>
        <v>394</v>
      </c>
      <c r="G465" s="205"/>
      <c r="H465" s="73"/>
      <c r="I465" s="118"/>
      <c r="J465" s="68"/>
      <c r="L465" s="68"/>
    </row>
    <row r="466" spans="1:12" s="59" customFormat="1" ht="47.25" x14ac:dyDescent="0.25">
      <c r="A466" s="204"/>
      <c r="B466" s="208" t="s">
        <v>239</v>
      </c>
      <c r="C466" s="239"/>
      <c r="D466" s="141"/>
      <c r="E466" s="114">
        <v>394</v>
      </c>
      <c r="G466" s="205"/>
      <c r="H466" s="73"/>
      <c r="I466" s="118"/>
      <c r="J466" s="68"/>
      <c r="L466" s="68"/>
    </row>
    <row r="467" spans="1:12" s="59" customFormat="1" ht="16.5" customHeight="1" x14ac:dyDescent="0.25">
      <c r="A467" s="204"/>
      <c r="B467" s="70" t="s">
        <v>25</v>
      </c>
      <c r="C467" s="199" t="s">
        <v>26</v>
      </c>
      <c r="D467" s="70"/>
      <c r="E467" s="203">
        <f>E470+E468</f>
        <v>70</v>
      </c>
      <c r="G467" s="205"/>
      <c r="H467" s="73"/>
      <c r="I467" s="118"/>
      <c r="J467" s="68"/>
      <c r="L467" s="68"/>
    </row>
    <row r="468" spans="1:12" s="59" customFormat="1" ht="16.5" customHeight="1" x14ac:dyDescent="0.25">
      <c r="A468" s="204"/>
      <c r="B468" s="233" t="s">
        <v>379</v>
      </c>
      <c r="C468" s="199"/>
      <c r="D468" s="70"/>
      <c r="E468" s="203">
        <f>E469</f>
        <v>30</v>
      </c>
      <c r="G468" s="205"/>
      <c r="H468" s="73"/>
      <c r="I468" s="118"/>
      <c r="J468" s="68"/>
      <c r="L468" s="68"/>
    </row>
    <row r="469" spans="1:12" s="59" customFormat="1" ht="31.5" x14ac:dyDescent="0.25">
      <c r="A469" s="204"/>
      <c r="B469" s="208" t="s">
        <v>378</v>
      </c>
      <c r="C469" s="79" t="s">
        <v>9</v>
      </c>
      <c r="D469" s="79">
        <v>1</v>
      </c>
      <c r="E469" s="114">
        <v>30</v>
      </c>
      <c r="G469" s="205"/>
      <c r="H469" s="73"/>
      <c r="I469" s="118"/>
      <c r="J469" s="68"/>
      <c r="L469" s="68"/>
    </row>
    <row r="470" spans="1:12" s="59" customFormat="1" ht="21" customHeight="1" x14ac:dyDescent="0.25">
      <c r="A470" s="204"/>
      <c r="B470" s="76" t="s">
        <v>27</v>
      </c>
      <c r="C470" s="79"/>
      <c r="D470" s="79"/>
      <c r="E470" s="113">
        <f>E471</f>
        <v>40</v>
      </c>
      <c r="G470" s="205"/>
      <c r="H470" s="73"/>
      <c r="I470" s="118"/>
      <c r="J470" s="68"/>
      <c r="L470" s="68"/>
    </row>
    <row r="471" spans="1:12" s="59" customFormat="1" ht="15" customHeight="1" x14ac:dyDescent="0.25">
      <c r="A471" s="204"/>
      <c r="B471" s="305" t="s">
        <v>253</v>
      </c>
      <c r="C471" s="79" t="s">
        <v>9</v>
      </c>
      <c r="D471" s="79">
        <v>1</v>
      </c>
      <c r="E471" s="114">
        <v>40</v>
      </c>
      <c r="G471" s="205"/>
      <c r="H471" s="73"/>
      <c r="I471" s="118"/>
      <c r="J471" s="68"/>
      <c r="L471" s="68"/>
    </row>
    <row r="472" spans="1:12" s="59" customFormat="1" ht="15.75" customHeight="1" x14ac:dyDescent="0.25">
      <c r="A472" s="384" t="s">
        <v>29</v>
      </c>
      <c r="B472" s="385"/>
      <c r="C472" s="385"/>
      <c r="D472" s="360"/>
      <c r="E472" s="210">
        <f>E473</f>
        <v>0</v>
      </c>
      <c r="G472" s="60"/>
      <c r="H472" s="326"/>
      <c r="J472" s="68"/>
      <c r="L472" s="68"/>
    </row>
    <row r="473" spans="1:12" s="59" customFormat="1" ht="15.75" customHeight="1" x14ac:dyDescent="0.25">
      <c r="A473" s="76"/>
      <c r="B473" s="76"/>
      <c r="C473" s="312"/>
      <c r="D473" s="76"/>
      <c r="E473" s="160">
        <v>0</v>
      </c>
      <c r="G473" s="60"/>
      <c r="H473" s="326"/>
      <c r="J473" s="68"/>
      <c r="L473" s="68"/>
    </row>
    <row r="474" spans="1:12" s="59" customFormat="1" ht="21.75" customHeight="1" x14ac:dyDescent="0.25">
      <c r="A474" s="376" t="s">
        <v>15</v>
      </c>
      <c r="B474" s="377"/>
      <c r="C474" s="377"/>
      <c r="D474" s="377"/>
      <c r="E474" s="284">
        <f>E475+E511</f>
        <v>12097</v>
      </c>
      <c r="G474" s="60"/>
      <c r="H474" s="326"/>
      <c r="J474" s="209"/>
    </row>
    <row r="475" spans="1:12" s="59" customFormat="1" ht="18.75" customHeight="1" x14ac:dyDescent="0.25">
      <c r="A475" s="222"/>
      <c r="B475" s="176" t="s">
        <v>28</v>
      </c>
      <c r="C475" s="71" t="s">
        <v>19</v>
      </c>
      <c r="D475" s="176"/>
      <c r="E475" s="332">
        <f>E481+E487+E490+E497+E500+E505+E476+E484+E502</f>
        <v>11822</v>
      </c>
      <c r="G475" s="60"/>
      <c r="H475" s="326"/>
      <c r="J475" s="209"/>
    </row>
    <row r="476" spans="1:12" s="59" customFormat="1" ht="18.75" customHeight="1" x14ac:dyDescent="0.25">
      <c r="A476" s="222"/>
      <c r="B476" s="196" t="s">
        <v>32</v>
      </c>
      <c r="C476" s="75"/>
      <c r="D476" s="355"/>
      <c r="E476" s="191">
        <f>SUM(E477:E480)</f>
        <v>306</v>
      </c>
      <c r="G476" s="60"/>
      <c r="H476" s="326"/>
      <c r="J476" s="209"/>
    </row>
    <row r="477" spans="1:12" s="59" customFormat="1" ht="18.75" customHeight="1" x14ac:dyDescent="0.25">
      <c r="A477" s="222"/>
      <c r="B477" s="268" t="s">
        <v>302</v>
      </c>
      <c r="C477" s="79" t="s">
        <v>9</v>
      </c>
      <c r="D477" s="141">
        <v>1</v>
      </c>
      <c r="E477" s="186">
        <v>39</v>
      </c>
      <c r="G477" s="60"/>
      <c r="H477" s="326"/>
      <c r="J477" s="209"/>
    </row>
    <row r="478" spans="1:12" s="59" customFormat="1" ht="18.75" customHeight="1" x14ac:dyDescent="0.25">
      <c r="A478" s="222"/>
      <c r="B478" s="99" t="s">
        <v>328</v>
      </c>
      <c r="C478" s="79" t="s">
        <v>9</v>
      </c>
      <c r="D478" s="141">
        <v>1</v>
      </c>
      <c r="E478" s="186">
        <v>27</v>
      </c>
      <c r="G478" s="60"/>
      <c r="H478" s="326"/>
      <c r="J478" s="209"/>
    </row>
    <row r="479" spans="1:12" s="59" customFormat="1" ht="18.75" customHeight="1" x14ac:dyDescent="0.25">
      <c r="A479" s="222"/>
      <c r="B479" s="208" t="s">
        <v>332</v>
      </c>
      <c r="C479" s="79" t="s">
        <v>9</v>
      </c>
      <c r="D479" s="141">
        <v>2</v>
      </c>
      <c r="E479" s="114">
        <v>198</v>
      </c>
      <c r="G479" s="60"/>
      <c r="H479" s="326"/>
      <c r="J479" s="209"/>
    </row>
    <row r="480" spans="1:12" s="59" customFormat="1" ht="31.5" x14ac:dyDescent="0.25">
      <c r="A480" s="222"/>
      <c r="B480" s="361" t="s">
        <v>422</v>
      </c>
      <c r="C480" s="79" t="s">
        <v>9</v>
      </c>
      <c r="D480" s="141">
        <v>1</v>
      </c>
      <c r="E480" s="114">
        <v>42</v>
      </c>
      <c r="G480" s="60"/>
      <c r="H480" s="326"/>
      <c r="J480" s="209"/>
    </row>
    <row r="481" spans="1:15" s="59" customFormat="1" ht="15" customHeight="1" x14ac:dyDescent="0.25">
      <c r="A481" s="222"/>
      <c r="B481" s="190" t="s">
        <v>304</v>
      </c>
      <c r="C481" s="79"/>
      <c r="D481" s="141"/>
      <c r="E481" s="113">
        <f>SUM(E482:E483)</f>
        <v>41</v>
      </c>
      <c r="G481" s="60"/>
      <c r="H481" s="326"/>
      <c r="J481" s="209"/>
    </row>
    <row r="482" spans="1:15" s="59" customFormat="1" ht="15" customHeight="1" x14ac:dyDescent="0.25">
      <c r="A482" s="222"/>
      <c r="B482" s="208" t="s">
        <v>307</v>
      </c>
      <c r="C482" s="79" t="s">
        <v>9</v>
      </c>
      <c r="D482" s="141">
        <v>1</v>
      </c>
      <c r="E482" s="114">
        <v>11</v>
      </c>
      <c r="G482" s="60"/>
      <c r="H482" s="326"/>
      <c r="J482" s="209"/>
    </row>
    <row r="483" spans="1:15" s="59" customFormat="1" ht="15" customHeight="1" x14ac:dyDescent="0.25">
      <c r="A483" s="222"/>
      <c r="B483" s="208" t="s">
        <v>308</v>
      </c>
      <c r="C483" s="79" t="s">
        <v>9</v>
      </c>
      <c r="D483" s="141">
        <v>1</v>
      </c>
      <c r="E483" s="114">
        <v>30</v>
      </c>
      <c r="G483" s="60"/>
      <c r="H483" s="73"/>
      <c r="J483" s="209"/>
    </row>
    <row r="484" spans="1:15" s="59" customFormat="1" ht="15" customHeight="1" x14ac:dyDescent="0.25">
      <c r="A484" s="222"/>
      <c r="B484" s="190" t="s">
        <v>37</v>
      </c>
      <c r="C484" s="79"/>
      <c r="D484" s="141"/>
      <c r="E484" s="113">
        <f>SUM(E485:E486)</f>
        <v>196</v>
      </c>
      <c r="G484" s="60"/>
      <c r="H484" s="73"/>
      <c r="J484" s="209"/>
    </row>
    <row r="485" spans="1:15" s="59" customFormat="1" ht="15" customHeight="1" x14ac:dyDescent="0.25">
      <c r="A485" s="222"/>
      <c r="B485" s="208" t="s">
        <v>309</v>
      </c>
      <c r="C485" s="79" t="s">
        <v>9</v>
      </c>
      <c r="D485" s="141">
        <v>1</v>
      </c>
      <c r="E485" s="114">
        <v>175</v>
      </c>
      <c r="G485" s="60"/>
      <c r="H485" s="73"/>
      <c r="J485" s="209"/>
    </row>
    <row r="486" spans="1:15" s="59" customFormat="1" ht="15" customHeight="1" x14ac:dyDescent="0.25">
      <c r="A486" s="222"/>
      <c r="B486" s="208" t="s">
        <v>310</v>
      </c>
      <c r="C486" s="79" t="s">
        <v>9</v>
      </c>
      <c r="D486" s="141">
        <v>1</v>
      </c>
      <c r="E486" s="114">
        <v>21</v>
      </c>
      <c r="G486" s="60"/>
      <c r="H486" s="73"/>
      <c r="J486" s="209"/>
    </row>
    <row r="487" spans="1:15" s="59" customFormat="1" ht="15.75" customHeight="1" x14ac:dyDescent="0.25">
      <c r="A487" s="197"/>
      <c r="B487" s="196" t="s">
        <v>21</v>
      </c>
      <c r="C487" s="79"/>
      <c r="D487" s="79"/>
      <c r="E487" s="113">
        <f>SUM(E488:E489)</f>
        <v>970</v>
      </c>
      <c r="G487" s="60"/>
      <c r="H487" s="73"/>
      <c r="O487" s="145"/>
    </row>
    <row r="488" spans="1:15" s="59" customFormat="1" ht="31.5" x14ac:dyDescent="0.25">
      <c r="A488" s="204"/>
      <c r="B488" s="208" t="s">
        <v>30</v>
      </c>
      <c r="C488" s="79" t="s">
        <v>9</v>
      </c>
      <c r="D488" s="141">
        <v>1</v>
      </c>
      <c r="E488" s="114">
        <v>925</v>
      </c>
      <c r="G488" s="205"/>
      <c r="H488" s="73"/>
      <c r="I488" s="118"/>
      <c r="J488" s="362"/>
      <c r="O488" s="145"/>
    </row>
    <row r="489" spans="1:15" s="59" customFormat="1" x14ac:dyDescent="0.25">
      <c r="A489" s="204"/>
      <c r="B489" s="271" t="s">
        <v>419</v>
      </c>
      <c r="C489" s="79" t="s">
        <v>9</v>
      </c>
      <c r="D489" s="141">
        <v>1</v>
      </c>
      <c r="E489" s="114">
        <v>45</v>
      </c>
      <c r="G489" s="205"/>
      <c r="H489" s="73"/>
      <c r="I489" s="118"/>
      <c r="J489" s="362"/>
      <c r="O489" s="145"/>
    </row>
    <row r="490" spans="1:15" s="59" customFormat="1" ht="19.5" customHeight="1" x14ac:dyDescent="0.25">
      <c r="A490" s="151"/>
      <c r="B490" s="212" t="s">
        <v>20</v>
      </c>
      <c r="C490" s="79"/>
      <c r="D490" s="141"/>
      <c r="E490" s="113">
        <f>SUM(E491:E496)</f>
        <v>8094</v>
      </c>
      <c r="G490" s="60"/>
      <c r="H490" s="73"/>
      <c r="O490" s="145"/>
    </row>
    <row r="491" spans="1:15" s="59" customFormat="1" ht="15.75" customHeight="1" x14ac:dyDescent="0.25">
      <c r="A491" s="151"/>
      <c r="B491" s="124" t="s">
        <v>96</v>
      </c>
      <c r="C491" s="79" t="s">
        <v>9</v>
      </c>
      <c r="D491" s="79">
        <v>1</v>
      </c>
      <c r="E491" s="363">
        <v>119</v>
      </c>
      <c r="G491" s="60"/>
      <c r="H491" s="73"/>
      <c r="I491" s="118"/>
      <c r="O491" s="145"/>
    </row>
    <row r="492" spans="1:15" s="59" customFormat="1" x14ac:dyDescent="0.25">
      <c r="A492" s="151"/>
      <c r="B492" s="124" t="s">
        <v>303</v>
      </c>
      <c r="C492" s="79" t="s">
        <v>9</v>
      </c>
      <c r="D492" s="79">
        <v>1</v>
      </c>
      <c r="E492" s="363">
        <v>4165</v>
      </c>
      <c r="G492" s="60"/>
      <c r="H492" s="73"/>
      <c r="I492" s="118"/>
      <c r="O492" s="145"/>
    </row>
    <row r="493" spans="1:15" s="59" customFormat="1" ht="15.75" customHeight="1" x14ac:dyDescent="0.25">
      <c r="A493" s="151"/>
      <c r="B493" s="125" t="s">
        <v>44</v>
      </c>
      <c r="C493" s="79" t="s">
        <v>9</v>
      </c>
      <c r="D493" s="79">
        <v>1</v>
      </c>
      <c r="E493" s="363">
        <v>3147</v>
      </c>
      <c r="G493" s="60"/>
      <c r="H493" s="73"/>
      <c r="I493" s="118"/>
      <c r="O493" s="145"/>
    </row>
    <row r="494" spans="1:15" s="59" customFormat="1" ht="15.75" customHeight="1" x14ac:dyDescent="0.25">
      <c r="A494" s="151"/>
      <c r="B494" s="125" t="s">
        <v>65</v>
      </c>
      <c r="C494" s="79" t="s">
        <v>9</v>
      </c>
      <c r="D494" s="79">
        <v>1</v>
      </c>
      <c r="E494" s="363">
        <v>451</v>
      </c>
      <c r="G494" s="60"/>
      <c r="H494" s="73"/>
      <c r="I494" s="118"/>
      <c r="O494" s="145"/>
    </row>
    <row r="495" spans="1:15" s="59" customFormat="1" ht="15.75" customHeight="1" x14ac:dyDescent="0.25">
      <c r="A495" s="151"/>
      <c r="B495" s="124" t="s">
        <v>398</v>
      </c>
      <c r="C495" s="79" t="s">
        <v>9</v>
      </c>
      <c r="D495" s="79">
        <v>1</v>
      </c>
      <c r="E495" s="363">
        <v>104</v>
      </c>
      <c r="G495" s="60"/>
      <c r="H495" s="73"/>
      <c r="I495" s="118"/>
      <c r="O495" s="145"/>
    </row>
    <row r="496" spans="1:15" s="59" customFormat="1" ht="15.75" customHeight="1" x14ac:dyDescent="0.25">
      <c r="A496" s="151"/>
      <c r="B496" s="271" t="s">
        <v>414</v>
      </c>
      <c r="C496" s="79" t="s">
        <v>9</v>
      </c>
      <c r="D496" s="79">
        <v>1</v>
      </c>
      <c r="E496" s="363">
        <v>108</v>
      </c>
      <c r="G496" s="60"/>
      <c r="H496" s="73"/>
      <c r="I496" s="118"/>
      <c r="O496" s="145"/>
    </row>
    <row r="497" spans="1:15" s="59" customFormat="1" ht="15.75" customHeight="1" x14ac:dyDescent="0.25">
      <c r="A497" s="151"/>
      <c r="B497" s="130" t="s">
        <v>376</v>
      </c>
      <c r="C497" s="130"/>
      <c r="D497" s="130"/>
      <c r="E497" s="267">
        <f>SUM(E498:E499)</f>
        <v>1454</v>
      </c>
      <c r="G497" s="201"/>
      <c r="H497" s="73"/>
      <c r="I497" s="202"/>
      <c r="J497" s="118"/>
      <c r="O497" s="145"/>
    </row>
    <row r="498" spans="1:15" s="59" customFormat="1" ht="15.75" customHeight="1" x14ac:dyDescent="0.25">
      <c r="A498" s="151"/>
      <c r="B498" s="208" t="s">
        <v>68</v>
      </c>
      <c r="C498" s="79" t="s">
        <v>9</v>
      </c>
      <c r="D498" s="79">
        <v>1</v>
      </c>
      <c r="E498" s="188">
        <v>205</v>
      </c>
      <c r="G498" s="201"/>
      <c r="H498" s="73"/>
      <c r="I498" s="202"/>
      <c r="J498" s="118"/>
      <c r="O498" s="145"/>
    </row>
    <row r="499" spans="1:15" s="59" customFormat="1" x14ac:dyDescent="0.25">
      <c r="A499" s="151"/>
      <c r="B499" s="271" t="s">
        <v>405</v>
      </c>
      <c r="C499" s="79" t="s">
        <v>9</v>
      </c>
      <c r="D499" s="79">
        <v>1</v>
      </c>
      <c r="E499" s="188">
        <v>1249</v>
      </c>
      <c r="G499" s="201"/>
      <c r="H499" s="73"/>
      <c r="I499" s="202"/>
      <c r="J499" s="118"/>
      <c r="O499" s="145"/>
    </row>
    <row r="500" spans="1:15" s="59" customFormat="1" ht="15.75" customHeight="1" x14ac:dyDescent="0.25">
      <c r="A500" s="151"/>
      <c r="B500" s="190" t="s">
        <v>33</v>
      </c>
      <c r="C500" s="79"/>
      <c r="D500" s="79"/>
      <c r="E500" s="189">
        <f>SUM(E501:E501)</f>
        <v>180</v>
      </c>
      <c r="G500" s="270"/>
      <c r="H500" s="73"/>
      <c r="I500" s="202"/>
      <c r="J500" s="118"/>
      <c r="O500" s="145"/>
    </row>
    <row r="501" spans="1:15" s="59" customFormat="1" ht="15.75" customHeight="1" x14ac:dyDescent="0.25">
      <c r="A501" s="151"/>
      <c r="B501" s="234" t="s">
        <v>343</v>
      </c>
      <c r="C501" s="79" t="s">
        <v>9</v>
      </c>
      <c r="D501" s="79">
        <v>1</v>
      </c>
      <c r="E501" s="188">
        <f>150+30</f>
        <v>180</v>
      </c>
      <c r="G501" s="201"/>
      <c r="H501" s="73"/>
      <c r="I501" s="202"/>
      <c r="J501" s="118"/>
      <c r="O501" s="145"/>
    </row>
    <row r="502" spans="1:15" s="59" customFormat="1" ht="15.75" customHeight="1" x14ac:dyDescent="0.25">
      <c r="A502" s="151"/>
      <c r="B502" s="364" t="s">
        <v>74</v>
      </c>
      <c r="C502" s="79"/>
      <c r="D502" s="79"/>
      <c r="E502" s="189">
        <f>E503+E504</f>
        <v>430</v>
      </c>
      <c r="G502" s="201"/>
      <c r="H502" s="73"/>
      <c r="I502" s="202"/>
      <c r="J502" s="118"/>
      <c r="O502" s="145"/>
    </row>
    <row r="503" spans="1:15" s="59" customFormat="1" ht="15.75" customHeight="1" x14ac:dyDescent="0.25">
      <c r="A503" s="151"/>
      <c r="B503" s="126" t="s">
        <v>454</v>
      </c>
      <c r="C503" s="79" t="s">
        <v>9</v>
      </c>
      <c r="D503" s="79">
        <v>1</v>
      </c>
      <c r="E503" s="188">
        <v>350</v>
      </c>
      <c r="G503" s="201"/>
      <c r="H503" s="73"/>
      <c r="I503" s="202"/>
      <c r="J503" s="118"/>
      <c r="O503" s="145"/>
    </row>
    <row r="504" spans="1:15" s="59" customFormat="1" ht="15.75" customHeight="1" x14ac:dyDescent="0.25">
      <c r="A504" s="151"/>
      <c r="B504" s="208" t="s">
        <v>373</v>
      </c>
      <c r="C504" s="79" t="s">
        <v>9</v>
      </c>
      <c r="D504" s="79">
        <v>2</v>
      </c>
      <c r="E504" s="188">
        <v>80</v>
      </c>
      <c r="G504" s="201"/>
      <c r="H504" s="73"/>
      <c r="I504" s="202"/>
      <c r="J504" s="118"/>
      <c r="O504" s="145"/>
    </row>
    <row r="505" spans="1:15" s="59" customFormat="1" ht="15.75" customHeight="1" x14ac:dyDescent="0.25">
      <c r="A505" s="151"/>
      <c r="B505" s="194" t="s">
        <v>48</v>
      </c>
      <c r="C505" s="196"/>
      <c r="D505" s="196"/>
      <c r="E505" s="213">
        <f>SUM(E506:E510)</f>
        <v>151</v>
      </c>
      <c r="G505" s="201"/>
      <c r="H505" s="73"/>
      <c r="I505" s="202"/>
      <c r="J505" s="118"/>
      <c r="O505" s="145"/>
    </row>
    <row r="506" spans="1:15" s="59" customFormat="1" ht="15.75" customHeight="1" x14ac:dyDescent="0.25">
      <c r="A506" s="151"/>
      <c r="B506" s="234" t="s">
        <v>85</v>
      </c>
      <c r="C506" s="79" t="s">
        <v>9</v>
      </c>
      <c r="D506" s="79">
        <v>1</v>
      </c>
      <c r="E506" s="195">
        <v>21</v>
      </c>
      <c r="G506" s="201"/>
      <c r="H506" s="73"/>
      <c r="I506" s="202"/>
      <c r="J506" s="118"/>
      <c r="O506" s="145"/>
    </row>
    <row r="507" spans="1:15" s="59" customFormat="1" ht="15.75" customHeight="1" x14ac:dyDescent="0.25">
      <c r="A507" s="151"/>
      <c r="B507" s="365" t="s">
        <v>314</v>
      </c>
      <c r="C507" s="79" t="s">
        <v>9</v>
      </c>
      <c r="D507" s="79">
        <v>1</v>
      </c>
      <c r="E507" s="195">
        <v>8</v>
      </c>
      <c r="G507" s="201"/>
      <c r="H507" s="73"/>
      <c r="I507" s="202"/>
      <c r="J507" s="118"/>
      <c r="O507" s="145"/>
    </row>
    <row r="508" spans="1:15" s="59" customFormat="1" ht="15.75" customHeight="1" x14ac:dyDescent="0.25">
      <c r="A508" s="151"/>
      <c r="B508" s="366" t="s">
        <v>319</v>
      </c>
      <c r="C508" s="79" t="s">
        <v>9</v>
      </c>
      <c r="D508" s="79">
        <v>1</v>
      </c>
      <c r="E508" s="195">
        <v>6</v>
      </c>
      <c r="G508" s="201"/>
      <c r="H508" s="73"/>
      <c r="I508" s="202"/>
      <c r="J508" s="118"/>
      <c r="O508" s="145"/>
    </row>
    <row r="509" spans="1:15" s="59" customFormat="1" ht="15.75" customHeight="1" x14ac:dyDescent="0.25">
      <c r="A509" s="151"/>
      <c r="B509" s="271" t="s">
        <v>416</v>
      </c>
      <c r="C509" s="79" t="s">
        <v>9</v>
      </c>
      <c r="D509" s="79">
        <v>1</v>
      </c>
      <c r="E509" s="195">
        <v>90</v>
      </c>
      <c r="G509" s="201"/>
      <c r="H509" s="73"/>
      <c r="I509" s="202"/>
      <c r="J509" s="118"/>
      <c r="O509" s="145"/>
    </row>
    <row r="510" spans="1:15" s="59" customFormat="1" ht="15.75" customHeight="1" x14ac:dyDescent="0.25">
      <c r="A510" s="151"/>
      <c r="B510" s="271" t="s">
        <v>417</v>
      </c>
      <c r="C510" s="79" t="s">
        <v>9</v>
      </c>
      <c r="D510" s="79">
        <v>1</v>
      </c>
      <c r="E510" s="195">
        <v>26</v>
      </c>
      <c r="G510" s="201"/>
      <c r="H510" s="73"/>
      <c r="I510" s="202"/>
      <c r="J510" s="118"/>
      <c r="O510" s="145"/>
    </row>
    <row r="511" spans="1:15" s="59" customFormat="1" ht="15.75" customHeight="1" x14ac:dyDescent="0.25">
      <c r="A511" s="197"/>
      <c r="B511" s="198" t="s">
        <v>25</v>
      </c>
      <c r="C511" s="199" t="s">
        <v>26</v>
      </c>
      <c r="D511" s="199"/>
      <c r="E511" s="200">
        <f>E512</f>
        <v>275</v>
      </c>
      <c r="G511" s="201"/>
      <c r="H511" s="73"/>
      <c r="O511" s="145"/>
    </row>
    <row r="512" spans="1:15" s="59" customFormat="1" ht="15.75" customHeight="1" x14ac:dyDescent="0.25">
      <c r="A512" s="151"/>
      <c r="B512" s="321" t="s">
        <v>82</v>
      </c>
      <c r="C512" s="79"/>
      <c r="D512" s="79"/>
      <c r="E512" s="113">
        <f>E513+E514</f>
        <v>275</v>
      </c>
      <c r="G512" s="201"/>
      <c r="H512" s="73"/>
      <c r="O512" s="145"/>
    </row>
    <row r="513" spans="1:61" s="59" customFormat="1" ht="15.75" customHeight="1" x14ac:dyDescent="0.25">
      <c r="A513" s="151"/>
      <c r="B513" s="322" t="s">
        <v>262</v>
      </c>
      <c r="C513" s="79" t="s">
        <v>9</v>
      </c>
      <c r="D513" s="79">
        <v>1</v>
      </c>
      <c r="E513" s="114">
        <v>200</v>
      </c>
      <c r="G513" s="201"/>
      <c r="H513" s="73"/>
      <c r="I513" s="118"/>
      <c r="O513" s="145"/>
    </row>
    <row r="514" spans="1:61" s="59" customFormat="1" ht="15.75" customHeight="1" x14ac:dyDescent="0.25">
      <c r="A514" s="151"/>
      <c r="B514" s="99" t="s">
        <v>374</v>
      </c>
      <c r="C514" s="79" t="s">
        <v>9</v>
      </c>
      <c r="D514" s="79">
        <v>1</v>
      </c>
      <c r="E514" s="114">
        <v>75</v>
      </c>
      <c r="G514" s="201"/>
      <c r="H514" s="73"/>
      <c r="I514" s="118"/>
      <c r="O514" s="145"/>
    </row>
    <row r="515" spans="1:61" s="59" customFormat="1" x14ac:dyDescent="0.25">
      <c r="A515" s="386" t="s">
        <v>329</v>
      </c>
      <c r="B515" s="387"/>
      <c r="C515" s="387"/>
      <c r="D515" s="387"/>
      <c r="E515" s="206">
        <f>E520+E516</f>
        <v>267</v>
      </c>
      <c r="G515" s="201"/>
      <c r="H515" s="73"/>
      <c r="J515" s="61"/>
      <c r="O515" s="145"/>
    </row>
    <row r="516" spans="1:61" s="59" customFormat="1" ht="15.75" customHeight="1" x14ac:dyDescent="0.25">
      <c r="A516" s="116"/>
      <c r="B516" s="146" t="s">
        <v>86</v>
      </c>
      <c r="C516" s="146"/>
      <c r="D516" s="146"/>
      <c r="E516" s="147">
        <f>E517</f>
        <v>18</v>
      </c>
      <c r="G516" s="201"/>
      <c r="H516" s="144"/>
      <c r="I516" s="61"/>
      <c r="O516" s="145"/>
    </row>
    <row r="517" spans="1:61" s="59" customFormat="1" ht="15.75" customHeight="1" x14ac:dyDescent="0.25">
      <c r="A517" s="116"/>
      <c r="B517" s="148" t="s">
        <v>87</v>
      </c>
      <c r="C517" s="79"/>
      <c r="D517" s="141"/>
      <c r="E517" s="149">
        <f>E518</f>
        <v>18</v>
      </c>
      <c r="G517" s="143"/>
      <c r="H517" s="144"/>
      <c r="I517" s="61"/>
      <c r="O517" s="145"/>
    </row>
    <row r="518" spans="1:61" s="59" customFormat="1" ht="15.75" customHeight="1" x14ac:dyDescent="0.25">
      <c r="A518" s="116"/>
      <c r="B518" s="150" t="s">
        <v>88</v>
      </c>
      <c r="C518" s="79"/>
      <c r="D518" s="141"/>
      <c r="E518" s="149">
        <f>SUM(E519:E519)</f>
        <v>18</v>
      </c>
      <c r="G518" s="143"/>
      <c r="H518" s="144"/>
      <c r="I518" s="61"/>
      <c r="O518" s="145"/>
    </row>
    <row r="519" spans="1:61" s="59" customFormat="1" ht="15.75" customHeight="1" x14ac:dyDescent="0.25">
      <c r="A519" s="116"/>
      <c r="B519" s="140" t="s">
        <v>186</v>
      </c>
      <c r="C519" s="79" t="s">
        <v>9</v>
      </c>
      <c r="D519" s="141">
        <v>1</v>
      </c>
      <c r="E519" s="142">
        <v>18</v>
      </c>
      <c r="G519" s="143"/>
      <c r="H519" s="144"/>
      <c r="I519" s="61"/>
      <c r="O519" s="145"/>
    </row>
    <row r="520" spans="1:61" s="207" customFormat="1" ht="15.75" customHeight="1" x14ac:dyDescent="0.25">
      <c r="A520" s="116"/>
      <c r="B520" s="146" t="s">
        <v>49</v>
      </c>
      <c r="C520" s="146"/>
      <c r="D520" s="146"/>
      <c r="E520" s="147">
        <f>E521</f>
        <v>249</v>
      </c>
      <c r="G520" s="143"/>
      <c r="H520" s="144"/>
      <c r="I520" s="59"/>
      <c r="J520" s="59"/>
      <c r="K520" s="59"/>
      <c r="L520" s="59"/>
      <c r="M520" s="59"/>
      <c r="N520" s="59"/>
      <c r="O520" s="145"/>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row>
    <row r="521" spans="1:61" s="207" customFormat="1" ht="78.75" customHeight="1" x14ac:dyDescent="0.25">
      <c r="A521" s="116"/>
      <c r="B521" s="208" t="s">
        <v>58</v>
      </c>
      <c r="C521" s="79" t="s">
        <v>9</v>
      </c>
      <c r="D521" s="141">
        <v>1</v>
      </c>
      <c r="E521" s="142">
        <v>249</v>
      </c>
      <c r="G521" s="143"/>
      <c r="H521" s="144"/>
      <c r="I521" s="59"/>
      <c r="J521" s="59"/>
      <c r="K521" s="59"/>
      <c r="L521" s="59"/>
      <c r="M521" s="59"/>
      <c r="N521" s="59"/>
      <c r="O521" s="145"/>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row>
    <row r="522" spans="1:61" s="207" customFormat="1" ht="37.5" customHeight="1" x14ac:dyDescent="0.25">
      <c r="A522" s="386" t="s">
        <v>323</v>
      </c>
      <c r="B522" s="387" t="s">
        <v>321</v>
      </c>
      <c r="C522" s="387"/>
      <c r="D522" s="387"/>
      <c r="E522" s="206">
        <f>E523</f>
        <v>15837</v>
      </c>
      <c r="G522" s="143"/>
      <c r="H522" s="144"/>
      <c r="I522" s="59"/>
      <c r="J522" s="59"/>
      <c r="K522" s="59"/>
      <c r="L522" s="59"/>
      <c r="M522" s="59"/>
      <c r="N522" s="59"/>
      <c r="O522" s="145"/>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row>
    <row r="523" spans="1:61" s="207" customFormat="1" ht="15" customHeight="1" x14ac:dyDescent="0.25">
      <c r="A523" s="336"/>
      <c r="B523" s="176" t="s">
        <v>28</v>
      </c>
      <c r="C523" s="367"/>
      <c r="D523" s="367"/>
      <c r="E523" s="149">
        <f>E524+E526</f>
        <v>15837</v>
      </c>
      <c r="G523" s="143"/>
      <c r="H523" s="144"/>
      <c r="I523" s="59"/>
      <c r="J523" s="59"/>
      <c r="K523" s="59"/>
      <c r="L523" s="59"/>
      <c r="M523" s="59"/>
      <c r="N523" s="59"/>
      <c r="O523" s="145"/>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row>
    <row r="524" spans="1:61" s="207" customFormat="1" ht="15" customHeight="1" x14ac:dyDescent="0.25">
      <c r="A524" s="9"/>
      <c r="B524" s="104" t="s">
        <v>32</v>
      </c>
      <c r="C524" s="97"/>
      <c r="D524" s="109"/>
      <c r="E524" s="216">
        <f>E525</f>
        <v>14064</v>
      </c>
      <c r="F524" s="230"/>
      <c r="G524" s="143"/>
      <c r="H524" s="144"/>
      <c r="I524" s="59"/>
      <c r="J524" s="59"/>
      <c r="K524" s="59"/>
      <c r="L524" s="59"/>
      <c r="M524" s="59"/>
      <c r="N524" s="59"/>
      <c r="O524" s="145"/>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row>
    <row r="525" spans="1:61" s="207" customFormat="1" ht="15" customHeight="1" x14ac:dyDescent="0.25">
      <c r="A525" s="116"/>
      <c r="B525" s="211" t="s">
        <v>322</v>
      </c>
      <c r="C525" s="79" t="s">
        <v>9</v>
      </c>
      <c r="D525" s="219">
        <v>1</v>
      </c>
      <c r="E525" s="220">
        <v>14064</v>
      </c>
      <c r="F525" s="230"/>
      <c r="G525" s="143"/>
      <c r="H525" s="144"/>
      <c r="I525" s="59"/>
      <c r="J525" s="59"/>
      <c r="K525" s="59"/>
      <c r="L525" s="59"/>
      <c r="M525" s="59"/>
      <c r="N525" s="59"/>
      <c r="O525" s="145"/>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row>
    <row r="526" spans="1:61" s="207" customFormat="1" ht="15" customHeight="1" x14ac:dyDescent="0.25">
      <c r="A526" s="116"/>
      <c r="B526" s="180" t="s">
        <v>33</v>
      </c>
      <c r="C526" s="120"/>
      <c r="D526" s="173"/>
      <c r="E526" s="221">
        <f>E527</f>
        <v>1773</v>
      </c>
      <c r="F526" s="230"/>
      <c r="G526" s="143"/>
      <c r="H526" s="144"/>
      <c r="I526" s="59"/>
      <c r="J526" s="59"/>
      <c r="K526" s="59"/>
      <c r="L526" s="59"/>
      <c r="M526" s="59"/>
      <c r="N526" s="59"/>
      <c r="O526" s="145"/>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row>
    <row r="527" spans="1:61" s="207" customFormat="1" ht="15" customHeight="1" x14ac:dyDescent="0.25">
      <c r="A527" s="116"/>
      <c r="B527" s="211" t="s">
        <v>322</v>
      </c>
      <c r="C527" s="79" t="s">
        <v>9</v>
      </c>
      <c r="D527" s="219">
        <v>1</v>
      </c>
      <c r="E527" s="108">
        <v>1773</v>
      </c>
      <c r="F527" s="230"/>
      <c r="G527" s="143"/>
      <c r="H527" s="144"/>
      <c r="I527" s="59"/>
      <c r="J527" s="59"/>
      <c r="K527" s="59"/>
      <c r="L527" s="59"/>
      <c r="M527" s="59"/>
      <c r="N527" s="59"/>
      <c r="O527" s="145"/>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row>
    <row r="528" spans="1:61" s="207" customFormat="1" ht="15" customHeight="1" x14ac:dyDescent="0.25">
      <c r="A528" s="116"/>
      <c r="B528" s="217"/>
      <c r="C528" s="120"/>
      <c r="D528" s="173"/>
      <c r="E528" s="218"/>
      <c r="F528" s="230"/>
      <c r="G528" s="143"/>
      <c r="H528" s="144"/>
      <c r="I528" s="59"/>
      <c r="J528" s="59"/>
      <c r="K528" s="59"/>
      <c r="L528" s="59"/>
      <c r="M528" s="59"/>
      <c r="N528" s="59"/>
      <c r="O528" s="145"/>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row>
    <row r="529" spans="1:61" x14ac:dyDescent="0.25">
      <c r="A529" s="47"/>
      <c r="B529" s="52"/>
      <c r="C529" s="170"/>
      <c r="D529" s="170"/>
      <c r="E529" s="170"/>
      <c r="F529" s="170"/>
      <c r="G529" s="51"/>
      <c r="H529" s="42"/>
      <c r="O529" s="49"/>
    </row>
    <row r="530" spans="1:61" x14ac:dyDescent="0.25">
      <c r="A530" s="47"/>
      <c r="B530" s="168" t="s">
        <v>31</v>
      </c>
      <c r="C530" s="170"/>
      <c r="D530" s="170"/>
      <c r="E530" s="170"/>
      <c r="F530" s="170"/>
      <c r="G530" s="51"/>
      <c r="H530" s="42"/>
      <c r="O530" s="49"/>
    </row>
    <row r="531" spans="1:61" x14ac:dyDescent="0.25">
      <c r="A531" s="47"/>
      <c r="B531" s="168" t="s">
        <v>80</v>
      </c>
      <c r="C531" s="170" t="s">
        <v>84</v>
      </c>
      <c r="D531" s="170"/>
      <c r="F531" s="170"/>
      <c r="G531" s="51"/>
      <c r="H531" s="42"/>
      <c r="O531" s="49"/>
    </row>
    <row r="532" spans="1:61" x14ac:dyDescent="0.25">
      <c r="A532" s="47"/>
      <c r="B532" s="169"/>
      <c r="C532" s="170" t="s">
        <v>83</v>
      </c>
      <c r="D532" s="170"/>
      <c r="E532" s="170"/>
      <c r="F532" s="170"/>
      <c r="G532" s="50"/>
      <c r="H532" s="42"/>
      <c r="O532" s="49"/>
    </row>
    <row r="533" spans="1:61" x14ac:dyDescent="0.25">
      <c r="A533" s="47"/>
      <c r="B533" s="170"/>
      <c r="D533" s="171"/>
      <c r="E533" s="171"/>
      <c r="F533" s="230"/>
      <c r="G533" s="50"/>
      <c r="H533" s="42"/>
      <c r="J533" s="48"/>
      <c r="O533" s="49"/>
    </row>
    <row r="534" spans="1:61" x14ac:dyDescent="0.25">
      <c r="A534" s="47"/>
      <c r="B534" s="169"/>
      <c r="D534" s="39"/>
      <c r="E534" s="248" t="s">
        <v>439</v>
      </c>
      <c r="F534" s="170"/>
      <c r="G534" s="170"/>
      <c r="H534" s="42"/>
      <c r="O534" s="49"/>
    </row>
    <row r="535" spans="1:61" x14ac:dyDescent="0.25">
      <c r="C535" s="171"/>
      <c r="D535" s="39" t="s">
        <v>438</v>
      </c>
      <c r="E535" s="248" t="s">
        <v>440</v>
      </c>
      <c r="F535" s="170"/>
      <c r="G535" s="170"/>
      <c r="I535" s="35"/>
      <c r="J535" s="35"/>
      <c r="K535" s="35"/>
      <c r="L535" s="35"/>
    </row>
    <row r="536" spans="1:61" x14ac:dyDescent="0.25">
      <c r="C536" s="41"/>
      <c r="E536" s="248" t="s">
        <v>318</v>
      </c>
      <c r="F536" s="231"/>
      <c r="G536" s="53"/>
    </row>
    <row r="537" spans="1:61" x14ac:dyDescent="0.25">
      <c r="B537" s="171"/>
      <c r="C537" s="171"/>
      <c r="D537" s="39"/>
      <c r="E537" s="39"/>
      <c r="F537" s="231"/>
      <c r="G537" s="53"/>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c r="AH537" s="48"/>
      <c r="AI537" s="48"/>
      <c r="AJ537" s="48"/>
      <c r="AK537" s="48"/>
      <c r="AL537" s="48"/>
      <c r="AM537" s="48"/>
      <c r="AN537" s="48"/>
      <c r="AO537" s="48"/>
      <c r="AP537" s="48"/>
      <c r="AQ537" s="48"/>
      <c r="AR537" s="48"/>
      <c r="AS537" s="48"/>
      <c r="AT537" s="48"/>
      <c r="AU537" s="48"/>
      <c r="AV537" s="48"/>
      <c r="AW537" s="48"/>
      <c r="AX537" s="48"/>
      <c r="AY537" s="48"/>
      <c r="AZ537" s="48"/>
      <c r="BA537" s="48"/>
      <c r="BB537" s="48"/>
      <c r="BC537" s="48"/>
      <c r="BD537" s="48"/>
      <c r="BE537" s="48"/>
      <c r="BF537" s="48"/>
      <c r="BG537" s="48"/>
      <c r="BH537" s="48"/>
      <c r="BI537" s="48"/>
    </row>
    <row r="538" spans="1:61" s="41" customFormat="1" x14ac:dyDescent="0.25">
      <c r="A538" s="48"/>
      <c r="C538" s="5"/>
      <c r="F538" s="229"/>
      <c r="G538" s="54"/>
      <c r="H538" s="37"/>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c r="BC538" s="38"/>
      <c r="BD538" s="38"/>
      <c r="BE538" s="38"/>
      <c r="BF538" s="38"/>
      <c r="BG538" s="38"/>
      <c r="BH538" s="38"/>
      <c r="BI538" s="38"/>
    </row>
    <row r="539" spans="1:61" s="41" customFormat="1" x14ac:dyDescent="0.25">
      <c r="A539" s="48"/>
      <c r="B539" s="223" t="s">
        <v>203</v>
      </c>
      <c r="C539" s="5"/>
      <c r="F539" s="229"/>
      <c r="G539" s="54"/>
      <c r="H539" s="37"/>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c r="BC539" s="38"/>
      <c r="BD539" s="38"/>
      <c r="BE539" s="38"/>
      <c r="BF539" s="38"/>
      <c r="BG539" s="38"/>
      <c r="BH539" s="38"/>
      <c r="BI539" s="38"/>
    </row>
    <row r="540" spans="1:61" s="41" customFormat="1" x14ac:dyDescent="0.25">
      <c r="A540" s="48"/>
      <c r="B540" s="246" t="s">
        <v>330</v>
      </c>
      <c r="C540" s="5"/>
      <c r="D540" s="171"/>
      <c r="F540" s="229"/>
      <c r="G540" s="54"/>
      <c r="H540" s="37"/>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c r="BC540" s="38"/>
      <c r="BD540" s="38"/>
      <c r="BE540" s="38"/>
      <c r="BF540" s="38"/>
      <c r="BG540" s="38"/>
      <c r="BH540" s="38"/>
      <c r="BI540" s="38"/>
    </row>
    <row r="541" spans="1:61" s="41" customFormat="1" x14ac:dyDescent="0.25">
      <c r="A541" s="48"/>
      <c r="B541" s="169"/>
      <c r="C541" s="5"/>
      <c r="D541" s="171"/>
      <c r="F541" s="229"/>
      <c r="G541" s="54"/>
      <c r="H541" s="37"/>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c r="BC541" s="38"/>
      <c r="BD541" s="38"/>
      <c r="BE541" s="38"/>
      <c r="BF541" s="38"/>
      <c r="BG541" s="38"/>
      <c r="BH541" s="38"/>
      <c r="BI541" s="38"/>
    </row>
    <row r="542" spans="1:61" s="41" customFormat="1" x14ac:dyDescent="0.25">
      <c r="A542" s="48"/>
      <c r="B542" s="169"/>
      <c r="C542" s="5"/>
      <c r="D542" s="245"/>
      <c r="F542" s="229"/>
      <c r="G542" s="54"/>
      <c r="H542" s="37"/>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c r="BC542" s="38"/>
      <c r="BD542" s="38"/>
      <c r="BE542" s="38"/>
      <c r="BF542" s="38"/>
      <c r="BG542" s="38"/>
      <c r="BH542" s="38"/>
      <c r="BI542" s="38"/>
    </row>
    <row r="543" spans="1:61" s="41" customFormat="1" x14ac:dyDescent="0.25">
      <c r="A543" s="48"/>
      <c r="C543" s="5"/>
      <c r="D543" s="245"/>
      <c r="F543" s="229"/>
      <c r="G543" s="54"/>
      <c r="H543" s="37"/>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c r="BC543" s="38"/>
      <c r="BD543" s="38"/>
      <c r="BE543" s="38"/>
      <c r="BF543" s="38"/>
      <c r="BG543" s="38"/>
      <c r="BH543" s="38"/>
      <c r="BI543" s="38"/>
    </row>
  </sheetData>
  <autoFilter ref="A5:BI527"/>
  <mergeCells count="16">
    <mergeCell ref="A472:C472"/>
    <mergeCell ref="A474:D474"/>
    <mergeCell ref="A515:D515"/>
    <mergeCell ref="A522:D522"/>
    <mergeCell ref="A428:D428"/>
    <mergeCell ref="C2:E2"/>
    <mergeCell ref="A3:J3"/>
    <mergeCell ref="A4:F4"/>
    <mergeCell ref="H6:J6"/>
    <mergeCell ref="A9:B9"/>
    <mergeCell ref="C308:D308"/>
    <mergeCell ref="A115:C115"/>
    <mergeCell ref="G153:I153"/>
    <mergeCell ref="G154:I154"/>
    <mergeCell ref="A220:C220"/>
    <mergeCell ref="A224:D224"/>
  </mergeCells>
  <pageMargins left="0.39370078740157483" right="0.19685039370078741" top="0.11811023622047245" bottom="0.15748031496062992" header="0.11811023622047245" footer="0.15748031496062992"/>
  <pageSetup paperSize="9" scale="83" fitToHeight="0" orientation="landscape" r:id="rId1"/>
  <headerFooter alignWithMargins="0">
    <oddHeader>&amp;R
&amp;D</oddHeader>
    <oddFooter>Page &amp;P</oddFooter>
  </headerFooter>
  <rowBreaks count="17" manualBreakCount="17">
    <brk id="41" max="60" man="1"/>
    <brk id="79" max="60" man="1"/>
    <brk id="114" max="60" man="1"/>
    <brk id="132" max="60" man="1"/>
    <brk id="168" max="60" man="1"/>
    <brk id="201" max="60" man="1"/>
    <brk id="219" max="60" man="1"/>
    <brk id="253" max="60" man="1"/>
    <brk id="295" max="60" man="1"/>
    <brk id="335" max="60" man="1"/>
    <brk id="378" max="60" man="1"/>
    <brk id="419" max="60" man="1"/>
    <brk id="458" max="60" man="1"/>
    <brk id="489" max="60" man="1"/>
    <brk id="521" max="60" man="1"/>
    <brk id="540" max="60" man="1"/>
    <brk id="545" max="60" man="1"/>
  </rowBreaks>
  <colBreaks count="1" manualBreakCount="1">
    <brk id="5" max="4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29.08.2024</vt:lpstr>
      <vt:lpstr>'29.08.2024'!Imprimare_titluri</vt:lpstr>
      <vt:lpstr>'29.08.2024'!Zona_de_imprimat</vt:lpstr>
    </vt:vector>
  </TitlesOfParts>
  <Company>Consiliul Judetean Arges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Ileana CRISTESCU</cp:lastModifiedBy>
  <cp:lastPrinted>2024-08-27T06:51:35Z</cp:lastPrinted>
  <dcterms:created xsi:type="dcterms:W3CDTF">2021-05-14T09:23:02Z</dcterms:created>
  <dcterms:modified xsi:type="dcterms:W3CDTF">2024-09-05T06:39:34Z</dcterms:modified>
</cp:coreProperties>
</file>