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ANEXA 4" sheetId="8" r:id="rId1"/>
  </sheets>
  <definedNames>
    <definedName name="_xlnm.Print_Area" localSheetId="0">'ANEXA 4'!$A$1:$E$105</definedName>
    <definedName name="_xlnm.Print_Titles" localSheetId="0">'ANEXA 4'!$11:$13</definedName>
  </definedNames>
  <calcPr calcId="125725"/>
</workbook>
</file>

<file path=xl/calcChain.xml><?xml version="1.0" encoding="utf-8"?>
<calcChain xmlns="http://schemas.openxmlformats.org/spreadsheetml/2006/main">
  <c r="D19" i="8"/>
  <c r="D81"/>
  <c r="D62" l="1"/>
  <c r="D28"/>
  <c r="D104" s="1"/>
  <c r="D78"/>
  <c r="D89"/>
  <c r="D84"/>
  <c r="D83"/>
  <c r="D80"/>
  <c r="D77"/>
  <c r="D71"/>
  <c r="D70"/>
  <c r="D67"/>
  <c r="D64"/>
  <c r="D60"/>
  <c r="D53"/>
  <c r="D52"/>
  <c r="D51"/>
  <c r="D50"/>
  <c r="D48"/>
  <c r="D47"/>
  <c r="D46"/>
  <c r="D45"/>
  <c r="D43"/>
  <c r="D41"/>
  <c r="D40"/>
  <c r="D39"/>
  <c r="D38"/>
  <c r="D35"/>
  <c r="D34"/>
  <c r="D33"/>
  <c r="D32"/>
  <c r="D29"/>
  <c r="D27"/>
  <c r="D25"/>
  <c r="D24"/>
  <c r="D22"/>
  <c r="D20"/>
  <c r="D18"/>
  <c r="D16"/>
  <c r="D14"/>
</calcChain>
</file>

<file path=xl/sharedStrings.xml><?xml version="1.0" encoding="utf-8"?>
<sst xmlns="http://schemas.openxmlformats.org/spreadsheetml/2006/main" count="164" uniqueCount="164">
  <si>
    <t>TOTAL</t>
  </si>
  <si>
    <t xml:space="preserve">Nr. 
crt. </t>
  </si>
  <si>
    <t>mii lei</t>
  </si>
  <si>
    <t>Denumire obiectiv</t>
  </si>
  <si>
    <t>Unitatea 
administrativ-
teritorială</t>
  </si>
  <si>
    <t>CONSILIUL JUDETEAN ARGES</t>
  </si>
  <si>
    <t>PROPUNERI
repartizare cote defalcate din impozit pe venit din fondul constituit la dispozitia consiliului judetean conform art. 6, alin. (7) din Legea nr.421/2023 - Legea bugetului de stat pe anul 2024</t>
  </si>
  <si>
    <t>AN 2024
cote def.
imp. venit
cod 04.02.05</t>
  </si>
  <si>
    <t>Albestii de Arges</t>
  </si>
  <si>
    <t>Extindere rețea de canalizare pe Ulița Mocirlă sat Dobroțu, Ulița Dispensar Veterinar și Ulița Damu sat Albeștii Ungureni, comuna Albeștii de Argeș - 200 mii lei
Reabilitare dispensar uman sat Albeștii Pământeni, judetul Argeș - 200 mii lei
Alimentare cu apa sat Florieni, comuna Albestii de Arges, judetul Arges - 100 mii lei</t>
  </si>
  <si>
    <t>Albestii de Muscel</t>
  </si>
  <si>
    <t>Reabilitare energetica Scoala Gimnaziala nr.1 Albestii de Muscel</t>
  </si>
  <si>
    <t>Albota</t>
  </si>
  <si>
    <t>Pod cu structura din placi ondulate de otel peste raul Albota si IBU pe strada LUNCA din comuna Albota, judetul Arges - 300 mii lei
Sisteme inteligente de managment local - 100 mii lei</t>
  </si>
  <si>
    <t>Aninoasa</t>
  </si>
  <si>
    <t>Extindere retea apa uzata, zona Ulita Ghinescu</t>
  </si>
  <si>
    <t>Arefu</t>
  </si>
  <si>
    <t>Reabilitare acoperis Scoala Gheorghe Stefanescu - 300 mii lei
Reparatii scoli (normative psi)+dotari - 200 mii lei
Alimentare cu apa extindere - 300 mii lei</t>
  </si>
  <si>
    <t>Babana</t>
  </si>
  <si>
    <t>Balilesti</t>
  </si>
  <si>
    <t>Reabilitare rețea existentă cu alimentare cu apă Bajesti și înființare rețea publică de canalizare pe artere secundare în comuna Bălilești, județul Argeș - 200 mii lei
Extindere pe structura independenta Scoala Gimnaziala Balilesti cu o camera tehnica, in comuna Balilesti, judetul Arges - 100 mii lei
Amenajari interioare la Scoala Gimnaziala Balilesti, comuna Balilesti, judetul Arges - 100 mii lei
Cresterea eficentei energetice si gestionarea inteligenta a energiei la Scoala Gimnaziala Balilesti, sat Balilesti, judetul Arges - 200 mii lei</t>
  </si>
  <si>
    <t>Bascov</t>
  </si>
  <si>
    <t>Parc de relaxare in comuna Bascov, judetul Arges</t>
  </si>
  <si>
    <t>Bogati</t>
  </si>
  <si>
    <t>Extindere retea de canalizare menajera in comuna Bogati, satul Bogati, strada Valea Zimbrului Releu si strada Crinului - 350 mii lei
Extindere retea de canalizare menajera in comuna Bogati, satul Barloi, strada Primaverii, judetl Arges - 550 mii lei</t>
  </si>
  <si>
    <t>Boteni</t>
  </si>
  <si>
    <t>Amenajare centru civic comuna Boteni</t>
  </si>
  <si>
    <t>Botesti</t>
  </si>
  <si>
    <t>Construire pod peste Apa Valea Grecilor, în punctul Mărcușanu, comuna Boțești, sat Moșteni Greci, județul Argeș - 370 mii lei
Modernizare drum de interes local din DJ 702-Meret-Sticlărie-Boțescu și drum de interes local din DJ 702-Biserică-Tănăsescu-Călin, L=3000 m, comuna Boțești, sat Boțești, județul Arges - 199 mii lei</t>
  </si>
  <si>
    <t>Bradulet</t>
  </si>
  <si>
    <t>Realizare de bransamente apa Bradulet DC 265, 265A - 100 mii lei
Extindere retea de alimentare cu apa si realizare bransamente in comuna Bradulet, judetul Arges - 100 mii lei
Infiintare retea de alimentare cu apa in comuna Bradulet, judetul Arges - 200 mii lei</t>
  </si>
  <si>
    <t>Budeasa</t>
  </si>
  <si>
    <t>Reabilitare retea canalizare menajera, strada Sudeaua, sat Budeasa Mare, comuna Budeasa, judetul Arges</t>
  </si>
  <si>
    <t>Bughea de Jos</t>
  </si>
  <si>
    <t>Construire corp Scoala Primara Valea Macelarului, comuna Bughea de Jos, judetul Arges - 100 mii lei
Infiintare canalizare si statie de epurare a apelor uzate, in comuna Bughea de Jos, judetul Arges - 150 mii lei</t>
  </si>
  <si>
    <t>Bughea de Sus</t>
  </si>
  <si>
    <t>Caldararu</t>
  </si>
  <si>
    <t>Cresterea eficientei energetice la Primaria comuna Caldararu, judetul Arges - 80 mii lei
Cresterea eficientei energetice Scoala Gimnaziala’’Prof.Univ.Dr.Ion Stoia” comuna Caldararu, judetul Arges - 70 mii lei</t>
  </si>
  <si>
    <t>Calinesti</t>
  </si>
  <si>
    <t xml:space="preserve">Extindere retea alimentare cu apa Vranesti, Calinesti, Cirstieni, Valea Corbului, Ciocanesti, Radu Negru </t>
  </si>
  <si>
    <t>Cateasca</t>
  </si>
  <si>
    <t>Proiect canalizare Ciresu, Silistea, Gruiu, comuna Cateasca, judetul Arges</t>
  </si>
  <si>
    <t>Cepari</t>
  </si>
  <si>
    <t>Îmbunătățirea eficienței energetice prin reabilitare termică, reabilitare și consolidare structură de rezistență, modernizarea sistemelor de instalații prin utilizarea surselor regenerabile de energie la Școala Gimnaziala Nicolae Velea corp C1, comuna Cepari, județul Argeș - 56 mii lei
Modernizare străzi și drumuri de interes local în comuna Cepari, jud. Argeș - 400 mii lei</t>
  </si>
  <si>
    <t>Cetateni</t>
  </si>
  <si>
    <t>Extindere, reabilitare si modernizare sistem public de alimentare cu apa in comuna Cetateni, judetul Arges - 600 mii lei
Modernizare drumuri comunale si locale in comuna Cetateni, judetul Arges- Lot IV - Str.Livezilor si Livezilor 2;Str.Crinului;Str.Magurii;Str.Sperantei;Str.Vadu Lin; Str. Tudor Vladimirescu - 200 mii lei</t>
  </si>
  <si>
    <t>Cicanesti</t>
  </si>
  <si>
    <t>Ciofrangeni</t>
  </si>
  <si>
    <t>Corbeni</t>
  </si>
  <si>
    <t>Modernizare prin asfaltare drum de interes local pe DC 295, Ulita Scolii si Ulita Pe Deal Oestii Pamanteni, comuna Corbeni, Judetul Arges</t>
  </si>
  <si>
    <t>Corbi</t>
  </si>
  <si>
    <t>Extindere retea canalizare in comuna Corbi, judetul Arges</t>
  </si>
  <si>
    <t>Cosesti</t>
  </si>
  <si>
    <t>Asfaltare strada Bugulani Vale+Bugulani Deal L=300 m - 290 mii lei
Extindere corp clădire Școala Gimnazială Coșesti - 300 mii lei</t>
  </si>
  <si>
    <t>Cotmeana</t>
  </si>
  <si>
    <t>Parc Fotovoltaic în comuna Cotmeana, judetul Argeș - 155 mii lei
Modernizare drum comunal -DC 206 în Cotmeana,  județul Argeș - 200 mii lei
Modernizare iluminat public in comuna Cotmeana, judetul Arges - 40 mii lei
Dotarea Serviciului Public de Gospodarire Comunala cu utilaje si echipamente - 85 mii lei</t>
  </si>
  <si>
    <t>Dambovicioara</t>
  </si>
  <si>
    <t>Reabilitarea, conservarea si punerea in valoare a Cetatii Oratea, judetul Arges - 80 mii lei
Modernizarea sistemului de iluminat public in comuna Dambovicioara, judetul Arges - 112 mii lei
Achizitie autoutilitara pentru intretinere domeniu public comuna Dambovicioara - 58 mii lei</t>
  </si>
  <si>
    <t>Darmanesti</t>
  </si>
  <si>
    <t>Davidesti</t>
  </si>
  <si>
    <t>Asfaltare DC 50 Davidesti - Huluba, comuna Davidesti, judetul Arges</t>
  </si>
  <si>
    <t>Dobresti</t>
  </si>
  <si>
    <t>Domnesti</t>
  </si>
  <si>
    <t>Refacere acoperis corpul B - Liceul Tehnologic "Petre Ionescu Muscel"</t>
  </si>
  <si>
    <t>Draganu</t>
  </si>
  <si>
    <t>Extindere rețea canalizare pe strada Valea Nedelcului, comuna Drăganu, județul Arges - 128 mii lei
Reparții drumuri comunale - 200 mii lei</t>
  </si>
  <si>
    <t>Godeni</t>
  </si>
  <si>
    <t>Racorduri la rețeaua de canalizare menajeră existenta în satul Godeni - 200 mii lei
Racorduri la rețeaua de canalizare menajeră existenta în satul Cotesti - 100 mii lei
Realizare put cheson alimentare cu apa in sat Malu - 150 mii lei</t>
  </si>
  <si>
    <t>Harsesti</t>
  </si>
  <si>
    <t>Extindere retea publica de apa si apa uzata in satele Harsesti si Ciobani, in comuna Harsesti, judetul Arges - 80 mii lei
Cresterea eficientei energetice la Scoala Harsesti in comuna Harsesti, judet Arges - 40 mii lei
Construire de locuinte de tip NZEB PLUS pentru tineri in comuna Harsesti, judet Arges - 100 mii lei</t>
  </si>
  <si>
    <t>Hartiesti</t>
  </si>
  <si>
    <t>Modernizare drumuri in comuna Hartiesti - 694 mii lei
Extindere sistem de canalizare menajera in comuna Hartiesti - 100 mii lei</t>
  </si>
  <si>
    <t>Leordeni</t>
  </si>
  <si>
    <t>Refacere trotuare pietonale și construire piste de biciclete pe DN7, sat Glâmbocata Deal și Glâmbocata, comuna Leordeni, judetul Arges</t>
  </si>
  <si>
    <t>Leresti</t>
  </si>
  <si>
    <t>Extindere apă potabilă și canalizare menajeră Sat Lerești - Pojorâta, comuna Lerești, județul Argeș - 100 mii lei
Modernizare drumuri de interes local în comuna Lerești, județul Argeș - 300 mii lei
Reabilitare moderata a Scolii Gimnaziale nr.1 Lerești (Corp C3, Corp C4) în comuna Lerești, județul Argeș - 300 mii lei
Reabilitare moderata Clădire pentru servicii administrative, sociale și cultural-artistice în comuna Lerești, județul Arges - 200 mii lei</t>
  </si>
  <si>
    <t>Lunca Corbului</t>
  </si>
  <si>
    <t>Prima infiintare a retelei publice de apa uzata si statie de epurare in satele Padureti, Catane si Ciesti, comuna Lunca Corbului, judetul Arges - 100 mii lei
Modernizare Camin Cultural, sat Padureti, comuna Lunca Corbului, judetul Arges - 300 mii lei
Creştere eficienţei energetice la Şcoala Gimnazială General "Constantin Cristescu" sat Lunca Corbului, judeţul Argeş - 100 mii lei
Dotarea cu mobilier, materiale didactice si echipamente digitale a unitatilor de invatamant preuniversitar din comuna Lunca Corbului, judetul Arges - 50 mii lei
Dotare SVSU cu utilaje pentru gestionarea situatiilor de urgenta in comuna Lunca Corbului, judetul Arges - 200 mii lei</t>
  </si>
  <si>
    <t>Malureni</t>
  </si>
  <si>
    <t>Reabilitare Scoala in Satul Zarnesti, comuna Malureni, judetul Arges - 300 mii lei
Statie de tratare apa, fier si mangan si constructie anexa gospodarirea apei - 205 mii lei</t>
  </si>
  <si>
    <t>Maracineni</t>
  </si>
  <si>
    <t>Extindere retea stradala DN73 Lotas-sens giratoriu Mioveni-sens dublu, comuna Maracineni, judetul Arges - 550 mii lei
Reabilitarea moderata a Scolii generale nr.2, din comuna Maracineni, sat Argeselu, judetul Arges - 89 mii lei</t>
  </si>
  <si>
    <t>Merisani</t>
  </si>
  <si>
    <t>Extindere rețea distribuție gaze naturale redusă presiune în satul Merișani str. Țiganca, str. Valea Boierească și str. Vile</t>
  </si>
  <si>
    <t>Mihaesti</t>
  </si>
  <si>
    <t>Amenajare santuri pereate in comuna Mihaesti</t>
  </si>
  <si>
    <t>Mioarele</t>
  </si>
  <si>
    <t>Alimentare cu apă în comuna Mioarele, Aductiune și înmagazinare cu apă, judetul Arges</t>
  </si>
  <si>
    <t>Mirosi</t>
  </si>
  <si>
    <t>Reabilitare integrata cladire Administrativa  in  comuna Mirosi, judetul Arges</t>
  </si>
  <si>
    <t>Mosoaia</t>
  </si>
  <si>
    <t>Mozaceni</t>
  </si>
  <si>
    <t>Musatesti</t>
  </si>
  <si>
    <t>Împrejmuire Grădinița Babaroaga comuna Mozăceni, județul Argeș - 211 mii lei
Construire si dotare dispensar uman in sat Babaroaga, comuna Mozaceni, judetul Arges - 143 mii lei</t>
  </si>
  <si>
    <t>Nucsoara</t>
  </si>
  <si>
    <t>Oarja</t>
  </si>
  <si>
    <t>Sala de sport in comuna Oarja, județul Argeș</t>
  </si>
  <si>
    <t>Pietrosani</t>
  </si>
  <si>
    <t>Poienarii de Muscel</t>
  </si>
  <si>
    <t>Automatizare sistem public alimentare cu apa in comuna Poienarii de Muscel, judetul Arges</t>
  </si>
  <si>
    <t xml:space="preserve">Popesti </t>
  </si>
  <si>
    <t>Construire Camin Cultural in comuna Popesti</t>
  </si>
  <si>
    <t>Priboieni</t>
  </si>
  <si>
    <t>Executie lucrari primarie in vederea avizarii PSI sediu Primaria Priboieni - 300 mii lei
Proiect integrat pentru modernizarea si extinderea retelei de canalizare menajera si a retelei de apa potabila in comuna Priboieni - 70 mii lei
Dotarea cu mobilier, materiale didactice si echipamente digitale a unitatilor de invatamant preuniversitar in comuna Priboieni - 70 mii lei
Modernizare infrastructura rutiera de baza in comuna Priboieni, judetul Arges - 400 mii lei</t>
  </si>
  <si>
    <t>Ratesti</t>
  </si>
  <si>
    <t>Infiintare retea de canalizare in comuna Ratesti, sat Tigveni si Patuleni inclusiv statie de epurare, judetul Arges</t>
  </si>
  <si>
    <t>Recea</t>
  </si>
  <si>
    <t>Achizitie buldoexcavator pentru comuna Recea, judetul Arges</t>
  </si>
  <si>
    <t>Râca</t>
  </si>
  <si>
    <t>Extindere si racord gospodarii la sistemul centralizat de canalizare comuna Raca, judetul Arges - 300 mii lei
Instalatii de deferizare- demanganizare si inlocuire apometre cu telegestiune la sistemul de alimentare cu apa, comuna Raca, judetul Arges - 347 mii lei</t>
  </si>
  <si>
    <t>Salatrucu</t>
  </si>
  <si>
    <t>Modernizare drumuri de interes local in comuna Salatrucu, judetul Arges - tronson II - 150 mii lei
Reabilitare si extindere alimentare cu apa in comuna Salatrucu tronson III - 200 mii lei
Prima infiintare retea publica de apa uzata in comuna Salatrucu, judetul Arges - 300 mii lei</t>
  </si>
  <si>
    <t>Sapata</t>
  </si>
  <si>
    <t>Dotarea cu mobilier, materiale didactice si echipamente digitale a unitatilor de invatamant preuniversitar din comuna Sapata, judetul Arges</t>
  </si>
  <si>
    <t>Schitu Golesti</t>
  </si>
  <si>
    <t>Reabilitare energetica a cladirii Scoala Gimnaziala nr. 1 Schitu Golesti, judetul Arges</t>
  </si>
  <si>
    <t>Slobozia</t>
  </si>
  <si>
    <t>Modernizare str. Morii din comuna Slobozia</t>
  </si>
  <si>
    <t>Stalpeni</t>
  </si>
  <si>
    <t>Modernizare drumuri comunale si de interes local Ulita Teilor - Stalpeni</t>
  </si>
  <si>
    <t>Stefan cel Mare</t>
  </si>
  <si>
    <t>Modernizare drumuri comunale in lungime de 6 km in comuna Stefan cel Mare, judetul Arges</t>
  </si>
  <si>
    <t>Stoenesti</t>
  </si>
  <si>
    <t>Reabilitare rețea de alimentare cu apă, extindere sistem de canalizare menajeră și stație de epurare etapa II Bădeni – Cotenești, comuna Stoenești, județul Argeș - 150 mii lei
Modernizarea sistemului de iluminat public stradal, în comuna Stoenești, județul Argeș - 50 mii lei</t>
  </si>
  <si>
    <t>Stolnici</t>
  </si>
  <si>
    <t>Suseni</t>
  </si>
  <si>
    <t>Modernizare retea de alimentare cu apa in satele Cersani, Suseni, si Galesesti pe aliniamentul DJ 659, comuna Suseni, judetul Arges</t>
  </si>
  <si>
    <t>Teiu</t>
  </si>
  <si>
    <t>Uda</t>
  </si>
  <si>
    <t>Canalizarea si epurarea apelor uzate menajere in satul Teiu, comuna Teiu, judetul Arges - 250 mii lei
Centrala termica Scoala Gimnaziala "Vladimir Streinu" - 150 mii lei
Lucrari de avizare ISU Gradinita Teiu - 85 mii lei</t>
  </si>
  <si>
    <t>Ungheni</t>
  </si>
  <si>
    <t xml:space="preserve">Loc de joaca copii </t>
  </si>
  <si>
    <t>Valea Danului</t>
  </si>
  <si>
    <t>Loc de joaca Gradinita sat Vernesti, comuna Valea Danului, judetul Arges - 85 mii lei
Asigurare necesar de apa potabila prin foraj la mare adancime in satul Boculesti, comuna Valea Danului, judetul Arges - 300 mii lei</t>
  </si>
  <si>
    <t>Valea Iasului</t>
  </si>
  <si>
    <t>Extindere canalizare strada Cearsor si bransamente comuna Valea Iasului - 500 mii lei
Extindere alimentare cu apa comuna Valea Iasului - 300 mii lei</t>
  </si>
  <si>
    <t>Valea Mare Pravat</t>
  </si>
  <si>
    <t>Extindere sistem canalizare si statie de epurare a apelor uzate</t>
  </si>
  <si>
    <t>Vedea</t>
  </si>
  <si>
    <t>Suplimentare sursa de apa pentru satul Vedea - Sistem 1 Vedea Parc Centru</t>
  </si>
  <si>
    <t>Vladesti</t>
  </si>
  <si>
    <t>Canalizare Valea Lacului</t>
  </si>
  <si>
    <t>Costesti</t>
  </si>
  <si>
    <t>Modernizare prin asfaltare strazile Margaritarului, Metalurgiei, Fdt. Salcami si Progresului in orasul Costesti, judetul Arges</t>
  </si>
  <si>
    <t>Stefanesti</t>
  </si>
  <si>
    <t>Modernizare străzi locale în orașul Ștefănești: Strada Izvorani, Strada Valea Mare - Enculești, Strada Ion Pillat, Strada Zăvoi  - 287 mii lei
Execuție lucrări de asfaltare strada Narciselor inclusiv asistență tehnică - 313 mii lei</t>
  </si>
  <si>
    <t>Topoloveni</t>
  </si>
  <si>
    <t>Lucrari de punere in siguranta Pod peste Arges</t>
  </si>
  <si>
    <t>Sistem centralizat de canalizare in comuna Musatesti,
judetul Arges - 100 mii lei
Extindere sistem centralizat alimentare cu apa si realizare bransamente individuale in comuna Musatesti, judetul Arges - 100 mii lei</t>
  </si>
  <si>
    <t>Construire Scoala Generala Mosoaia cls I-VIII si imprejmuirea terenului, in comuna Mosoaia, judetul Arges</t>
  </si>
  <si>
    <t>ANEXA nr.4</t>
  </si>
  <si>
    <t>Modernizare drumuri comunale si drumuri de interes local in comuna Bughea de Sus - 70 mii lei
Renovare energetic moderata pentru Scoala Generala centru cladire veche comuna Bughea de Sus, judetul Arges - 130 mii lei</t>
  </si>
  <si>
    <t>Extinderea rețelelor de alimentare cu apă pe străzile Gruiului și Braniște, în comuna Nucșoara, județul Argeș - 50 mii lei
Modernizarea străzilor apărținătoare comunei Nucșoara, prin asfaltare, rigole betonate și accese în proprietăți în comuna Nucșoara, județul Argeș - 487 mii lei
Modernizare str. Dumiteanu, sat Sboghitesti, comuna Nucsoara, judetul Arges, prin asfaltare, riglole betonate si accese in proprietati - 100 mii lei</t>
  </si>
  <si>
    <t>Modernizare DC 186 - 500 mii lei
Asfaltare drum Baranesti in comuna Uda - 400 mii lei</t>
  </si>
  <si>
    <t>Canalizare si epurare a apelor uzate, in satul Grosi, comuna Babana, judetul Arges - 250 mii lei
Retea de canalizare menajera si racorduri in satele Babana, Cotmenita si Ciobanesti, comuna Babana - 180 mii lei
Refacere alunecare drum judetean DJ 731B, comuna Banana, judetul Arges - 100 mii lei</t>
  </si>
  <si>
    <t>Micesti</t>
  </si>
  <si>
    <t>Modernizare Aleea Intrarea Troislav km 0+363-1+080</t>
  </si>
  <si>
    <t>Extindere retea canalizare comuna Cicanesti, judetul Arges - 450 mii lei
Reabilitare teren de fotbal cu gazon natural in comuna Cicanesti, judetul Arges - 100 mii lei</t>
  </si>
  <si>
    <t>Infiintare retea de gaze in comuna Ciofrangeni - 150 mii lei
Asfaltare drumuri comunale si drumuri de interes local - 400 mii lei
Reparatii drumuri comunale si drumuri de interes local - 150 mii lei</t>
  </si>
  <si>
    <t>Reparatii Gradinita Negreni - 250 mii lei
Reparatie instalatie incalzire centrala termica la Scoala Gimnaziala Darmanesti - 200 mii lei</t>
  </si>
  <si>
    <t>Lucrari de igienizare si reparatii Scoala Gimnaziala Dobresti - 150 mii lei
Lucrari de igienizare si reparatii Gradinita Dobresti - 100 mii lei
Lucrari de igienizare si reparatii Gradinita Furesti - 50 mii lei
Sistem supraveghere video - 100 mii lei</t>
  </si>
  <si>
    <t>Reparatii Primaria Veche sat Badesti comuna Pietrosani judetul Arges - 150 mii lei
Extindere retea alimentare cu apa in vederea bransarii si subtraversari comuna Pietrosani judetul Arges - 200 mii lei
Extinderea retelei publice de apa uzata si bransamente la retea comuna Pietrosani judetul Arges - 300 mii lei</t>
  </si>
  <si>
    <t>Modernizare sistem iluminat public in comuna Stolnici - 100 mii lei
Statii de reincarcare vehicule electrice in comuna Stolnici, judetul Arges - 50 mii lei
Anexa gospodareasca - 150 mii lei
Extindere retea de apa in comuna Stolnici, judetul Arges - 200 mii lei
Cresterea eficientei energetice la Scoala Constantin Balaceanu Stolnici - 50 mii lei
Dotare cu mobilier, materiale didactice si echipamente digitale a unitatilor de invatamant din comuna Stolnici - 50 mii lei</t>
  </si>
  <si>
    <t>La HCJ nr.199/27.06.2024</t>
  </si>
</sst>
</file>

<file path=xl/styles.xml><?xml version="1.0" encoding="utf-8"?>
<styleSheet xmlns="http://schemas.openxmlformats.org/spreadsheetml/2006/main">
  <fonts count="5">
    <font>
      <sz val="11"/>
      <color theme="1"/>
      <name val="Calibri"/>
      <family val="2"/>
      <scheme val="minor"/>
    </font>
    <font>
      <sz val="11"/>
      <color theme="1"/>
      <name val="Calibri"/>
      <family val="2"/>
      <charset val="238"/>
      <scheme val="minor"/>
    </font>
    <font>
      <sz val="10"/>
      <name val="Arial"/>
      <family val="2"/>
      <charset val="238"/>
    </font>
    <font>
      <b/>
      <sz val="11"/>
      <name val="Times New Roman"/>
      <family val="1"/>
      <charset val="238"/>
    </font>
    <font>
      <sz val="11"/>
      <name val="Times New Roman"/>
      <family val="1"/>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35">
    <xf numFmtId="0" fontId="0" fillId="0" borderId="0" xfId="0"/>
    <xf numFmtId="1" fontId="4" fillId="0" borderId="1" xfId="0" applyNumberFormat="1" applyFont="1" applyBorder="1" applyAlignment="1">
      <alignment vertical="center" wrapText="1"/>
    </xf>
    <xf numFmtId="1" fontId="4" fillId="0" borderId="1" xfId="0" applyNumberFormat="1" applyFont="1" applyFill="1" applyBorder="1" applyAlignment="1">
      <alignment vertical="center" wrapText="1"/>
    </xf>
    <xf numFmtId="1" fontId="3" fillId="0" borderId="0" xfId="1" applyNumberFormat="1" applyFont="1" applyAlignment="1">
      <alignment horizontal="right" vertical="center"/>
    </xf>
    <xf numFmtId="0" fontId="3" fillId="0" borderId="0" xfId="1" applyFont="1" applyAlignment="1">
      <alignment vertical="center" wrapText="1"/>
    </xf>
    <xf numFmtId="0" fontId="3" fillId="0" borderId="0" xfId="1" applyFont="1" applyAlignment="1">
      <alignment horizontal="center" vertical="center"/>
    </xf>
    <xf numFmtId="0" fontId="4" fillId="0" borderId="0" xfId="1" applyFont="1" applyAlignment="1">
      <alignment vertical="center"/>
    </xf>
    <xf numFmtId="1" fontId="3" fillId="0" borderId="1" xfId="0" applyNumberFormat="1" applyFont="1" applyBorder="1" applyAlignment="1">
      <alignment vertical="center"/>
    </xf>
    <xf numFmtId="1" fontId="3" fillId="0" borderId="0" xfId="0" applyNumberFormat="1" applyFont="1" applyBorder="1" applyAlignment="1">
      <alignment vertical="center"/>
    </xf>
    <xf numFmtId="1" fontId="3" fillId="0" borderId="0" xfId="1" applyNumberFormat="1" applyFont="1" applyAlignment="1">
      <alignment horizontal="right"/>
    </xf>
    <xf numFmtId="0" fontId="4" fillId="0" borderId="1" xfId="0" applyFont="1" applyBorder="1" applyAlignment="1">
      <alignment vertical="top" wrapText="1"/>
    </xf>
    <xf numFmtId="0" fontId="4" fillId="0" borderId="2" xfId="1" applyFont="1" applyFill="1" applyBorder="1" applyAlignment="1">
      <alignment horizontal="left" vertical="top"/>
    </xf>
    <xf numFmtId="3" fontId="3" fillId="0" borderId="1" xfId="0" applyNumberFormat="1" applyFont="1" applyFill="1" applyBorder="1" applyAlignment="1">
      <alignment vertical="center"/>
    </xf>
    <xf numFmtId="0" fontId="3" fillId="0" borderId="0" xfId="1" applyFont="1" applyAlignment="1">
      <alignment vertical="center"/>
    </xf>
    <xf numFmtId="1" fontId="4" fillId="0" borderId="0" xfId="1" applyNumberFormat="1" applyFont="1" applyAlignment="1">
      <alignment vertical="center"/>
    </xf>
    <xf numFmtId="1" fontId="4" fillId="0" borderId="0" xfId="1" applyNumberFormat="1" applyFont="1" applyBorder="1" applyAlignment="1">
      <alignment vertical="center"/>
    </xf>
    <xf numFmtId="0" fontId="4" fillId="0" borderId="2" xfId="1" applyFont="1" applyBorder="1" applyAlignment="1">
      <alignment horizontal="center" vertical="center"/>
    </xf>
    <xf numFmtId="0" fontId="4" fillId="0" borderId="2" xfId="0" applyFont="1" applyBorder="1" applyAlignment="1">
      <alignment horizontal="left" vertical="center"/>
    </xf>
    <xf numFmtId="1" fontId="4" fillId="0" borderId="0" xfId="1" applyNumberFormat="1" applyFont="1" applyBorder="1" applyAlignment="1">
      <alignment horizontal="center" vertical="center"/>
    </xf>
    <xf numFmtId="0" fontId="4" fillId="0" borderId="1" xfId="1" applyFont="1" applyBorder="1" applyAlignment="1">
      <alignment horizontal="center" vertical="center"/>
    </xf>
    <xf numFmtId="0" fontId="4" fillId="0" borderId="1" xfId="0" applyFont="1" applyBorder="1" applyAlignment="1">
      <alignment vertical="center"/>
    </xf>
    <xf numFmtId="3" fontId="3" fillId="0" borderId="1" xfId="0" applyNumberFormat="1" applyFont="1" applyBorder="1" applyAlignment="1">
      <alignment vertical="center"/>
    </xf>
    <xf numFmtId="1" fontId="4" fillId="0" borderId="0" xfId="1" applyNumberFormat="1" applyFont="1" applyFill="1" applyBorder="1" applyAlignment="1">
      <alignment vertical="center"/>
    </xf>
    <xf numFmtId="1" fontId="4" fillId="0" borderId="1" xfId="0" applyNumberFormat="1" applyFont="1" applyBorder="1" applyAlignment="1">
      <alignment vertical="center"/>
    </xf>
    <xf numFmtId="0" fontId="4" fillId="0" borderId="1" xfId="0" applyFont="1" applyBorder="1" applyAlignment="1">
      <alignment horizontal="left" vertical="center"/>
    </xf>
    <xf numFmtId="0" fontId="4" fillId="0" borderId="1" xfId="0" applyNumberFormat="1" applyFont="1" applyBorder="1" applyAlignment="1">
      <alignment vertical="top" wrapText="1"/>
    </xf>
    <xf numFmtId="0" fontId="4" fillId="0" borderId="2" xfId="1" applyFont="1" applyFill="1" applyBorder="1" applyAlignment="1">
      <alignment horizontal="left" vertical="center"/>
    </xf>
    <xf numFmtId="0" fontId="4" fillId="0" borderId="1" xfId="0" applyNumberFormat="1" applyFont="1" applyBorder="1" applyAlignment="1">
      <alignment vertical="justify" wrapText="1"/>
    </xf>
    <xf numFmtId="3" fontId="3" fillId="0" borderId="2" xfId="0" applyNumberFormat="1" applyFont="1" applyFill="1" applyBorder="1" applyAlignment="1">
      <alignment horizontal="right" vertical="center"/>
    </xf>
    <xf numFmtId="3" fontId="3" fillId="0" borderId="1" xfId="0" applyNumberFormat="1" applyFont="1" applyFill="1" applyBorder="1" applyAlignment="1">
      <alignment horizontal="right" vertical="center"/>
    </xf>
    <xf numFmtId="0" fontId="3" fillId="0" borderId="0" xfId="1" applyFont="1" applyAlignment="1">
      <alignment horizont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1" fontId="3" fillId="0" borderId="2" xfId="1" applyNumberFormat="1" applyFont="1" applyBorder="1" applyAlignment="1">
      <alignment horizontal="center" vertical="center"/>
    </xf>
    <xf numFmtId="1" fontId="3" fillId="0" borderId="3" xfId="1" applyNumberFormat="1"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5"/>
  <sheetViews>
    <sheetView tabSelected="1" workbookViewId="0">
      <pane ySplit="13" topLeftCell="A14" activePane="bottomLeft" state="frozen"/>
      <selection pane="bottomLeft" activeCell="M18" sqref="M18"/>
    </sheetView>
  </sheetViews>
  <sheetFormatPr defaultRowHeight="15"/>
  <cols>
    <col min="1" max="1" width="4.5703125" style="6" customWidth="1"/>
    <col min="2" max="2" width="5.85546875" style="6" customWidth="1"/>
    <col min="3" max="3" width="19.85546875" style="6" customWidth="1"/>
    <col min="4" max="4" width="12.7109375" style="14" customWidth="1"/>
    <col min="5" max="5" width="53.5703125" style="6" customWidth="1"/>
    <col min="6" max="6" width="9.7109375" style="14" customWidth="1"/>
    <col min="7" max="7" width="9.140625" style="14"/>
    <col min="8" max="8" width="9.140625" style="6"/>
    <col min="9" max="10" width="9.140625" style="14"/>
    <col min="11" max="16384" width="9.140625" style="6"/>
  </cols>
  <sheetData>
    <row r="1" spans="1:7">
      <c r="B1" s="13" t="s">
        <v>5</v>
      </c>
    </row>
    <row r="3" spans="1:7">
      <c r="D3" s="6"/>
      <c r="E3" s="9" t="s">
        <v>150</v>
      </c>
    </row>
    <row r="4" spans="1:7">
      <c r="D4" s="6"/>
      <c r="E4" s="9" t="s">
        <v>163</v>
      </c>
    </row>
    <row r="5" spans="1:7">
      <c r="D5" s="6"/>
      <c r="E5" s="3"/>
    </row>
    <row r="6" spans="1:7" ht="8.25" customHeight="1">
      <c r="B6" s="30" t="s">
        <v>6</v>
      </c>
      <c r="C6" s="30"/>
      <c r="D6" s="30"/>
      <c r="E6" s="30"/>
      <c r="F6" s="4"/>
      <c r="G6" s="4"/>
    </row>
    <row r="7" spans="1:7" ht="1.5" customHeight="1">
      <c r="A7" s="4"/>
      <c r="B7" s="30"/>
      <c r="C7" s="30"/>
      <c r="D7" s="30"/>
      <c r="E7" s="30"/>
      <c r="F7" s="4"/>
      <c r="G7" s="4"/>
    </row>
    <row r="8" spans="1:7" ht="9" customHeight="1">
      <c r="A8" s="4"/>
      <c r="B8" s="30"/>
      <c r="C8" s="30"/>
      <c r="D8" s="30"/>
      <c r="E8" s="30"/>
      <c r="F8" s="4"/>
      <c r="G8" s="4"/>
    </row>
    <row r="9" spans="1:7" ht="32.25" customHeight="1">
      <c r="A9" s="4"/>
      <c r="B9" s="30"/>
      <c r="C9" s="30"/>
      <c r="D9" s="30"/>
      <c r="E9" s="30"/>
      <c r="F9" s="4"/>
      <c r="G9" s="4"/>
    </row>
    <row r="10" spans="1:7">
      <c r="A10" s="5"/>
      <c r="B10" s="5"/>
      <c r="C10" s="5"/>
      <c r="D10" s="5"/>
    </row>
    <row r="11" spans="1:7">
      <c r="A11" s="5"/>
      <c r="D11" s="6"/>
      <c r="E11" s="3" t="s">
        <v>2</v>
      </c>
    </row>
    <row r="12" spans="1:7">
      <c r="A12" s="5"/>
      <c r="B12" s="32" t="s">
        <v>1</v>
      </c>
      <c r="C12" s="32" t="s">
        <v>4</v>
      </c>
      <c r="D12" s="32" t="s">
        <v>7</v>
      </c>
      <c r="E12" s="33" t="s">
        <v>3</v>
      </c>
    </row>
    <row r="13" spans="1:7" ht="49.5" customHeight="1">
      <c r="B13" s="32"/>
      <c r="C13" s="32"/>
      <c r="D13" s="32"/>
      <c r="E13" s="34"/>
      <c r="F13" s="15"/>
      <c r="G13" s="15"/>
    </row>
    <row r="14" spans="1:7" ht="105">
      <c r="B14" s="19">
        <v>1</v>
      </c>
      <c r="C14" s="17" t="s">
        <v>8</v>
      </c>
      <c r="D14" s="28">
        <f>200+200+100</f>
        <v>500</v>
      </c>
      <c r="E14" s="1" t="s">
        <v>9</v>
      </c>
      <c r="F14" s="18"/>
      <c r="G14" s="18"/>
    </row>
    <row r="15" spans="1:7" ht="30">
      <c r="B15" s="16">
        <v>2</v>
      </c>
      <c r="C15" s="17" t="s">
        <v>10</v>
      </c>
      <c r="D15" s="28">
        <v>200</v>
      </c>
      <c r="E15" s="1" t="s">
        <v>11</v>
      </c>
      <c r="F15" s="18"/>
      <c r="G15" s="18"/>
    </row>
    <row r="16" spans="1:7" ht="60">
      <c r="B16" s="19">
        <v>3</v>
      </c>
      <c r="C16" s="24" t="s">
        <v>12</v>
      </c>
      <c r="D16" s="29">
        <f>300+100</f>
        <v>400</v>
      </c>
      <c r="E16" s="1" t="s">
        <v>13</v>
      </c>
      <c r="F16" s="18"/>
      <c r="G16" s="18"/>
    </row>
    <row r="17" spans="2:7">
      <c r="B17" s="16">
        <v>4</v>
      </c>
      <c r="C17" s="20" t="s">
        <v>14</v>
      </c>
      <c r="D17" s="12">
        <v>100</v>
      </c>
      <c r="E17" s="1" t="s">
        <v>15</v>
      </c>
      <c r="F17" s="15"/>
      <c r="G17" s="15"/>
    </row>
    <row r="18" spans="2:7" ht="60">
      <c r="B18" s="19">
        <v>5</v>
      </c>
      <c r="C18" s="20" t="s">
        <v>16</v>
      </c>
      <c r="D18" s="12">
        <f>300+200+300</f>
        <v>800</v>
      </c>
      <c r="E18" s="1" t="s">
        <v>17</v>
      </c>
      <c r="F18" s="15"/>
      <c r="G18" s="15"/>
    </row>
    <row r="19" spans="2:7" ht="90">
      <c r="B19" s="16">
        <v>6</v>
      </c>
      <c r="C19" s="20" t="s">
        <v>18</v>
      </c>
      <c r="D19" s="12">
        <f>250+180+100</f>
        <v>530</v>
      </c>
      <c r="E19" s="1" t="s">
        <v>154</v>
      </c>
      <c r="F19" s="15"/>
      <c r="G19" s="15"/>
    </row>
    <row r="20" spans="2:7" ht="165">
      <c r="B20" s="19">
        <v>7</v>
      </c>
      <c r="C20" s="20" t="s">
        <v>19</v>
      </c>
      <c r="D20" s="12">
        <f>200+100+100+200</f>
        <v>600</v>
      </c>
      <c r="E20" s="1" t="s">
        <v>20</v>
      </c>
      <c r="F20" s="15"/>
      <c r="G20" s="15"/>
    </row>
    <row r="21" spans="2:7">
      <c r="B21" s="16">
        <v>8</v>
      </c>
      <c r="C21" s="20" t="s">
        <v>21</v>
      </c>
      <c r="D21" s="12">
        <v>300</v>
      </c>
      <c r="E21" s="1" t="s">
        <v>22</v>
      </c>
      <c r="F21" s="15"/>
      <c r="G21" s="15"/>
    </row>
    <row r="22" spans="2:7" ht="75">
      <c r="B22" s="19">
        <v>9</v>
      </c>
      <c r="C22" s="20" t="s">
        <v>23</v>
      </c>
      <c r="D22" s="12">
        <f>350+550</f>
        <v>900</v>
      </c>
      <c r="E22" s="1" t="s">
        <v>24</v>
      </c>
      <c r="F22" s="15"/>
      <c r="G22" s="15"/>
    </row>
    <row r="23" spans="2:7">
      <c r="B23" s="16">
        <v>10</v>
      </c>
      <c r="C23" s="20" t="s">
        <v>25</v>
      </c>
      <c r="D23" s="12">
        <v>600</v>
      </c>
      <c r="E23" s="1" t="s">
        <v>26</v>
      </c>
      <c r="F23" s="15"/>
      <c r="G23" s="15"/>
    </row>
    <row r="24" spans="2:7" ht="105">
      <c r="B24" s="19">
        <v>11</v>
      </c>
      <c r="C24" s="20" t="s">
        <v>27</v>
      </c>
      <c r="D24" s="12">
        <f>370+199</f>
        <v>569</v>
      </c>
      <c r="E24" s="1" t="s">
        <v>28</v>
      </c>
      <c r="F24" s="15"/>
      <c r="G24" s="15"/>
    </row>
    <row r="25" spans="2:7" ht="90">
      <c r="B25" s="16">
        <v>12</v>
      </c>
      <c r="C25" s="20" t="s">
        <v>29</v>
      </c>
      <c r="D25" s="12">
        <f>100+100+200</f>
        <v>400</v>
      </c>
      <c r="E25" s="1" t="s">
        <v>30</v>
      </c>
      <c r="F25" s="15"/>
      <c r="G25" s="15"/>
    </row>
    <row r="26" spans="2:7" ht="30">
      <c r="B26" s="19">
        <v>13</v>
      </c>
      <c r="C26" s="20" t="s">
        <v>31</v>
      </c>
      <c r="D26" s="12">
        <v>600</v>
      </c>
      <c r="E26" s="1" t="s">
        <v>32</v>
      </c>
      <c r="F26" s="15"/>
      <c r="G26" s="22"/>
    </row>
    <row r="27" spans="2:7" ht="60">
      <c r="B27" s="16">
        <v>14</v>
      </c>
      <c r="C27" s="20" t="s">
        <v>33</v>
      </c>
      <c r="D27" s="12">
        <f>100+150</f>
        <v>250</v>
      </c>
      <c r="E27" s="10" t="s">
        <v>34</v>
      </c>
      <c r="F27" s="15"/>
      <c r="G27" s="22"/>
    </row>
    <row r="28" spans="2:7" ht="75">
      <c r="B28" s="19">
        <v>15</v>
      </c>
      <c r="C28" s="11" t="s">
        <v>35</v>
      </c>
      <c r="D28" s="12">
        <f>70+130</f>
        <v>200</v>
      </c>
      <c r="E28" s="25" t="s">
        <v>151</v>
      </c>
      <c r="F28" s="15"/>
      <c r="G28" s="22"/>
    </row>
    <row r="29" spans="2:7" ht="75">
      <c r="B29" s="16">
        <v>16</v>
      </c>
      <c r="C29" s="26" t="s">
        <v>36</v>
      </c>
      <c r="D29" s="12">
        <f>80+70</f>
        <v>150</v>
      </c>
      <c r="E29" s="27" t="s">
        <v>37</v>
      </c>
      <c r="F29" s="15"/>
      <c r="G29" s="22"/>
    </row>
    <row r="30" spans="2:7" ht="30">
      <c r="B30" s="19">
        <v>17</v>
      </c>
      <c r="C30" s="20" t="s">
        <v>38</v>
      </c>
      <c r="D30" s="12">
        <v>800</v>
      </c>
      <c r="E30" s="2" t="s">
        <v>39</v>
      </c>
      <c r="F30" s="15"/>
      <c r="G30" s="22"/>
    </row>
    <row r="31" spans="2:7" ht="30">
      <c r="B31" s="16">
        <v>18</v>
      </c>
      <c r="C31" s="20" t="s">
        <v>40</v>
      </c>
      <c r="D31" s="12">
        <v>688</v>
      </c>
      <c r="E31" s="2" t="s">
        <v>41</v>
      </c>
      <c r="F31" s="15"/>
      <c r="G31" s="22"/>
    </row>
    <row r="32" spans="2:7" ht="105">
      <c r="B32" s="19">
        <v>19</v>
      </c>
      <c r="C32" s="20" t="s">
        <v>42</v>
      </c>
      <c r="D32" s="12">
        <f>56+400</f>
        <v>456</v>
      </c>
      <c r="E32" s="2" t="s">
        <v>43</v>
      </c>
      <c r="F32" s="15"/>
      <c r="G32" s="22"/>
    </row>
    <row r="33" spans="2:7" ht="105">
      <c r="B33" s="16">
        <v>20</v>
      </c>
      <c r="C33" s="20" t="s">
        <v>44</v>
      </c>
      <c r="D33" s="12">
        <f>600+200</f>
        <v>800</v>
      </c>
      <c r="E33" s="2" t="s">
        <v>45</v>
      </c>
      <c r="F33" s="15"/>
      <c r="G33" s="22"/>
    </row>
    <row r="34" spans="2:7" ht="60">
      <c r="B34" s="19">
        <v>21</v>
      </c>
      <c r="C34" s="20" t="s">
        <v>46</v>
      </c>
      <c r="D34" s="12">
        <f>450+100</f>
        <v>550</v>
      </c>
      <c r="E34" s="2" t="s">
        <v>157</v>
      </c>
      <c r="F34" s="15"/>
      <c r="G34" s="22"/>
    </row>
    <row r="35" spans="2:7" ht="75">
      <c r="B35" s="16">
        <v>22</v>
      </c>
      <c r="C35" s="20" t="s">
        <v>47</v>
      </c>
      <c r="D35" s="12">
        <f>150+400+150</f>
        <v>700</v>
      </c>
      <c r="E35" s="2" t="s">
        <v>158</v>
      </c>
      <c r="F35" s="15"/>
      <c r="G35" s="22"/>
    </row>
    <row r="36" spans="2:7" ht="45">
      <c r="B36" s="19">
        <v>23</v>
      </c>
      <c r="C36" s="20" t="s">
        <v>48</v>
      </c>
      <c r="D36" s="12">
        <v>800</v>
      </c>
      <c r="E36" s="2" t="s">
        <v>49</v>
      </c>
      <c r="F36" s="15"/>
      <c r="G36" s="22"/>
    </row>
    <row r="37" spans="2:7">
      <c r="B37" s="16">
        <v>24</v>
      </c>
      <c r="C37" s="20" t="s">
        <v>50</v>
      </c>
      <c r="D37" s="12">
        <v>200</v>
      </c>
      <c r="E37" s="2" t="s">
        <v>51</v>
      </c>
      <c r="F37" s="15"/>
      <c r="G37" s="22"/>
    </row>
    <row r="38" spans="2:7" ht="60">
      <c r="B38" s="19">
        <v>25</v>
      </c>
      <c r="C38" s="20" t="s">
        <v>52</v>
      </c>
      <c r="D38" s="12">
        <f>290+300</f>
        <v>590</v>
      </c>
      <c r="E38" s="2" t="s">
        <v>53</v>
      </c>
      <c r="F38" s="15"/>
      <c r="G38" s="22"/>
    </row>
    <row r="39" spans="2:7" ht="120">
      <c r="B39" s="16">
        <v>26</v>
      </c>
      <c r="C39" s="20" t="s">
        <v>54</v>
      </c>
      <c r="D39" s="12">
        <f>155+200+40+85</f>
        <v>480</v>
      </c>
      <c r="E39" s="2" t="s">
        <v>55</v>
      </c>
      <c r="F39" s="15"/>
      <c r="G39" s="22"/>
    </row>
    <row r="40" spans="2:7" ht="90">
      <c r="B40" s="19">
        <v>27</v>
      </c>
      <c r="C40" s="20" t="s">
        <v>56</v>
      </c>
      <c r="D40" s="12">
        <f>80+112+58</f>
        <v>250</v>
      </c>
      <c r="E40" s="2" t="s">
        <v>57</v>
      </c>
      <c r="F40" s="15"/>
      <c r="G40" s="22"/>
    </row>
    <row r="41" spans="2:7" ht="45">
      <c r="B41" s="16">
        <v>28</v>
      </c>
      <c r="C41" s="20" t="s">
        <v>58</v>
      </c>
      <c r="D41" s="12">
        <f>250+200</f>
        <v>450</v>
      </c>
      <c r="E41" s="2" t="s">
        <v>159</v>
      </c>
      <c r="F41" s="15"/>
      <c r="G41" s="22"/>
    </row>
    <row r="42" spans="2:7" ht="30">
      <c r="B42" s="19">
        <v>29</v>
      </c>
      <c r="C42" s="20" t="s">
        <v>59</v>
      </c>
      <c r="D42" s="12">
        <v>600</v>
      </c>
      <c r="E42" s="2" t="s">
        <v>60</v>
      </c>
      <c r="F42" s="15"/>
      <c r="G42" s="22"/>
    </row>
    <row r="43" spans="2:7" ht="90">
      <c r="B43" s="16">
        <v>30</v>
      </c>
      <c r="C43" s="20" t="s">
        <v>61</v>
      </c>
      <c r="D43" s="12">
        <f>150+100+50+100</f>
        <v>400</v>
      </c>
      <c r="E43" s="2" t="s">
        <v>160</v>
      </c>
      <c r="F43" s="15"/>
      <c r="G43" s="22"/>
    </row>
    <row r="44" spans="2:7" ht="30">
      <c r="B44" s="19">
        <v>31</v>
      </c>
      <c r="C44" s="20" t="s">
        <v>62</v>
      </c>
      <c r="D44" s="12">
        <v>300</v>
      </c>
      <c r="E44" s="2" t="s">
        <v>63</v>
      </c>
      <c r="F44" s="15"/>
      <c r="G44" s="22"/>
    </row>
    <row r="45" spans="2:7" ht="45">
      <c r="B45" s="16">
        <v>32</v>
      </c>
      <c r="C45" s="20" t="s">
        <v>64</v>
      </c>
      <c r="D45" s="12">
        <f>128+200</f>
        <v>328</v>
      </c>
      <c r="E45" s="2" t="s">
        <v>65</v>
      </c>
      <c r="F45" s="15"/>
      <c r="G45" s="22"/>
    </row>
    <row r="46" spans="2:7" ht="90">
      <c r="B46" s="19">
        <v>33</v>
      </c>
      <c r="C46" s="20" t="s">
        <v>66</v>
      </c>
      <c r="D46" s="12">
        <f>200+100+150</f>
        <v>450</v>
      </c>
      <c r="E46" s="2" t="s">
        <v>67</v>
      </c>
      <c r="F46" s="15"/>
      <c r="G46" s="22"/>
    </row>
    <row r="47" spans="2:7" ht="90">
      <c r="B47" s="16">
        <v>34</v>
      </c>
      <c r="C47" s="20" t="s">
        <v>68</v>
      </c>
      <c r="D47" s="12">
        <f>80+40+100</f>
        <v>220</v>
      </c>
      <c r="E47" s="2" t="s">
        <v>69</v>
      </c>
      <c r="F47" s="15"/>
      <c r="G47" s="22"/>
    </row>
    <row r="48" spans="2:7" ht="45">
      <c r="B48" s="19">
        <v>35</v>
      </c>
      <c r="C48" s="20" t="s">
        <v>70</v>
      </c>
      <c r="D48" s="12">
        <f>694+100</f>
        <v>794</v>
      </c>
      <c r="E48" s="2" t="s">
        <v>71</v>
      </c>
      <c r="F48" s="15"/>
      <c r="G48" s="22"/>
    </row>
    <row r="49" spans="2:7" ht="45">
      <c r="B49" s="16">
        <v>36</v>
      </c>
      <c r="C49" s="20" t="s">
        <v>72</v>
      </c>
      <c r="D49" s="12">
        <v>400</v>
      </c>
      <c r="E49" s="2" t="s">
        <v>73</v>
      </c>
      <c r="F49" s="15"/>
      <c r="G49" s="22"/>
    </row>
    <row r="50" spans="2:7" ht="135">
      <c r="B50" s="19">
        <v>37</v>
      </c>
      <c r="C50" s="20" t="s">
        <v>74</v>
      </c>
      <c r="D50" s="12">
        <f>100+300+300+200</f>
        <v>900</v>
      </c>
      <c r="E50" s="2" t="s">
        <v>75</v>
      </c>
      <c r="F50" s="15"/>
      <c r="G50" s="22"/>
    </row>
    <row r="51" spans="2:7" ht="210">
      <c r="B51" s="16">
        <v>38</v>
      </c>
      <c r="C51" s="20" t="s">
        <v>76</v>
      </c>
      <c r="D51" s="12">
        <f>100+300+100+50+200</f>
        <v>750</v>
      </c>
      <c r="E51" s="2" t="s">
        <v>77</v>
      </c>
      <c r="F51" s="15"/>
      <c r="G51" s="22"/>
    </row>
    <row r="52" spans="2:7" ht="60">
      <c r="B52" s="19">
        <v>39</v>
      </c>
      <c r="C52" s="23" t="s">
        <v>78</v>
      </c>
      <c r="D52" s="12">
        <f>300+205</f>
        <v>505</v>
      </c>
      <c r="E52" s="2" t="s">
        <v>79</v>
      </c>
      <c r="F52" s="15"/>
      <c r="G52" s="22"/>
    </row>
    <row r="53" spans="2:7" ht="60">
      <c r="B53" s="16">
        <v>40</v>
      </c>
      <c r="C53" s="23" t="s">
        <v>80</v>
      </c>
      <c r="D53" s="12">
        <f>550+89</f>
        <v>639</v>
      </c>
      <c r="E53" s="2" t="s">
        <v>81</v>
      </c>
      <c r="F53" s="15"/>
      <c r="G53" s="22"/>
    </row>
    <row r="54" spans="2:7" ht="30">
      <c r="B54" s="19">
        <v>41</v>
      </c>
      <c r="C54" s="23" t="s">
        <v>82</v>
      </c>
      <c r="D54" s="12">
        <v>300</v>
      </c>
      <c r="E54" s="2" t="s">
        <v>83</v>
      </c>
      <c r="F54" s="15"/>
      <c r="G54" s="22"/>
    </row>
    <row r="55" spans="2:7">
      <c r="B55" s="16">
        <v>42</v>
      </c>
      <c r="C55" s="23" t="s">
        <v>155</v>
      </c>
      <c r="D55" s="12">
        <v>100</v>
      </c>
      <c r="E55" s="2" t="s">
        <v>156</v>
      </c>
      <c r="F55" s="15"/>
      <c r="G55" s="22"/>
    </row>
    <row r="56" spans="2:7">
      <c r="B56" s="19">
        <v>43</v>
      </c>
      <c r="C56" s="23" t="s">
        <v>84</v>
      </c>
      <c r="D56" s="12">
        <v>50</v>
      </c>
      <c r="E56" s="2" t="s">
        <v>85</v>
      </c>
      <c r="F56" s="15"/>
      <c r="G56" s="22"/>
    </row>
    <row r="57" spans="2:7" ht="30">
      <c r="B57" s="16">
        <v>44</v>
      </c>
      <c r="C57" s="23" t="s">
        <v>86</v>
      </c>
      <c r="D57" s="12">
        <v>250</v>
      </c>
      <c r="E57" s="2" t="s">
        <v>87</v>
      </c>
      <c r="F57" s="15"/>
      <c r="G57" s="22"/>
    </row>
    <row r="58" spans="2:7" ht="30">
      <c r="B58" s="19">
        <v>45</v>
      </c>
      <c r="C58" s="20" t="s">
        <v>88</v>
      </c>
      <c r="D58" s="12">
        <v>250</v>
      </c>
      <c r="E58" s="2" t="s">
        <v>89</v>
      </c>
      <c r="F58" s="15"/>
      <c r="G58" s="22"/>
    </row>
    <row r="59" spans="2:7" ht="30">
      <c r="B59" s="16">
        <v>46</v>
      </c>
      <c r="C59" s="20" t="s">
        <v>90</v>
      </c>
      <c r="D59" s="12">
        <v>450</v>
      </c>
      <c r="E59" s="2" t="s">
        <v>149</v>
      </c>
      <c r="F59" s="15"/>
      <c r="G59" s="22"/>
    </row>
    <row r="60" spans="2:7" ht="60">
      <c r="B60" s="19">
        <v>47</v>
      </c>
      <c r="C60" s="20" t="s">
        <v>91</v>
      </c>
      <c r="D60" s="12">
        <f>211+143</f>
        <v>354</v>
      </c>
      <c r="E60" s="2" t="s">
        <v>93</v>
      </c>
      <c r="F60" s="15"/>
      <c r="G60" s="22"/>
    </row>
    <row r="61" spans="2:7" ht="75">
      <c r="B61" s="16">
        <v>48</v>
      </c>
      <c r="C61" s="20" t="s">
        <v>92</v>
      </c>
      <c r="D61" s="12">
        <v>200</v>
      </c>
      <c r="E61" s="2" t="s">
        <v>148</v>
      </c>
      <c r="F61" s="15"/>
      <c r="G61" s="22"/>
    </row>
    <row r="62" spans="2:7" ht="120">
      <c r="B62" s="19">
        <v>49</v>
      </c>
      <c r="C62" s="20" t="s">
        <v>94</v>
      </c>
      <c r="D62" s="12">
        <f>50+487+100</f>
        <v>637</v>
      </c>
      <c r="E62" s="2" t="s">
        <v>152</v>
      </c>
      <c r="F62" s="15"/>
      <c r="G62" s="22"/>
    </row>
    <row r="63" spans="2:7">
      <c r="B63" s="16">
        <v>50</v>
      </c>
      <c r="C63" s="20" t="s">
        <v>95</v>
      </c>
      <c r="D63" s="12">
        <v>600</v>
      </c>
      <c r="E63" s="2" t="s">
        <v>96</v>
      </c>
      <c r="F63" s="15"/>
      <c r="G63" s="22"/>
    </row>
    <row r="64" spans="2:7" ht="90">
      <c r="B64" s="19">
        <v>51</v>
      </c>
      <c r="C64" s="20" t="s">
        <v>97</v>
      </c>
      <c r="D64" s="12">
        <f>150+200+300</f>
        <v>650</v>
      </c>
      <c r="E64" s="2" t="s">
        <v>161</v>
      </c>
      <c r="F64" s="15"/>
      <c r="G64" s="22"/>
    </row>
    <row r="65" spans="2:7" ht="30">
      <c r="B65" s="16">
        <v>52</v>
      </c>
      <c r="C65" s="20" t="s">
        <v>98</v>
      </c>
      <c r="D65" s="12">
        <v>50</v>
      </c>
      <c r="E65" s="2" t="s">
        <v>99</v>
      </c>
      <c r="F65" s="15"/>
      <c r="G65" s="22"/>
    </row>
    <row r="66" spans="2:7">
      <c r="B66" s="19">
        <v>53</v>
      </c>
      <c r="C66" s="20" t="s">
        <v>100</v>
      </c>
      <c r="D66" s="12">
        <v>300</v>
      </c>
      <c r="E66" s="2" t="s">
        <v>101</v>
      </c>
      <c r="F66" s="15"/>
      <c r="G66" s="22"/>
    </row>
    <row r="67" spans="2:7" ht="150">
      <c r="B67" s="16">
        <v>54</v>
      </c>
      <c r="C67" s="20" t="s">
        <v>102</v>
      </c>
      <c r="D67" s="12">
        <f>300+70+70+400</f>
        <v>840</v>
      </c>
      <c r="E67" s="2" t="s">
        <v>103</v>
      </c>
      <c r="F67" s="15"/>
      <c r="G67" s="22"/>
    </row>
    <row r="68" spans="2:7" ht="30">
      <c r="B68" s="19">
        <v>55</v>
      </c>
      <c r="C68" s="20" t="s">
        <v>104</v>
      </c>
      <c r="D68" s="12">
        <v>750</v>
      </c>
      <c r="E68" s="2" t="s">
        <v>105</v>
      </c>
      <c r="F68" s="15"/>
      <c r="G68" s="22"/>
    </row>
    <row r="69" spans="2:7" ht="30">
      <c r="B69" s="16">
        <v>56</v>
      </c>
      <c r="C69" s="20" t="s">
        <v>106</v>
      </c>
      <c r="D69" s="12">
        <v>431</v>
      </c>
      <c r="E69" s="2" t="s">
        <v>107</v>
      </c>
      <c r="F69" s="15"/>
      <c r="G69" s="22"/>
    </row>
    <row r="70" spans="2:7" ht="75">
      <c r="B70" s="19">
        <v>57</v>
      </c>
      <c r="C70" s="20" t="s">
        <v>108</v>
      </c>
      <c r="D70" s="12">
        <f>300+347</f>
        <v>647</v>
      </c>
      <c r="E70" s="2" t="s">
        <v>109</v>
      </c>
      <c r="F70" s="15"/>
      <c r="G70" s="22"/>
    </row>
    <row r="71" spans="2:7" ht="90">
      <c r="B71" s="16">
        <v>58</v>
      </c>
      <c r="C71" s="20" t="s">
        <v>110</v>
      </c>
      <c r="D71" s="12">
        <f>150+200+300</f>
        <v>650</v>
      </c>
      <c r="E71" s="2" t="s">
        <v>111</v>
      </c>
      <c r="F71" s="15"/>
      <c r="G71" s="22"/>
    </row>
    <row r="72" spans="2:7" ht="45">
      <c r="B72" s="19">
        <v>59</v>
      </c>
      <c r="C72" s="20" t="s">
        <v>112</v>
      </c>
      <c r="D72" s="12">
        <v>30</v>
      </c>
      <c r="E72" s="2" t="s">
        <v>113</v>
      </c>
      <c r="F72" s="15"/>
      <c r="G72" s="22"/>
    </row>
    <row r="73" spans="2:7" ht="30">
      <c r="B73" s="16">
        <v>60</v>
      </c>
      <c r="C73" s="20" t="s">
        <v>114</v>
      </c>
      <c r="D73" s="12">
        <v>200</v>
      </c>
      <c r="E73" s="2" t="s">
        <v>115</v>
      </c>
      <c r="F73" s="15"/>
      <c r="G73" s="22"/>
    </row>
    <row r="74" spans="2:7">
      <c r="B74" s="19">
        <v>61</v>
      </c>
      <c r="C74" s="20" t="s">
        <v>116</v>
      </c>
      <c r="D74" s="12">
        <v>250</v>
      </c>
      <c r="E74" s="2" t="s">
        <v>117</v>
      </c>
      <c r="F74" s="15"/>
      <c r="G74" s="22"/>
    </row>
    <row r="75" spans="2:7" ht="30">
      <c r="B75" s="16">
        <v>62</v>
      </c>
      <c r="C75" s="20" t="s">
        <v>118</v>
      </c>
      <c r="D75" s="12">
        <v>900</v>
      </c>
      <c r="E75" s="2" t="s">
        <v>119</v>
      </c>
      <c r="F75" s="15"/>
      <c r="G75" s="22"/>
    </row>
    <row r="76" spans="2:7" ht="30">
      <c r="B76" s="19">
        <v>63</v>
      </c>
      <c r="C76" s="20" t="s">
        <v>120</v>
      </c>
      <c r="D76" s="12">
        <v>900</v>
      </c>
      <c r="E76" s="2" t="s">
        <v>121</v>
      </c>
      <c r="F76" s="15"/>
      <c r="G76" s="22"/>
    </row>
    <row r="77" spans="2:7" ht="75">
      <c r="B77" s="16">
        <v>64</v>
      </c>
      <c r="C77" s="20" t="s">
        <v>122</v>
      </c>
      <c r="D77" s="12">
        <f>150+50</f>
        <v>200</v>
      </c>
      <c r="E77" s="2" t="s">
        <v>123</v>
      </c>
      <c r="F77" s="15"/>
      <c r="G77" s="22"/>
    </row>
    <row r="78" spans="2:7" ht="180">
      <c r="B78" s="19">
        <v>65</v>
      </c>
      <c r="C78" s="20" t="s">
        <v>124</v>
      </c>
      <c r="D78" s="12">
        <f>100+50+150+200+50+50</f>
        <v>600</v>
      </c>
      <c r="E78" s="2" t="s">
        <v>162</v>
      </c>
      <c r="F78" s="15"/>
      <c r="G78" s="22"/>
    </row>
    <row r="79" spans="2:7" ht="45">
      <c r="B79" s="16">
        <v>66</v>
      </c>
      <c r="C79" s="20" t="s">
        <v>125</v>
      </c>
      <c r="D79" s="12">
        <v>351</v>
      </c>
      <c r="E79" s="2" t="s">
        <v>126</v>
      </c>
      <c r="F79" s="15"/>
      <c r="G79" s="22"/>
    </row>
    <row r="80" spans="2:7" ht="75">
      <c r="B80" s="19">
        <v>67</v>
      </c>
      <c r="C80" s="20" t="s">
        <v>127</v>
      </c>
      <c r="D80" s="12">
        <f>250+150+85</f>
        <v>485</v>
      </c>
      <c r="E80" s="2" t="s">
        <v>129</v>
      </c>
      <c r="F80" s="15"/>
      <c r="G80" s="22"/>
    </row>
    <row r="81" spans="2:7" ht="30">
      <c r="B81" s="16">
        <v>68</v>
      </c>
      <c r="C81" s="20" t="s">
        <v>128</v>
      </c>
      <c r="D81" s="12">
        <f>500+400</f>
        <v>900</v>
      </c>
      <c r="E81" s="2" t="s">
        <v>153</v>
      </c>
      <c r="F81" s="15"/>
      <c r="G81" s="22"/>
    </row>
    <row r="82" spans="2:7">
      <c r="B82" s="19">
        <v>69</v>
      </c>
      <c r="C82" s="20" t="s">
        <v>130</v>
      </c>
      <c r="D82" s="12">
        <v>320</v>
      </c>
      <c r="E82" s="2" t="s">
        <v>131</v>
      </c>
      <c r="F82" s="15"/>
      <c r="G82" s="22"/>
    </row>
    <row r="83" spans="2:7" ht="75">
      <c r="B83" s="16">
        <v>70</v>
      </c>
      <c r="C83" s="20" t="s">
        <v>132</v>
      </c>
      <c r="D83" s="12">
        <f>85+300</f>
        <v>385</v>
      </c>
      <c r="E83" s="2" t="s">
        <v>133</v>
      </c>
      <c r="F83" s="15"/>
      <c r="G83" s="22"/>
    </row>
    <row r="84" spans="2:7" ht="60">
      <c r="B84" s="19">
        <v>71</v>
      </c>
      <c r="C84" s="20" t="s">
        <v>134</v>
      </c>
      <c r="D84" s="12">
        <f>500+300</f>
        <v>800</v>
      </c>
      <c r="E84" s="2" t="s">
        <v>135</v>
      </c>
      <c r="F84" s="15"/>
      <c r="G84" s="22"/>
    </row>
    <row r="85" spans="2:7" ht="30">
      <c r="B85" s="16">
        <v>72</v>
      </c>
      <c r="C85" s="20" t="s">
        <v>136</v>
      </c>
      <c r="D85" s="12">
        <v>600</v>
      </c>
      <c r="E85" s="2" t="s">
        <v>137</v>
      </c>
      <c r="F85" s="15"/>
      <c r="G85" s="22"/>
    </row>
    <row r="86" spans="2:7" ht="30">
      <c r="B86" s="19">
        <v>73</v>
      </c>
      <c r="C86" s="20" t="s">
        <v>138</v>
      </c>
      <c r="D86" s="12">
        <v>200</v>
      </c>
      <c r="E86" s="2" t="s">
        <v>139</v>
      </c>
      <c r="F86" s="15"/>
      <c r="G86" s="22"/>
    </row>
    <row r="87" spans="2:7">
      <c r="B87" s="16">
        <v>74</v>
      </c>
      <c r="C87" s="20" t="s">
        <v>140</v>
      </c>
      <c r="D87" s="12">
        <v>250</v>
      </c>
      <c r="E87" s="2" t="s">
        <v>141</v>
      </c>
      <c r="F87" s="15"/>
      <c r="G87" s="22"/>
    </row>
    <row r="88" spans="2:7" ht="45">
      <c r="B88" s="19">
        <v>75</v>
      </c>
      <c r="C88" s="20" t="s">
        <v>142</v>
      </c>
      <c r="D88" s="12">
        <v>600</v>
      </c>
      <c r="E88" s="2" t="s">
        <v>143</v>
      </c>
      <c r="F88" s="15"/>
      <c r="G88" s="22"/>
    </row>
    <row r="89" spans="2:7" ht="75">
      <c r="B89" s="16">
        <v>76</v>
      </c>
      <c r="C89" s="20" t="s">
        <v>144</v>
      </c>
      <c r="D89" s="12">
        <f>287+313</f>
        <v>600</v>
      </c>
      <c r="E89" s="2" t="s">
        <v>145</v>
      </c>
      <c r="F89" s="15"/>
      <c r="G89" s="22"/>
    </row>
    <row r="90" spans="2:7">
      <c r="B90" s="19">
        <v>77</v>
      </c>
      <c r="C90" s="20" t="s">
        <v>146</v>
      </c>
      <c r="D90" s="12">
        <v>600</v>
      </c>
      <c r="E90" s="2" t="s">
        <v>147</v>
      </c>
      <c r="F90" s="15"/>
      <c r="G90" s="22"/>
    </row>
    <row r="91" spans="2:7" hidden="1">
      <c r="B91" s="16">
        <v>78</v>
      </c>
      <c r="C91" s="20"/>
      <c r="D91" s="12"/>
      <c r="E91" s="2"/>
      <c r="F91" s="15"/>
      <c r="G91" s="22"/>
    </row>
    <row r="92" spans="2:7" ht="18.75" hidden="1" customHeight="1">
      <c r="B92" s="19">
        <v>79</v>
      </c>
      <c r="C92" s="20"/>
      <c r="D92" s="12"/>
      <c r="E92" s="2"/>
      <c r="F92" s="15"/>
      <c r="G92" s="22"/>
    </row>
    <row r="93" spans="2:7" hidden="1">
      <c r="B93" s="16">
        <v>80</v>
      </c>
      <c r="C93" s="20"/>
      <c r="D93" s="12"/>
      <c r="E93" s="2"/>
      <c r="F93" s="15"/>
      <c r="G93" s="22"/>
    </row>
    <row r="94" spans="2:7" hidden="1">
      <c r="B94" s="19">
        <v>81</v>
      </c>
      <c r="C94" s="20"/>
      <c r="D94" s="12"/>
      <c r="E94" s="2"/>
      <c r="F94" s="15"/>
      <c r="G94" s="22"/>
    </row>
    <row r="95" spans="2:7" hidden="1">
      <c r="B95" s="16">
        <v>82</v>
      </c>
      <c r="C95" s="20"/>
      <c r="D95" s="12"/>
      <c r="E95" s="2"/>
      <c r="F95" s="15"/>
      <c r="G95" s="22"/>
    </row>
    <row r="96" spans="2:7" hidden="1">
      <c r="B96" s="19">
        <v>83</v>
      </c>
      <c r="C96" s="20"/>
      <c r="D96" s="12"/>
      <c r="E96" s="2"/>
      <c r="F96" s="15"/>
      <c r="G96" s="22"/>
    </row>
    <row r="97" spans="2:7" hidden="1">
      <c r="B97" s="16">
        <v>84</v>
      </c>
      <c r="C97" s="20"/>
      <c r="D97" s="12"/>
      <c r="E97" s="2"/>
      <c r="F97" s="15"/>
      <c r="G97" s="22"/>
    </row>
    <row r="98" spans="2:7" hidden="1">
      <c r="B98" s="19">
        <v>85</v>
      </c>
      <c r="C98" s="20"/>
      <c r="D98" s="12"/>
      <c r="E98" s="2"/>
      <c r="F98" s="15"/>
      <c r="G98" s="22"/>
    </row>
    <row r="99" spans="2:7" hidden="1">
      <c r="B99" s="16">
        <v>86</v>
      </c>
      <c r="C99" s="20"/>
      <c r="D99" s="12"/>
      <c r="E99" s="2"/>
      <c r="F99" s="15"/>
      <c r="G99" s="22"/>
    </row>
    <row r="100" spans="2:7" hidden="1">
      <c r="B100" s="19">
        <v>87</v>
      </c>
      <c r="C100" s="20"/>
      <c r="D100" s="12"/>
      <c r="E100" s="2"/>
      <c r="F100" s="15"/>
      <c r="G100" s="22"/>
    </row>
    <row r="101" spans="2:7" hidden="1">
      <c r="B101" s="16">
        <v>88</v>
      </c>
      <c r="C101" s="20"/>
      <c r="D101" s="12"/>
      <c r="E101" s="2"/>
      <c r="F101" s="15"/>
      <c r="G101" s="22"/>
    </row>
    <row r="102" spans="2:7" hidden="1">
      <c r="B102" s="19">
        <v>89</v>
      </c>
      <c r="C102" s="20"/>
      <c r="D102" s="12"/>
      <c r="E102" s="2"/>
      <c r="F102" s="15"/>
      <c r="G102" s="22"/>
    </row>
    <row r="103" spans="2:7" hidden="1">
      <c r="B103" s="16">
        <v>90</v>
      </c>
      <c r="C103" s="20"/>
      <c r="D103" s="12"/>
      <c r="E103" s="2"/>
      <c r="F103" s="15"/>
      <c r="G103" s="22"/>
    </row>
    <row r="104" spans="2:7">
      <c r="B104" s="31" t="s">
        <v>0</v>
      </c>
      <c r="C104" s="31"/>
      <c r="D104" s="21">
        <f>SUM(D14:D90)</f>
        <v>36829</v>
      </c>
      <c r="E104" s="7"/>
      <c r="F104" s="15"/>
      <c r="G104" s="15"/>
    </row>
    <row r="105" spans="2:7">
      <c r="D105" s="6"/>
      <c r="E105" s="8"/>
      <c r="F105" s="8"/>
      <c r="G105" s="8"/>
    </row>
  </sheetData>
  <mergeCells count="6">
    <mergeCell ref="B6:E9"/>
    <mergeCell ref="B104:C104"/>
    <mergeCell ref="B12:B13"/>
    <mergeCell ref="C12:C13"/>
    <mergeCell ref="D12:D13"/>
    <mergeCell ref="E12:E13"/>
  </mergeCells>
  <printOptions horizontalCentered="1"/>
  <pageMargins left="0.31496062992126" right="0.31496062992126" top="0.45" bottom="0.38" header="0.31496062992126" footer="0.21"/>
  <pageSetup paperSize="9" scale="95"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ANEXA 4</vt:lpstr>
      <vt:lpstr>'ANEXA 4'!Print_Area</vt:lpstr>
      <vt:lpstr>'ANEXA 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2024-07-02T08:05:04Z</dcterms:modified>
</cp:coreProperties>
</file>