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9 mai 2023" sheetId="26" r:id="rId1"/>
    <sheet name="27 aprilie 2023 " sheetId="25" r:id="rId2"/>
    <sheet name="30 martie 2023" sheetId="24" r:id="rId3"/>
    <sheet name="23 februarie 2023 " sheetId="23" r:id="rId4"/>
    <sheet name="31 IANUARIE 2023" sheetId="22" r:id="rId5"/>
  </sheets>
  <definedNames>
    <definedName name="_xlnm.Database" localSheetId="3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_xlnm.Print_Titles" localSheetId="3">'23 februarie 2023 '!$10:$13</definedName>
    <definedName name="_xlnm.Print_Titles" localSheetId="1">'27 aprilie 2023 '!$10:$13</definedName>
    <definedName name="_xlnm.Print_Titles" localSheetId="2">'30 martie 2023'!$10:$13</definedName>
    <definedName name="_xlnm.Print_Titles" localSheetId="4">'31 IANUARIE 2023'!$9:$12</definedName>
    <definedName name="_xlnm.Print_Titles" localSheetId="0">'9 mai 2023'!$10:$13</definedName>
  </definedNames>
  <calcPr calcId="125725"/>
</workbook>
</file>

<file path=xl/calcChain.xml><?xml version="1.0" encoding="utf-8"?>
<calcChain xmlns="http://schemas.openxmlformats.org/spreadsheetml/2006/main">
  <c r="C33" i="26"/>
  <c r="C34"/>
  <c r="C58"/>
  <c r="C56" s="1"/>
  <c r="C54" s="1"/>
  <c r="C52" s="1"/>
  <c r="C50" s="1"/>
  <c r="C59"/>
  <c r="C48" s="1"/>
  <c r="C201" i="25"/>
  <c r="C202"/>
  <c r="C47" i="26" l="1"/>
  <c r="C45" s="1"/>
  <c r="C43" s="1"/>
  <c r="C41" s="1"/>
  <c r="C39" s="1"/>
  <c r="C36"/>
  <c r="C25" s="1"/>
  <c r="C21" s="1"/>
  <c r="C46"/>
  <c r="C44" s="1"/>
  <c r="C42" s="1"/>
  <c r="C40" s="1"/>
  <c r="C57"/>
  <c r="C55" s="1"/>
  <c r="C53" s="1"/>
  <c r="C51" s="1"/>
  <c r="C149" i="25"/>
  <c r="C147" s="1"/>
  <c r="C150"/>
  <c r="C148" s="1"/>
  <c r="C221"/>
  <c r="C219" s="1"/>
  <c r="C191" s="1"/>
  <c r="C220"/>
  <c r="C218" s="1"/>
  <c r="C190" s="1"/>
  <c r="C167"/>
  <c r="C165" s="1"/>
  <c r="C139" s="1"/>
  <c r="C166"/>
  <c r="C164" s="1"/>
  <c r="C91"/>
  <c r="C89" s="1"/>
  <c r="C78" s="1"/>
  <c r="C92"/>
  <c r="C90" s="1"/>
  <c r="C35" i="26" l="1"/>
  <c r="C24" s="1"/>
  <c r="C217" i="25"/>
  <c r="C215" s="1"/>
  <c r="C213" s="1"/>
  <c r="C211" s="1"/>
  <c r="C162"/>
  <c r="C160" s="1"/>
  <c r="C158" s="1"/>
  <c r="C156" s="1"/>
  <c r="C87"/>
  <c r="C85" s="1"/>
  <c r="C83" s="1"/>
  <c r="C81" s="1"/>
  <c r="C216"/>
  <c r="C214" s="1"/>
  <c r="C212" s="1"/>
  <c r="C210" s="1"/>
  <c r="C118"/>
  <c r="C40" s="1"/>
  <c r="C188"/>
  <c r="C186" s="1"/>
  <c r="C184" s="1"/>
  <c r="C119"/>
  <c r="C41" s="1"/>
  <c r="C189"/>
  <c r="C187" s="1"/>
  <c r="C185" s="1"/>
  <c r="C79"/>
  <c r="C77" s="1"/>
  <c r="C75" s="1"/>
  <c r="C73" s="1"/>
  <c r="C71" s="1"/>
  <c r="C88"/>
  <c r="C86" s="1"/>
  <c r="C84" s="1"/>
  <c r="C82" s="1"/>
  <c r="C36"/>
  <c r="C76"/>
  <c r="C74" s="1"/>
  <c r="C72" s="1"/>
  <c r="C70" s="1"/>
  <c r="C138"/>
  <c r="C117"/>
  <c r="C137"/>
  <c r="C135" s="1"/>
  <c r="C133" s="1"/>
  <c r="C163"/>
  <c r="C161" s="1"/>
  <c r="C159" s="1"/>
  <c r="C157" s="1"/>
  <c r="C130"/>
  <c r="C128" s="1"/>
  <c r="C131"/>
  <c r="C129" s="1"/>
  <c r="C145"/>
  <c r="C143" s="1"/>
  <c r="C141" s="1"/>
  <c r="C146"/>
  <c r="C144" s="1"/>
  <c r="C142" s="1"/>
  <c r="C199"/>
  <c r="C197" s="1"/>
  <c r="C195" s="1"/>
  <c r="C193" s="1"/>
  <c r="C200"/>
  <c r="C198" s="1"/>
  <c r="C196" s="1"/>
  <c r="C194" s="1"/>
  <c r="C62"/>
  <c r="C63"/>
  <c r="C20" i="26" l="1"/>
  <c r="C18" s="1"/>
  <c r="C16" s="1"/>
  <c r="C14" s="1"/>
  <c r="C31"/>
  <c r="C29" s="1"/>
  <c r="C27" s="1"/>
  <c r="C19"/>
  <c r="C17" s="1"/>
  <c r="C15" s="1"/>
  <c r="C32"/>
  <c r="C30" s="1"/>
  <c r="C28" s="1"/>
  <c r="C115" i="25"/>
  <c r="C113" s="1"/>
  <c r="C111" s="1"/>
  <c r="C183"/>
  <c r="C37"/>
  <c r="C107"/>
  <c r="C127"/>
  <c r="C116"/>
  <c r="C114" s="1"/>
  <c r="C136"/>
  <c r="C134" s="1"/>
  <c r="C132" s="1"/>
  <c r="C106"/>
  <c r="C126"/>
  <c r="C124" s="1"/>
  <c r="C182"/>
  <c r="C108" s="1"/>
  <c r="C28" s="1"/>
  <c r="C39"/>
  <c r="C104" l="1"/>
  <c r="C102" s="1"/>
  <c r="C181"/>
  <c r="C179" s="1"/>
  <c r="C177" s="1"/>
  <c r="C175" s="1"/>
  <c r="C109"/>
  <c r="C29" s="1"/>
  <c r="C125"/>
  <c r="C123" s="1"/>
  <c r="C25"/>
  <c r="C24"/>
  <c r="C35"/>
  <c r="C33" s="1"/>
  <c r="C31" s="1"/>
  <c r="C180"/>
  <c r="C178" s="1"/>
  <c r="C176" s="1"/>
  <c r="C174" s="1"/>
  <c r="C122"/>
  <c r="C38"/>
  <c r="C112"/>
  <c r="C110" s="1"/>
  <c r="C61"/>
  <c r="C59" s="1"/>
  <c r="C57" s="1"/>
  <c r="C55" s="1"/>
  <c r="C51"/>
  <c r="C16" i="24"/>
  <c r="C17"/>
  <c r="C70"/>
  <c r="C68" s="1"/>
  <c r="C66" s="1"/>
  <c r="C73"/>
  <c r="C71" s="1"/>
  <c r="C69" s="1"/>
  <c r="C67" s="1"/>
  <c r="C65" s="1"/>
  <c r="C74"/>
  <c r="C72" s="1"/>
  <c r="C108"/>
  <c r="C106" s="1"/>
  <c r="C104" s="1"/>
  <c r="C109"/>
  <c r="C107" s="1"/>
  <c r="C105" s="1"/>
  <c r="C110"/>
  <c r="C101" s="1"/>
  <c r="C111"/>
  <c r="C102" s="1"/>
  <c r="C117"/>
  <c r="C115" s="1"/>
  <c r="C113" s="1"/>
  <c r="C118"/>
  <c r="C116" s="1"/>
  <c r="C114" s="1"/>
  <c r="C119"/>
  <c r="C120"/>
  <c r="I105"/>
  <c r="H105"/>
  <c r="G105"/>
  <c r="F105"/>
  <c r="C88"/>
  <c r="C84" s="1"/>
  <c r="C82" s="1"/>
  <c r="C80" s="1"/>
  <c r="C78" s="1"/>
  <c r="C89"/>
  <c r="C85" s="1"/>
  <c r="C83" s="1"/>
  <c r="C81" s="1"/>
  <c r="C79" s="1"/>
  <c r="C105" i="25" l="1"/>
  <c r="C103" s="1"/>
  <c r="C101" s="1"/>
  <c r="C99" s="1"/>
  <c r="C97" s="1"/>
  <c r="C34"/>
  <c r="C32" s="1"/>
  <c r="C30" s="1"/>
  <c r="C49"/>
  <c r="C47" s="1"/>
  <c r="C22"/>
  <c r="C20" s="1"/>
  <c r="C52"/>
  <c r="C60"/>
  <c r="C58" s="1"/>
  <c r="C56" s="1"/>
  <c r="C54" s="1"/>
  <c r="C100"/>
  <c r="C98" s="1"/>
  <c r="C96" s="1"/>
  <c r="C62" i="24"/>
  <c r="C63"/>
  <c r="C24"/>
  <c r="C99"/>
  <c r="C97" s="1"/>
  <c r="C95" s="1"/>
  <c r="C93" s="1"/>
  <c r="C25"/>
  <c r="C100"/>
  <c r="C98" s="1"/>
  <c r="C96" s="1"/>
  <c r="C94" s="1"/>
  <c r="C60"/>
  <c r="C58" s="1"/>
  <c r="C56" s="1"/>
  <c r="C54" s="1"/>
  <c r="C61"/>
  <c r="C59" s="1"/>
  <c r="C57" s="1"/>
  <c r="C55" s="1"/>
  <c r="C48"/>
  <c r="C37" s="1"/>
  <c r="C49"/>
  <c r="C47" s="1"/>
  <c r="C45" s="1"/>
  <c r="C43" s="1"/>
  <c r="C41" s="1"/>
  <c r="C14" i="23"/>
  <c r="C15"/>
  <c r="C44"/>
  <c r="C64"/>
  <c r="C65"/>
  <c r="C66"/>
  <c r="C67"/>
  <c r="C68"/>
  <c r="C69"/>
  <c r="C51"/>
  <c r="C52"/>
  <c r="C45" s="1"/>
  <c r="C27" s="1"/>
  <c r="C25" s="1"/>
  <c r="C227"/>
  <c r="C228"/>
  <c r="C145"/>
  <c r="C143" s="1"/>
  <c r="C141" s="1"/>
  <c r="C139" s="1"/>
  <c r="C137" s="1"/>
  <c r="C146"/>
  <c r="C144" s="1"/>
  <c r="C142" s="1"/>
  <c r="C140" s="1"/>
  <c r="C138" s="1"/>
  <c r="C116"/>
  <c r="C114" s="1"/>
  <c r="C105" s="1"/>
  <c r="C117"/>
  <c r="C115" s="1"/>
  <c r="C191"/>
  <c r="C192"/>
  <c r="C18" i="25" l="1"/>
  <c r="C16" s="1"/>
  <c r="C14" s="1"/>
  <c r="C45"/>
  <c r="C43" s="1"/>
  <c r="C50"/>
  <c r="C48" s="1"/>
  <c r="C23"/>
  <c r="C21" s="1"/>
  <c r="C35" i="24"/>
  <c r="C33" s="1"/>
  <c r="C31" s="1"/>
  <c r="C29" s="1"/>
  <c r="C22"/>
  <c r="C20" s="1"/>
  <c r="C18" s="1"/>
  <c r="C14" s="1"/>
  <c r="C46"/>
  <c r="C44" s="1"/>
  <c r="C42" s="1"/>
  <c r="C40" s="1"/>
  <c r="C38"/>
  <c r="C42" i="23"/>
  <c r="C40" s="1"/>
  <c r="C26"/>
  <c r="C24" s="1"/>
  <c r="C43"/>
  <c r="C41" s="1"/>
  <c r="C112"/>
  <c r="C113"/>
  <c r="C106"/>
  <c r="C19" i="25" l="1"/>
  <c r="C17" s="1"/>
  <c r="C15" s="1"/>
  <c r="C46"/>
  <c r="C44" s="1"/>
  <c r="C36" i="24"/>
  <c r="C34" s="1"/>
  <c r="C32" s="1"/>
  <c r="C30" s="1"/>
  <c r="C23"/>
  <c r="C21" s="1"/>
  <c r="C19" s="1"/>
  <c r="C15" s="1"/>
  <c r="C245" i="23"/>
  <c r="C243" s="1"/>
  <c r="C209" s="1"/>
  <c r="C207" s="1"/>
  <c r="C244"/>
  <c r="C242" s="1"/>
  <c r="C208" s="1"/>
  <c r="C206" s="1"/>
  <c r="C226"/>
  <c r="C215" s="1"/>
  <c r="C225"/>
  <c r="C214" s="1"/>
  <c r="C190"/>
  <c r="C189"/>
  <c r="C161"/>
  <c r="C159" s="1"/>
  <c r="C160"/>
  <c r="C158" s="1"/>
  <c r="C213" l="1"/>
  <c r="C94"/>
  <c r="C92" s="1"/>
  <c r="C90" s="1"/>
  <c r="C212"/>
  <c r="C93"/>
  <c r="C91" s="1"/>
  <c r="C89" s="1"/>
  <c r="C188"/>
  <c r="C181"/>
  <c r="C179" s="1"/>
  <c r="C177" s="1"/>
  <c r="C175" s="1"/>
  <c r="C173" s="1"/>
  <c r="C187"/>
  <c r="C185" s="1"/>
  <c r="C183" s="1"/>
  <c r="C180"/>
  <c r="C156"/>
  <c r="C134"/>
  <c r="C132" s="1"/>
  <c r="C157"/>
  <c r="C135"/>
  <c r="C133" s="1"/>
  <c r="C241"/>
  <c r="C239" s="1"/>
  <c r="C237" s="1"/>
  <c r="C235" s="1"/>
  <c r="C205"/>
  <c r="C240"/>
  <c r="C238" s="1"/>
  <c r="C236" s="1"/>
  <c r="C234" s="1"/>
  <c r="C204"/>
  <c r="C178"/>
  <c r="C176" s="1"/>
  <c r="C174" s="1"/>
  <c r="C172" s="1"/>
  <c r="C104"/>
  <c r="C102" l="1"/>
  <c r="C100" s="1"/>
  <c r="C98" s="1"/>
  <c r="C86"/>
  <c r="C85"/>
  <c r="C186"/>
  <c r="C184" s="1"/>
  <c r="C224"/>
  <c r="C211"/>
  <c r="C203" s="1"/>
  <c r="C223"/>
  <c r="C155"/>
  <c r="C153" s="1"/>
  <c r="C84"/>
  <c r="C154"/>
  <c r="C152" s="1"/>
  <c r="C131"/>
  <c r="C129" s="1"/>
  <c r="C83"/>
  <c r="C103"/>
  <c r="C101" s="1"/>
  <c r="C99" s="1"/>
  <c r="C97" s="1"/>
  <c r="C130"/>
  <c r="C23" l="1"/>
  <c r="C21" s="1"/>
  <c r="C19" s="1"/>
  <c r="C17" s="1"/>
  <c r="C82"/>
  <c r="C80" s="1"/>
  <c r="C78" s="1"/>
  <c r="C22"/>
  <c r="C20" s="1"/>
  <c r="C18" s="1"/>
  <c r="C16" s="1"/>
  <c r="C81"/>
  <c r="C79" s="1"/>
  <c r="C77" s="1"/>
  <c r="C222"/>
  <c r="C220" s="1"/>
  <c r="C218" s="1"/>
  <c r="C221"/>
  <c r="C219" s="1"/>
  <c r="C217" s="1"/>
  <c r="C110"/>
  <c r="C108" s="1"/>
  <c r="C127"/>
  <c r="C210"/>
  <c r="C202" s="1"/>
  <c r="C128"/>
  <c r="C126" s="1"/>
  <c r="C111"/>
  <c r="C109" s="1"/>
  <c r="C35"/>
  <c r="C33" s="1"/>
  <c r="C31" s="1"/>
  <c r="C28" s="1"/>
  <c r="C36"/>
  <c r="C34" s="1"/>
  <c r="C32" s="1"/>
  <c r="C29" s="1"/>
  <c r="C75" l="1"/>
  <c r="C76"/>
  <c r="C49" s="1"/>
  <c r="C47" s="1"/>
  <c r="C50" l="1"/>
  <c r="C48" s="1"/>
  <c r="C694" i="22"/>
  <c r="C695"/>
  <c r="C453"/>
  <c r="C454"/>
  <c r="C898"/>
  <c r="C899"/>
  <c r="C324"/>
  <c r="C322" s="1"/>
  <c r="C320" s="1"/>
  <c r="C318" s="1"/>
  <c r="C325"/>
  <c r="C323" s="1"/>
  <c r="C321" s="1"/>
  <c r="C319" s="1"/>
  <c r="C326"/>
  <c r="C327"/>
  <c r="D319"/>
  <c r="C808" l="1"/>
  <c r="C809"/>
  <c r="C235" l="1"/>
  <c r="C234"/>
  <c r="C789" l="1"/>
  <c r="C787" s="1"/>
  <c r="C785" s="1"/>
  <c r="C790"/>
  <c r="C802"/>
  <c r="C800" s="1"/>
  <c r="C804"/>
  <c r="C806"/>
  <c r="C807"/>
  <c r="C805" s="1"/>
  <c r="C803" s="1"/>
  <c r="C801" s="1"/>
  <c r="C566"/>
  <c r="C567"/>
  <c r="C788" l="1"/>
  <c r="C786" s="1"/>
  <c r="C896"/>
  <c r="C897"/>
  <c r="C624"/>
  <c r="C625"/>
  <c r="C241"/>
  <c r="C239" s="1"/>
  <c r="C240"/>
  <c r="C238" s="1"/>
  <c r="C500"/>
  <c r="C498" s="1"/>
  <c r="C496" s="1"/>
  <c r="C494" s="1"/>
  <c r="C492" s="1"/>
  <c r="C501"/>
  <c r="C499" s="1"/>
  <c r="C497" s="1"/>
  <c r="C495" s="1"/>
  <c r="C493" s="1"/>
  <c r="C517"/>
  <c r="C518"/>
  <c r="C540"/>
  <c r="C541"/>
  <c r="C544"/>
  <c r="C545"/>
  <c r="C858"/>
  <c r="C859"/>
  <c r="C883"/>
  <c r="C881" s="1"/>
  <c r="C879" s="1"/>
  <c r="C877" s="1"/>
  <c r="C875" s="1"/>
  <c r="C884"/>
  <c r="C882" s="1"/>
  <c r="C880" s="1"/>
  <c r="C878" s="1"/>
  <c r="C876" s="1"/>
  <c r="C1001"/>
  <c r="C1002"/>
  <c r="C612"/>
  <c r="C613"/>
  <c r="C991"/>
  <c r="C992"/>
  <c r="C995"/>
  <c r="C996"/>
  <c r="C1011"/>
  <c r="C1012"/>
  <c r="C827"/>
  <c r="C828"/>
  <c r="C539" l="1"/>
  <c r="C538"/>
  <c r="C283" l="1"/>
  <c r="C281" s="1"/>
  <c r="C279" s="1"/>
  <c r="C284"/>
  <c r="C253" s="1"/>
  <c r="C22" l="1"/>
  <c r="C282"/>
  <c r="C280" s="1"/>
  <c r="C252"/>
  <c r="C21" l="1"/>
  <c r="C720" l="1"/>
  <c r="C721"/>
  <c r="C740"/>
  <c r="C741"/>
  <c r="C706"/>
  <c r="C707"/>
  <c r="C1051"/>
  <c r="C1049" s="1"/>
  <c r="C1052"/>
  <c r="C1050" s="1"/>
  <c r="C736"/>
  <c r="C737"/>
  <c r="C985"/>
  <c r="C986"/>
  <c r="C1047" l="1"/>
  <c r="C1045" s="1"/>
  <c r="C1043" s="1"/>
  <c r="C1048"/>
  <c r="C1046" s="1"/>
  <c r="C1044" s="1"/>
  <c r="C137"/>
  <c r="C131" s="1"/>
  <c r="C84" s="1"/>
  <c r="C40" s="1"/>
  <c r="C136"/>
  <c r="C130" s="1"/>
  <c r="C83" s="1"/>
  <c r="C39" s="1"/>
  <c r="C107"/>
  <c r="C82" l="1"/>
  <c r="C81"/>
  <c r="C344"/>
  <c r="C343"/>
  <c r="C352"/>
  <c r="C351"/>
  <c r="C211"/>
  <c r="C209" s="1"/>
  <c r="C210"/>
  <c r="C208" s="1"/>
  <c r="C771"/>
  <c r="C772"/>
  <c r="C199"/>
  <c r="C200"/>
  <c r="C197" l="1"/>
  <c r="C195" s="1"/>
  <c r="C71"/>
  <c r="C198"/>
  <c r="C196" s="1"/>
  <c r="C72"/>
  <c r="C679"/>
  <c r="C680"/>
  <c r="C17" l="1"/>
  <c r="C18"/>
  <c r="C1023"/>
  <c r="C1024"/>
  <c r="C479"/>
  <c r="C480"/>
  <c r="C982"/>
  <c r="C980" s="1"/>
  <c r="C588"/>
  <c r="C589"/>
  <c r="C298"/>
  <c r="C296" s="1"/>
  <c r="C299"/>
  <c r="C297" s="1"/>
  <c r="C560"/>
  <c r="C561"/>
  <c r="C159"/>
  <c r="C157" s="1"/>
  <c r="C87" s="1"/>
  <c r="C160"/>
  <c r="C158" s="1"/>
  <c r="C88" s="1"/>
  <c r="C51" l="1"/>
  <c r="C50"/>
  <c r="C294"/>
  <c r="C292" s="1"/>
  <c r="C290" s="1"/>
  <c r="C288" s="1"/>
  <c r="C295"/>
  <c r="C293" s="1"/>
  <c r="C291" s="1"/>
  <c r="C289" s="1"/>
  <c r="C418"/>
  <c r="C419"/>
  <c r="C978"/>
  <c r="C1015"/>
  <c r="C1016"/>
  <c r="C602" l="1"/>
  <c r="C603"/>
  <c r="C172" l="1"/>
  <c r="C171"/>
  <c r="C127" l="1"/>
  <c r="C125" s="1"/>
  <c r="C126"/>
  <c r="C124" s="1"/>
  <c r="C935"/>
  <c r="C933" s="1"/>
  <c r="C934"/>
  <c r="C932" s="1"/>
  <c r="C117"/>
  <c r="C116"/>
  <c r="C115"/>
  <c r="C114"/>
  <c r="C113"/>
  <c r="C112"/>
  <c r="C109"/>
  <c r="C108"/>
  <c r="C106"/>
  <c r="C103"/>
  <c r="C102"/>
  <c r="C122" l="1"/>
  <c r="C120" s="1"/>
  <c r="C123"/>
  <c r="C121" s="1"/>
  <c r="C931"/>
  <c r="C929" s="1"/>
  <c r="C927" s="1"/>
  <c r="C924"/>
  <c r="C923"/>
  <c r="C930"/>
  <c r="C928" s="1"/>
  <c r="C926" s="1"/>
  <c r="C358"/>
  <c r="C357"/>
  <c r="C354"/>
  <c r="C353"/>
  <c r="C227"/>
  <c r="C226"/>
  <c r="C217" l="1"/>
  <c r="C80" s="1"/>
  <c r="C78" s="1"/>
  <c r="C76" s="1"/>
  <c r="C216"/>
  <c r="C79" s="1"/>
  <c r="C77" s="1"/>
  <c r="C75" s="1"/>
  <c r="C342"/>
  <c r="C259" s="1"/>
  <c r="C341"/>
  <c r="C258" s="1"/>
  <c r="C922"/>
  <c r="C920" s="1"/>
  <c r="C918" s="1"/>
  <c r="C921"/>
  <c r="C919" s="1"/>
  <c r="C917" s="1"/>
  <c r="C381"/>
  <c r="C268" s="1"/>
  <c r="C382"/>
  <c r="C269" s="1"/>
  <c r="C892"/>
  <c r="C890" s="1"/>
  <c r="C893"/>
  <c r="C891" s="1"/>
  <c r="C215" l="1"/>
  <c r="C213" s="1"/>
  <c r="C207" s="1"/>
  <c r="C205" s="1"/>
  <c r="C214"/>
  <c r="C212" s="1"/>
  <c r="C206" s="1"/>
  <c r="C204" s="1"/>
  <c r="C264"/>
  <c r="C262" s="1"/>
  <c r="C260" s="1"/>
  <c r="C45"/>
  <c r="C43" s="1"/>
  <c r="C41" s="1"/>
  <c r="C37" s="1"/>
  <c r="C265"/>
  <c r="C263" s="1"/>
  <c r="C261" s="1"/>
  <c r="C46"/>
  <c r="C44" s="1"/>
  <c r="C42" s="1"/>
  <c r="C38" s="1"/>
  <c r="C337"/>
  <c r="C335" s="1"/>
  <c r="C333" s="1"/>
  <c r="C338"/>
  <c r="C336" s="1"/>
  <c r="C334" s="1"/>
  <c r="C888"/>
  <c r="C783"/>
  <c r="C781" s="1"/>
  <c r="C889"/>
  <c r="C784"/>
  <c r="C782" s="1"/>
  <c r="C377"/>
  <c r="C375" s="1"/>
  <c r="C373" s="1"/>
  <c r="C378"/>
  <c r="C376" s="1"/>
  <c r="C374" s="1"/>
  <c r="C1083"/>
  <c r="C1081" s="1"/>
  <c r="C1082"/>
  <c r="C1080" s="1"/>
  <c r="D1073"/>
  <c r="D762"/>
  <c r="C769"/>
  <c r="C767" s="1"/>
  <c r="C765" s="1"/>
  <c r="C763" s="1"/>
  <c r="C761" s="1"/>
  <c r="C770"/>
  <c r="C768" s="1"/>
  <c r="C766" s="1"/>
  <c r="C764" s="1"/>
  <c r="C762" s="1"/>
  <c r="C331" l="1"/>
  <c r="C332"/>
  <c r="C256"/>
  <c r="C254" s="1"/>
  <c r="C250" s="1"/>
  <c r="C27"/>
  <c r="C257"/>
  <c r="C255" s="1"/>
  <c r="C251" s="1"/>
  <c r="C28"/>
  <c r="C401"/>
  <c r="C400"/>
  <c r="C1078"/>
  <c r="C1076" s="1"/>
  <c r="C1074" s="1"/>
  <c r="C1072" s="1"/>
  <c r="C945"/>
  <c r="C412" s="1"/>
  <c r="C35" s="1"/>
  <c r="C1079"/>
  <c r="C1077" s="1"/>
  <c r="C1075" s="1"/>
  <c r="C1073" s="1"/>
  <c r="C946"/>
  <c r="C413" s="1"/>
  <c r="C36" s="1"/>
  <c r="C1067"/>
  <c r="C1068"/>
  <c r="C756" l="1"/>
  <c r="C754" s="1"/>
  <c r="C752" s="1"/>
  <c r="C750" s="1"/>
  <c r="C757"/>
  <c r="C755" s="1"/>
  <c r="C753" s="1"/>
  <c r="C751" s="1"/>
  <c r="C716"/>
  <c r="C714" s="1"/>
  <c r="C471" s="1"/>
  <c r="C408" s="1"/>
  <c r="C31" s="1"/>
  <c r="C717"/>
  <c r="C715" s="1"/>
  <c r="C472" s="1"/>
  <c r="C409" s="1"/>
  <c r="C32" s="1"/>
  <c r="C1063"/>
  <c r="C1061" s="1"/>
  <c r="C1059" s="1"/>
  <c r="C1057" s="1"/>
  <c r="C1055" s="1"/>
  <c r="C1041" s="1"/>
  <c r="C1064"/>
  <c r="C1062" s="1"/>
  <c r="C1060" s="1"/>
  <c r="C1058" s="1"/>
  <c r="C1056" s="1"/>
  <c r="C1042" s="1"/>
  <c r="C702"/>
  <c r="C700" s="1"/>
  <c r="C703"/>
  <c r="C701" s="1"/>
  <c r="C732"/>
  <c r="C730" s="1"/>
  <c r="C473" s="1"/>
  <c r="C733"/>
  <c r="C731" s="1"/>
  <c r="C474" s="1"/>
  <c r="C698" l="1"/>
  <c r="C696" s="1"/>
  <c r="C699"/>
  <c r="C697" s="1"/>
  <c r="C181"/>
  <c r="C179" s="1"/>
  <c r="C177" s="1"/>
  <c r="C182"/>
  <c r="C180" s="1"/>
  <c r="C178" s="1"/>
  <c r="C176" s="1"/>
  <c r="C183"/>
  <c r="C671" l="1"/>
  <c r="C669" s="1"/>
  <c r="C487" s="1"/>
  <c r="C426" s="1"/>
  <c r="C60" s="1"/>
  <c r="C672"/>
  <c r="C670" s="1"/>
  <c r="C488" s="1"/>
  <c r="C427" s="1"/>
  <c r="C61" s="1"/>
  <c r="C659"/>
  <c r="C660"/>
  <c r="C1037"/>
  <c r="C1035" s="1"/>
  <c r="C1036"/>
  <c r="C1034" s="1"/>
  <c r="C1032" s="1"/>
  <c r="C1030" s="1"/>
  <c r="C1028" s="1"/>
  <c r="C870"/>
  <c r="C871"/>
  <c r="C651"/>
  <c r="C652"/>
  <c r="C685"/>
  <c r="C683" s="1"/>
  <c r="C686"/>
  <c r="C684" s="1"/>
  <c r="C1033" l="1"/>
  <c r="C1031" s="1"/>
  <c r="C1029" s="1"/>
  <c r="C952"/>
  <c r="C645"/>
  <c r="C646"/>
  <c r="C643" l="1"/>
  <c r="C641" s="1"/>
  <c r="C639" s="1"/>
  <c r="C642"/>
  <c r="C640" s="1"/>
  <c r="C644"/>
  <c r="C110"/>
  <c r="C111"/>
  <c r="C104"/>
  <c r="C105"/>
  <c r="C313" l="1"/>
  <c r="C311" s="1"/>
  <c r="C314"/>
  <c r="C312" s="1"/>
  <c r="C862"/>
  <c r="C856" s="1"/>
  <c r="C854" s="1"/>
  <c r="C852" s="1"/>
  <c r="C850" s="1"/>
  <c r="C863"/>
  <c r="C857" s="1"/>
  <c r="C855" s="1"/>
  <c r="C853" s="1"/>
  <c r="C851" s="1"/>
  <c r="C981"/>
  <c r="C979" s="1"/>
  <c r="C835"/>
  <c r="C836"/>
  <c r="C630"/>
  <c r="C628" s="1"/>
  <c r="C489" s="1"/>
  <c r="C631"/>
  <c r="C629" s="1"/>
  <c r="C490" s="1"/>
  <c r="C310" l="1"/>
  <c r="C308" s="1"/>
  <c r="C306" s="1"/>
  <c r="C277"/>
  <c r="C275" s="1"/>
  <c r="C273" s="1"/>
  <c r="C271" s="1"/>
  <c r="C249" s="1"/>
  <c r="C309"/>
  <c r="C307" s="1"/>
  <c r="C305" s="1"/>
  <c r="C276"/>
  <c r="C274" s="1"/>
  <c r="C272" s="1"/>
  <c r="C270" s="1"/>
  <c r="C248" s="1"/>
  <c r="C825"/>
  <c r="C977"/>
  <c r="C951"/>
  <c r="C1007"/>
  <c r="C1005" s="1"/>
  <c r="C953" s="1"/>
  <c r="C430" s="1"/>
  <c r="C64" s="1"/>
  <c r="C1008"/>
  <c r="C1006" s="1"/>
  <c r="C845"/>
  <c r="C846"/>
  <c r="C826" s="1"/>
  <c r="C554"/>
  <c r="C555"/>
  <c r="C169"/>
  <c r="C167" s="1"/>
  <c r="C170"/>
  <c r="C168" s="1"/>
  <c r="C166" l="1"/>
  <c r="C164" s="1"/>
  <c r="C156" s="1"/>
  <c r="C154" s="1"/>
  <c r="C94"/>
  <c r="C552"/>
  <c r="C550" s="1"/>
  <c r="C548" s="1"/>
  <c r="C536" s="1"/>
  <c r="C534" s="1"/>
  <c r="C553"/>
  <c r="C551" s="1"/>
  <c r="C549" s="1"/>
  <c r="C537" s="1"/>
  <c r="C535" s="1"/>
  <c r="C165"/>
  <c r="C163" s="1"/>
  <c r="C155" s="1"/>
  <c r="C153" s="1"/>
  <c r="C93"/>
  <c r="C949"/>
  <c r="C947" s="1"/>
  <c r="C975"/>
  <c r="C973" s="1"/>
  <c r="C971" s="1"/>
  <c r="C824"/>
  <c r="C822" s="1"/>
  <c r="C820" s="1"/>
  <c r="C818" s="1"/>
  <c r="C798"/>
  <c r="C797"/>
  <c r="C823"/>
  <c r="C821" s="1"/>
  <c r="C819" s="1"/>
  <c r="C817" s="1"/>
  <c r="C976"/>
  <c r="C974" s="1"/>
  <c r="C972" s="1"/>
  <c r="C954"/>
  <c r="C485" l="1"/>
  <c r="C483" s="1"/>
  <c r="C481" s="1"/>
  <c r="C475" s="1"/>
  <c r="C57"/>
  <c r="C92"/>
  <c r="C90" s="1"/>
  <c r="C86" s="1"/>
  <c r="C56"/>
  <c r="C91"/>
  <c r="C89" s="1"/>
  <c r="C85" s="1"/>
  <c r="C486"/>
  <c r="C795"/>
  <c r="C793" s="1"/>
  <c r="C791" s="1"/>
  <c r="C779" s="1"/>
  <c r="C428"/>
  <c r="C950"/>
  <c r="C948" s="1"/>
  <c r="C431"/>
  <c r="C65" s="1"/>
  <c r="C796"/>
  <c r="C794" s="1"/>
  <c r="C792" s="1"/>
  <c r="C780" s="1"/>
  <c r="C429"/>
  <c r="C966"/>
  <c r="C964" s="1"/>
  <c r="C967"/>
  <c r="C965" s="1"/>
  <c r="C516"/>
  <c r="C515"/>
  <c r="C442"/>
  <c r="C443"/>
  <c r="C424" l="1"/>
  <c r="C58" s="1"/>
  <c r="C410"/>
  <c r="C484"/>
  <c r="C482" s="1"/>
  <c r="C476" s="1"/>
  <c r="C425"/>
  <c r="C59" s="1"/>
  <c r="C55" s="1"/>
  <c r="C53" s="1"/>
  <c r="C48" s="1"/>
  <c r="C62"/>
  <c r="C63"/>
  <c r="C440"/>
  <c r="C438" s="1"/>
  <c r="C436" s="1"/>
  <c r="C434" s="1"/>
  <c r="C441"/>
  <c r="C439" s="1"/>
  <c r="C437" s="1"/>
  <c r="C435" s="1"/>
  <c r="C514"/>
  <c r="C512" s="1"/>
  <c r="C510" s="1"/>
  <c r="C508" s="1"/>
  <c r="C470"/>
  <c r="C513"/>
  <c r="C511" s="1"/>
  <c r="C509" s="1"/>
  <c r="C507" s="1"/>
  <c r="C469"/>
  <c r="C963"/>
  <c r="C961" s="1"/>
  <c r="C959" s="1"/>
  <c r="C957" s="1"/>
  <c r="C944"/>
  <c r="C942" s="1"/>
  <c r="C940" s="1"/>
  <c r="C938" s="1"/>
  <c r="C962"/>
  <c r="C960" s="1"/>
  <c r="C958" s="1"/>
  <c r="C956" s="1"/>
  <c r="C943"/>
  <c r="C941" s="1"/>
  <c r="C939" s="1"/>
  <c r="C937" s="1"/>
  <c r="C452"/>
  <c r="C450" s="1"/>
  <c r="C448" s="1"/>
  <c r="C446" s="1"/>
  <c r="C451"/>
  <c r="C449" s="1"/>
  <c r="C447" s="1"/>
  <c r="C445" s="1"/>
  <c r="C411" l="1"/>
  <c r="C34" s="1"/>
  <c r="C54"/>
  <c r="C52" s="1"/>
  <c r="C47" s="1"/>
  <c r="C422"/>
  <c r="C420" s="1"/>
  <c r="C414" s="1"/>
  <c r="C423"/>
  <c r="C421" s="1"/>
  <c r="C415" s="1"/>
  <c r="C33"/>
  <c r="C468"/>
  <c r="C466" s="1"/>
  <c r="C464" s="1"/>
  <c r="C462" s="1"/>
  <c r="C407"/>
  <c r="C467"/>
  <c r="C465" s="1"/>
  <c r="C463" s="1"/>
  <c r="C461" s="1"/>
  <c r="C406"/>
  <c r="C29" s="1"/>
  <c r="C100"/>
  <c r="C73" s="1"/>
  <c r="C19" s="1"/>
  <c r="C101"/>
  <c r="C74" s="1"/>
  <c r="C20" s="1"/>
  <c r="C128"/>
  <c r="C129"/>
  <c r="C98" l="1"/>
  <c r="C96" s="1"/>
  <c r="C99"/>
  <c r="C97" s="1"/>
  <c r="C25"/>
  <c r="C23" s="1"/>
  <c r="C405"/>
  <c r="C403" s="1"/>
  <c r="C399" s="1"/>
  <c r="C397" s="1"/>
  <c r="C30"/>
  <c r="C26" s="1"/>
  <c r="C24" s="1"/>
  <c r="C404"/>
  <c r="C402" s="1"/>
  <c r="C398" s="1"/>
  <c r="C396" s="1"/>
  <c r="D122"/>
  <c r="C15" l="1"/>
  <c r="C13" s="1"/>
  <c r="C69"/>
  <c r="C67" s="1"/>
  <c r="C16"/>
  <c r="C14" s="1"/>
  <c r="C70"/>
  <c r="C68" s="1"/>
  <c r="I918"/>
  <c r="H918"/>
  <c r="G918"/>
  <c r="F918"/>
</calcChain>
</file>

<file path=xl/sharedStrings.xml><?xml version="1.0" encoding="utf-8"?>
<sst xmlns="http://schemas.openxmlformats.org/spreadsheetml/2006/main" count="2657" uniqueCount="328">
  <si>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</si>
  <si>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</si>
  <si>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</si>
  <si>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</si>
  <si>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</si>
  <si>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</si>
  <si>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</si>
  <si>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</si>
  <si>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</si>
  <si>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</si>
  <si>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</si>
  <si>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</si>
  <si>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</si>
  <si>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</si>
  <si>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</si>
  <si>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</si>
  <si>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</si>
  <si>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</si>
  <si>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</si>
  <si>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</si>
  <si>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</si>
  <si>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</si>
  <si>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</si>
  <si>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</si>
  <si>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</si>
  <si>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</si>
  <si>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</si>
  <si>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</si>
  <si>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</si>
  <si>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</si>
  <si>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</si>
  <si>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</si>
  <si>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</si>
  <si>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CAPITOLUL 68 ASISTENTA SOCIALA</t>
  </si>
  <si>
    <t>b. dotari independente</t>
  </si>
  <si>
    <t>CAPITOLUL 61.02 ORDINE PUBLICA SI SIGURANTA NATIONALA</t>
  </si>
  <si>
    <t>Inspectoratul pentru Situatii de Urgenta</t>
  </si>
  <si>
    <t>CAPITOLUL 67.10 CULTURA,RECREERE SI RELIGIE</t>
  </si>
  <si>
    <t>56 Proiecte cu finantare din fonduri externe nerambursabile postaderare</t>
  </si>
  <si>
    <t xml:space="preserve">CAPITOLUL68 ASISTENTA SOCIALA </t>
  </si>
  <si>
    <t>c. cheltuieli aferente studiilor de fezabilitate si alte studii</t>
  </si>
  <si>
    <t>CAPITOLUL 66.10 SANATATE</t>
  </si>
  <si>
    <t>58 Proiecte cu finantare din fonduri externe nerambursabile postaderare</t>
  </si>
  <si>
    <t xml:space="preserve">B. Obiective (proiecte) de investiţii noi </t>
  </si>
  <si>
    <t xml:space="preserve">10 Venituri proprii </t>
  </si>
  <si>
    <t>CAPITOLUL 84 .02 TRANSPORTURI</t>
  </si>
  <si>
    <t>71.01.30 Alte active fixe</t>
  </si>
  <si>
    <t>CAPITOLUL 84.02 TRANSPORTURI</t>
  </si>
  <si>
    <t>1. Spitalul Judetean de Urgenta Pitesti</t>
  </si>
  <si>
    <t>Consolidare si reabilitare Spital Judetean de Urgenta Pitesti</t>
  </si>
  <si>
    <t xml:space="preserve">      din care</t>
  </si>
  <si>
    <t xml:space="preserve">    din care:</t>
  </si>
  <si>
    <t xml:space="preserve">58.  Proiecte cu finantare din fonduri externe nerambursabile postaderare </t>
  </si>
  <si>
    <t xml:space="preserve">58 Proiecte cu finantare din fonduri externe nerambursabile postaderare </t>
  </si>
  <si>
    <t xml:space="preserve">71.03.Reparatii capitale aferente activelor fixe </t>
  </si>
  <si>
    <t>d. cheltuieli privind consolidarile</t>
  </si>
  <si>
    <t>Lucrari de construire in vederea conformarii imobilului la cerinta esentiala de calitate "Securitate la incendiu"</t>
  </si>
  <si>
    <t>71.01.01 Constructii</t>
  </si>
  <si>
    <t>Directia Generala de Asistenta Sociala si Protectia Copilului Arges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</si>
  <si>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</si>
  <si>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</si>
  <si>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3.Conservarea si consolidarea Cetatii Poienari Arges</t>
  </si>
  <si>
    <t>1.Modernizarea drumului judetean DJ 504 Lim.Jud.Teleorman-Popesti-Izvoru-Recea-Cornatel-Vulpesti (DN 65 A), km 110+700-136+695. L=25,995 km, pe raza com. Popesti, Izvoru, Recea, Buzoesti, jud.Arges</t>
  </si>
  <si>
    <t>2.Modernizarea DJ 503 lim jud. Dambovita-Slobozia-Rociu-Oarja-Catanele (DJ 702G-km 3+824), km 98+000-140+034 (42,034 km), jud. Arges</t>
  </si>
  <si>
    <t>Muzeul Judetean Arges</t>
  </si>
  <si>
    <t>71.01.03.Mobilier, aparatura birotica si alte active corporale</t>
  </si>
  <si>
    <t xml:space="preserve"> 10 Venituri proprii</t>
  </si>
  <si>
    <t>1. Spitalul de Recuperare Bradet</t>
  </si>
  <si>
    <t>Proiect, avize, autorizatii si asistenta tehnica amenajare parc agrement</t>
  </si>
  <si>
    <t>Proiect, avize, autorizatii si asistenta tehnica constructie sala vestiare personal si circuit separare transport lenjerie</t>
  </si>
  <si>
    <t>Documentatii in vederea obtinerii autorizatiei de securitate la incendiu</t>
  </si>
  <si>
    <t>2.Spitalul de Recuperare Bradet</t>
  </si>
  <si>
    <t xml:space="preserve">CONSILIUL JUDETEAN ARGES                                                                </t>
  </si>
  <si>
    <t xml:space="preserve"> PROPUNERI PENTRU PROGRAMUL DE INVESTIŢII PUBLICE 
PE GRUPE DE INVESTITII SI SURSE DE FINANTARE
</t>
  </si>
  <si>
    <t>Proiectare si executie Amenajare Parc si Alei UAMS Suici</t>
  </si>
  <si>
    <t>CAPITOLUL 60.02 APARARE</t>
  </si>
  <si>
    <t>CENTRUL MILITAR JUDETEAN ARGES</t>
  </si>
  <si>
    <t>Proiectare si executie gard imprejmuitor</t>
  </si>
  <si>
    <t>Consolidarea capacitatii de gestionare a crizei sanitare cauzata de COVID-19 in cadrul Spitalului Judetean de Urgenta Pitesti</t>
  </si>
  <si>
    <t>Servicii proiectare si executie lucrari reparatii capitale sectia ATI</t>
  </si>
  <si>
    <t>Servicii proiectare si executie lucrari reparatii capitale Chirurgie etaj I</t>
  </si>
  <si>
    <t>Cresterea capacitatii de gestionare a crizei sanitare COVID-19 in cadrul Spitalului de Pneumoftiziologie "Sfantul Andrei" Valea Iasului</t>
  </si>
  <si>
    <t>1. Spitalul PNF Valea Iasului</t>
  </si>
  <si>
    <t xml:space="preserve"> Constructie sala vestiare personal si circuit separare transport lenjerie</t>
  </si>
  <si>
    <t>Server</t>
  </si>
  <si>
    <t>UPS</t>
  </si>
  <si>
    <t>Licenta Windows Server</t>
  </si>
  <si>
    <t>Licenta SQL Server</t>
  </si>
  <si>
    <t>1. Biblioteca Judeteana "Dinicu Golescu" Pitesti</t>
  </si>
  <si>
    <t>Film planetariu cu licenta</t>
  </si>
  <si>
    <t>Teatrul "Al. Davila" Pitesti</t>
  </si>
  <si>
    <t>Consolidarea si modernizarea imobilului situat in str.Domnita Balasa, nr.19, apartinand Teatrului Davila Pitesti, denumita Sala Aschiuta, judetul Arges</t>
  </si>
  <si>
    <t>Cheltuieli pentru proiectare si asistenta tehnica pentru obiectivul de investitii: Consolidarea si modernizarea imobilului situat in str.Domnita Balasa, nr.19, apartinand Teatrului Davila Pitesti, denumita Sala Aschiuta, judetul Arges</t>
  </si>
  <si>
    <t>1. Directia Generala de Asistenta Sociala si Protectia Copilului Arges</t>
  </si>
  <si>
    <t>07 Credite interne</t>
  </si>
  <si>
    <t xml:space="preserve">CAPITOLUL 70.02 LOCUINTE, SERVICII SI DEZVOLTARE ECONOMICA </t>
  </si>
  <si>
    <t>Serviciul Public Judetean Salvamont Arges</t>
  </si>
  <si>
    <t>CAPITOLUL 70.02 LOCUINTE, SEVICII SI DEZV PUBLICA</t>
  </si>
  <si>
    <t>4.Cresterea eficientei energetice a Palatului Administrativ situat in Pitesti-Piata Vasile Milea nr.1, judetul Arges</t>
  </si>
  <si>
    <t>5.Extindere, modernizare si dotare spatii urgenta Spitalul de Pediatrie Pitesti</t>
  </si>
  <si>
    <t>6.Extindere si dotare spatii Urgenta si amenajari incinta Spitalul Judetean de Urgenta Pitesti</t>
  </si>
  <si>
    <t>7.Extinderea, modernizarea si dotarea Ambulatoriului Integrat al Spitalului de Pediatrie Pitesti</t>
  </si>
  <si>
    <t>8.Extinderea si dotarea Ambulatoriului Integrat al Spitalului Judetean de Urgenta Pitesti</t>
  </si>
  <si>
    <t>3. Spitalul PNF Valea Iasului</t>
  </si>
  <si>
    <t>2. Spitalul de Boli Cronice Calinesti</t>
  </si>
  <si>
    <t>4. Spitalul de Pediatrie Pitesti</t>
  </si>
  <si>
    <t>3. Spitalul de Pediatrie Pitesti</t>
  </si>
  <si>
    <t>1. Unitatea de Asistenta Medico-Sociala Suici</t>
  </si>
  <si>
    <t>2. Unitatea de Asistenta Medico-Sociala Calinesti</t>
  </si>
  <si>
    <t xml:space="preserve">1. Construire corp de cladire nou la Spitalul Judetean de Urgenta Pitesti </t>
  </si>
  <si>
    <t>DIRECTOR EXECUTIV</t>
  </si>
  <si>
    <t>ALIN STOICEA</t>
  </si>
  <si>
    <t>INTOCMIT</t>
  </si>
  <si>
    <t>IULIA TOITAN</t>
  </si>
  <si>
    <t xml:space="preserve"> Spitalul de Recuperare Bradet</t>
  </si>
  <si>
    <t>"Statie de Epurare ape uzate si retea de canalizare menajera" aferenta unitatilor medicale: Spitalul de Boli Cronice Calinesti, Unitatea de Asistenta Medico-Sociala Calinesti, Centrul de Recuperare si Reabilitare Neuropsihiatrica Calinesti si Centrul de Permanenta Calinesti din comuna Calinesti, judetul Arges</t>
  </si>
  <si>
    <t xml:space="preserve">Proiectare instalatie sprinkler si hidranti </t>
  </si>
  <si>
    <t>2. Teatrul "Al. Davila" Pitesti</t>
  </si>
  <si>
    <t>1. Spitalul de Psihiatrie "Sf.Maria" Vedea</t>
  </si>
  <si>
    <t>Documentatia de Avizare a Lucrarilor de interventie (D.A.L.I.) pentru cladirea Teatrului Alexandru Davila</t>
  </si>
  <si>
    <t>9.Consolidarea infractucturii medicale pentru a face fata provocarilor ridicate de combaterea epidemiei de COVID 19 la Spitalul de Pneumoftiziologie "Sf.Andrei Valea Iasului, Arges”</t>
  </si>
  <si>
    <t xml:space="preserve">a. Achizitii de imobile </t>
  </si>
  <si>
    <t>Patura ignifuga auto</t>
  </si>
  <si>
    <t>Dispozitiv punere in siguranta autovehicul electric</t>
  </si>
  <si>
    <t>Lance stingere acumulatori vehicul electric</t>
  </si>
  <si>
    <t>2. Instalare rezervor stocare apa din sursa proprie la Spitalul Judetean de Urgenta Pitesti</t>
  </si>
  <si>
    <t>Lucrari de redimensionare si reamplasare  instalatie de utilizare gaze naturale</t>
  </si>
  <si>
    <t xml:space="preserve">Aragaz </t>
  </si>
  <si>
    <t>2. Spitalul  PNF Valea  Iasului</t>
  </si>
  <si>
    <t>Analizor IFA pentru determinarea HbA1C, vit D, microalbinurie</t>
  </si>
  <si>
    <t>Analizor automat urini</t>
  </si>
  <si>
    <t>DALI pentru consolidare cladire ambulatoriu/dispensar TBC</t>
  </si>
  <si>
    <t>Reparatii capitale ascensor alimente</t>
  </si>
  <si>
    <t xml:space="preserve"> Aparat unde scurte </t>
  </si>
  <si>
    <t>Masina industriala de spalat rufe</t>
  </si>
  <si>
    <t>Uscator industrial rufe</t>
  </si>
  <si>
    <t>3. Spitalul de Recuperare Bradet</t>
  </si>
  <si>
    <t>4. Spitalul de Boli Cronice si Geriatrie Stefanesti</t>
  </si>
  <si>
    <t>Sistem de evaluare si reabilitare a mersului cu biofeedback STEADY</t>
  </si>
  <si>
    <t>Bicicleta electica pentru membre superioare si inferioare</t>
  </si>
  <si>
    <t>Masina spalat industriala</t>
  </si>
  <si>
    <t>Documentatie de avizare a lucrarilor de interventie (D.A.L.I.) pentru Proiectul "Reabilitarea si eficientizarea energetica a Bibliotecii Judetene "Dinicu Golescu" Arges"</t>
  </si>
  <si>
    <t xml:space="preserve">Licenta Retail Microsoft Office 2021 Professional Software Access </t>
  </si>
  <si>
    <t>Licenta Retail Microsoft Office 2021 profesional completa</t>
  </si>
  <si>
    <t>Umidificator de aer</t>
  </si>
  <si>
    <t>Microscop digital</t>
  </si>
  <si>
    <t>Vitrina expozitie Orizontala</t>
  </si>
  <si>
    <t>Vitrina expozitie Verticala</t>
  </si>
  <si>
    <t>Pompa electrica de caldura</t>
  </si>
  <si>
    <t xml:space="preserve">Sistem Filtrare Aer - Mobile Fume Extraction </t>
  </si>
  <si>
    <t>Documentatie de avizare a lucrarilor de interventie ( D.A.L.I.) pentru proiectul "Reabilitarea si eficientizarea energetica a Muzeului Judetean Arges"</t>
  </si>
  <si>
    <t>1. MUZEUL JUDETEAN ARGES</t>
  </si>
  <si>
    <t>Proiectare si Reamenajare adapost Aparare Civila Muzeul Judetean Arges Corp B</t>
  </si>
  <si>
    <t>1. Muzeul Judetean Arges</t>
  </si>
  <si>
    <t>2. Muzeul Viticulturii si Pomiculturii Golesti</t>
  </si>
  <si>
    <t>Grup sanitar special pentru persoane cu dizabilitati</t>
  </si>
  <si>
    <t>Pompa pentru automatizare umplere cu apa bazin hidranti</t>
  </si>
  <si>
    <t>Motocoasa</t>
  </si>
  <si>
    <t>1.Complex de 4 Locuinte protejate si Centru de zi, comuna Tigveni, sat Barsestii de Jos</t>
  </si>
  <si>
    <t>2.Complex de 4 Locuinte protejate si Centru de zi, comuna Tigveni, sat Balilesti</t>
  </si>
  <si>
    <t>3.Complex de 4 Locuinte protejate si Centru de zi, comuna Ciofrangeni, sat Ciofrangeni</t>
  </si>
  <si>
    <t>4.Complex de servicii sociale, Municiupiul Campulung, Judetul Arges cod SMIS 130511</t>
  </si>
  <si>
    <t>5.Complex de Servicii Sociale, Orasul Costesti, judetul  Arges Cod SMIS 130512</t>
  </si>
  <si>
    <t xml:space="preserve">Multifunctionala             </t>
  </si>
  <si>
    <t>Achizitionare si montare sistem iluminat securitate</t>
  </si>
  <si>
    <t>Copiator multifunctional laser monocrom A3 cu piedestal</t>
  </si>
  <si>
    <t>Unitatea de Asistenta Medico-Sociala Calinesti</t>
  </si>
  <si>
    <t>Suplimentare sistem de securitate si control acces</t>
  </si>
  <si>
    <t>Unitatea de Asistenta Medico-Sociala Suici</t>
  </si>
  <si>
    <t>Imprejmuire gard si porti metalice</t>
  </si>
  <si>
    <t xml:space="preserve">Rucsaci de avalansa </t>
  </si>
  <si>
    <t>Reparatii capitale Baza de Salvare Montana Cota 2000 Transfagarasan</t>
  </si>
  <si>
    <t>Servicii de proiectare la fazele Expertiza tehnica, DALI si PT, inclusiv asistenta tehnica din partea proiectantului , Servicii de verificare a documentatiilor tehnico - economice la fazele DALI si DATC+PT+DE+CS si audit de siguranta rutiera pentru :Modernizare DJ679: Paduroiu (67B)- Lipia-Popesti-Lunca Corbului-Padureti- Ciesti-Falfani-Cotmeana-Malu-Barla-Lim.Jud.Olt, km 0+000-48,222, L=47,670 km</t>
  </si>
  <si>
    <t>1. 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</si>
  <si>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2. Modernizare DJ 679D Malu-(DJ 679-km 38+940)-Coltu-Ungheni-Recea-Negrasi -Mozacu, km 7+940-14+940, L= 7km, comuna Ungheni, Judetul Arges</t>
  </si>
  <si>
    <t>3. Modernizare DJ 739 Barzesti-Negresti- Zgriptesti- Beleti, km 9+800-12+000, L= 2,2km, Judetul Arges</t>
  </si>
  <si>
    <t>4. Modernizare DJ 738 Poienari (DN 73- km 44+500)-Jugur-Draghici-Mihaesti(DC 11), km 10+200-13+600, L= 3,4 km, judetul Arges</t>
  </si>
  <si>
    <t>5. Modernizare DJ 703 H Curtea de Arges-Valea Danului-Cepari-Suici-Lim. Jud. Valcea, km 9+475-10+364, L= 0,889, com Valea Danului si Cepari, Jud Arges</t>
  </si>
  <si>
    <t>6. Modernizare DJ 704E  Ursoaia-Bascovele-Ceauresti,km 3+100-7+600, L= 4,5km, Judetul Arges</t>
  </si>
  <si>
    <t>Multifunctional laser color</t>
  </si>
  <si>
    <t>Detector mediu exploziv</t>
  </si>
  <si>
    <t>5. Spitalul Judetean de Urgenta Pitesti</t>
  </si>
  <si>
    <t xml:space="preserve">Aparat de ventilatie mecanica pentru Terapie intensiva </t>
  </si>
  <si>
    <t>Monitor standard compatibil cu statia de monitorizare centrala Mindray</t>
  </si>
  <si>
    <t xml:space="preserve">Aparat EKG portabil </t>
  </si>
  <si>
    <t xml:space="preserve">Stimulator cardiac extern (pacemaker pentru stimulare interna) </t>
  </si>
  <si>
    <t>Lucrari reparatii capitale lift</t>
  </si>
  <si>
    <t>Spitalul de Pmeumoftiziologie "Sf. Andrei" Valea Iasului</t>
  </si>
  <si>
    <t>Cada hidroterapie</t>
  </si>
  <si>
    <t>Marmita electrica</t>
  </si>
  <si>
    <t>Banzic ( fierastrau) electric pentru carne congelata</t>
  </si>
  <si>
    <t>Extindere sistem de supraveghere video</t>
  </si>
  <si>
    <t xml:space="preserve"> Amenajare parc agrement</t>
  </si>
  <si>
    <t>Boiler cu doua serpentine</t>
  </si>
  <si>
    <t>Dispozitiv de masurare indice glezna brat ABPI</t>
  </si>
  <si>
    <t>Reparatie si exindere sistem control acces</t>
  </si>
  <si>
    <t>BIPAP</t>
  </si>
  <si>
    <t>EKG</t>
  </si>
  <si>
    <t>CPAP</t>
  </si>
  <si>
    <t>GAZOMETRU</t>
  </si>
  <si>
    <t>4. Spitalul de Pneumoftiziologie Leordeni</t>
  </si>
  <si>
    <t>2. Centrul Judetean de Cultura si Artes Arges</t>
  </si>
  <si>
    <t>Tambal</t>
  </si>
  <si>
    <t xml:space="preserve">2. Complexul de Servicii pentru Persoane cu Dizabilitati Babana </t>
  </si>
  <si>
    <t>1. Centrul de Ingrijire si Asistenta Bascovele</t>
  </si>
  <si>
    <t>Cabina de paza</t>
  </si>
  <si>
    <t>Proiectul regional de dezvoltare a infrastructurii de apa si apa uzata in judetul Arges in perioada 2014-2020</t>
  </si>
  <si>
    <t>Autoutilitara 4x4</t>
  </si>
  <si>
    <t>Modernizarea DJ 503 lim jud. Dambovita-Slobozia-Rociu-Oarja-Catanele (DJ 702G-km 3+824), km 98+000-140+034 (42,034 km), jud. Arges</t>
  </si>
  <si>
    <t>4. Cresterea eficientei energetice a Spitalului de Recuperare Bradet</t>
  </si>
  <si>
    <t>5.Cresterea eficientei energetice a Palatului Administrativ situat in Pitesti-Piata Vasile Milea nr.1, judetul Arges</t>
  </si>
  <si>
    <t>6.Extindere, modernizare si dotare spatii urgenta Spitalul de Pediatrie Pitesti</t>
  </si>
  <si>
    <t>7.Extindere si dotare spatii Urgenta si amenajari incinta Spitalul Judetean de Urgenta Pitesti</t>
  </si>
  <si>
    <t>8.Extinderea, modernizarea si dotarea Ambulatoriului Integrat al Spitalului de Pediatrie Pitesti</t>
  </si>
  <si>
    <t>9.Extinderea si dotarea Ambulatoriului Integrat al Spitalului Judetean de Urgenta Pitesti</t>
  </si>
  <si>
    <t>10.Consolidarea infractucturii medicale pentru a face fata provocarilor ridicate de combaterea epidemiei de COVID 19 la Spitalul de Pneumoftiziologie "Sf.Andrei Valea Iasului, Arges”</t>
  </si>
  <si>
    <t>Centrale termice in condensare cu combustibil gazos de 70 kw cu montaj si punere in functiune</t>
  </si>
  <si>
    <t>Centrale termice in condensare cu combustibil gazos de 33 kw cu montaj si punere in functiune</t>
  </si>
  <si>
    <t>Expertiza tehnica cu solutii de consolidare la Pavilionul P+1</t>
  </si>
  <si>
    <t>2. Directia Generala de Asistenta Sociala si Protectia Copilului Arges</t>
  </si>
  <si>
    <t xml:space="preserve">Centru de criza  pentru persoane adulte cu dizabilitati </t>
  </si>
  <si>
    <t xml:space="preserve">1. Complexul de Servicii pentru Persoane cu Dizabilitati Vulturesti </t>
  </si>
  <si>
    <t>3. Directia Generala de Asistenta Sociala si Protectia Copilului Arges</t>
  </si>
  <si>
    <t xml:space="preserve">Centru de zi pentru persoane adulte cu dizabilitati Dragolesti </t>
  </si>
  <si>
    <t xml:space="preserve">Centru respiro pentru persoane adulte cu dizabilitati </t>
  </si>
  <si>
    <t xml:space="preserve">Locuinte protejate - Siguranta si Ingrijire Arges </t>
  </si>
  <si>
    <t>60 Proiecte cu finantare din sumele reprezentand asistenta financiara nerambursabila aferenta PNRR</t>
  </si>
  <si>
    <t>Elaborarea Planului de Amenajare a Teritoriului Judetean (P.A.T.J.) Arges</t>
  </si>
  <si>
    <t>Expertiza  tehnica instalatie electrica sediile secundare IC Bratianu nr.56 si N.Voda nr.53</t>
  </si>
  <si>
    <t>Expertiza tehnica  structura + DALI + DTAC + PTE pasaj subteran de legatura  sediul central</t>
  </si>
  <si>
    <t xml:space="preserve">Expertiza tehnica  structura cladiri str.N.Voda nr.53 </t>
  </si>
  <si>
    <t>2. Spitalul Judetean de Urgenta Pitesti</t>
  </si>
  <si>
    <t xml:space="preserve">Reabilitare pasaj de legatura dintre blocul alimentar  si corpul central al spitalului          </t>
  </si>
  <si>
    <t>Cazan de producere agent termic pentru incalzire si apa calda 1250 kw (PT, avize ISCIR, montaj si PIF)</t>
  </si>
  <si>
    <t>3. Spitalul Orasenesc "Regele Carol" Costesti</t>
  </si>
  <si>
    <t xml:space="preserve">Achizitie si montaj container modular </t>
  </si>
  <si>
    <t>Masina de spalat profesionala</t>
  </si>
  <si>
    <t>5. Spitalul de Pneumoftiziologie Leordeni</t>
  </si>
  <si>
    <t>Platforma pentru persoane cu dizabilitati in carucior</t>
  </si>
  <si>
    <t>3. MUZEUL JUDETEAN ARGES</t>
  </si>
  <si>
    <t>Spitalul de Recuperare Bradet</t>
  </si>
  <si>
    <t>2. Spitalul PNF Valea Iasului</t>
  </si>
  <si>
    <t>Achizitie binolu cu termoviziune</t>
  </si>
  <si>
    <t>1.Modernizare DJ 703 I  Merisani (DN 7 C - Km 12+450) – Musatesti – Bradulet - Bradet - Lac Vidraru (DN 7 C - Km 64+400), Km 53+580 – Km 61+055, L = 7,475 Km</t>
  </si>
  <si>
    <t>2. Modernizare DJ 703G Suici (DJ703H)-Ianculesti-lim.jud. Valcea,km 14+000-16+921, L=2,921 km, comuna Suici</t>
  </si>
  <si>
    <t>3. Modernizare DJ 731 B, sate Sămara şi Metofu, Km 1+603 – Km 3+728, L=2,125 Km, comuna Poiana Lacului</t>
  </si>
  <si>
    <t xml:space="preserve">4. Modernizare DJ732 C Bughea de Jos - Malu - Godeni, Km 7+165 – Km 8+695, L= 1,53 Km </t>
  </si>
  <si>
    <t xml:space="preserve">5. Modernizare DJ 679 C lzvoru - Mozăceni Km 12+489 - Km 21+688 , L = 9,199 Km </t>
  </si>
  <si>
    <t xml:space="preserve">6. Modernizare DJ 703 H Salatrucu-Valcea, Km 25+151 -  Km 29+863, L = 4,712 Km </t>
  </si>
  <si>
    <t>7. Modernizare DJ 703 B Moraresti - Uda, Km 16+200 - Km 17+753, in Comuna Uda, L=1,553 km</t>
  </si>
  <si>
    <t>8. Modernizare DJ 739 Bârzeşti (DN 73 D) – Negresti – Zgripcesti – Beleti, km 0+474 - Km 2+300,  L=1,826 Km, in Comuna Vulturesti</t>
  </si>
  <si>
    <t>1. Modernizare DJ 702 A Ciupa-Răteşti, km 33+030-35+696, la Ratesti</t>
  </si>
  <si>
    <t>2. Modernizare DJ 703 B Şerbăneşti (DJ 659)-Siliştea, km 70+410-77+826, L=7,416km, în comunele Rociu şi Căteasca</t>
  </si>
  <si>
    <t>3. Pod pe DJ 741 Pitesti - Valea Mare - Fagetu - Mioveni, km 2+060, peste paraul Valea Mare (Ploscaru), la Stefanesti</t>
  </si>
  <si>
    <t>4. Pod pe DJ 738 Jugur - Draghici - Mihaesti peste riul Tirgului, km 21+900, in com. Mihaesti</t>
  </si>
  <si>
    <t>5. Pod pe DJ 703 H Curtea de Arges (DN 7 C) - Valea Danului - Cepari, km 0+597, L = 152 m, in comuna Valea Danului</t>
  </si>
  <si>
    <t>6. Modernizare DJ 703 B Padureti (DJ 679) - Costesti (DN 65 A), km 48+975 - 59+287, L = 10,312 km, la Lunca Corbului si Costesti</t>
  </si>
  <si>
    <t>7.Pod peste raul Neajlov, in satul Silistea, comuna Cateasca, judetul Arges</t>
  </si>
  <si>
    <t>8.Modernizare DJ 704 H Merisani-Baiculesti-Curtea de Arges, km 13+035-17+600, L=4,565 km</t>
  </si>
  <si>
    <t>9. Modernizare drum judetean DJ 508 Cateasca (DJ 703B)-Furduiesti-Teiu-Buta (DJ 659), km 12+400-17+217, L=4,817 km, com. Teiu si Negrasi, jud. Arges</t>
  </si>
  <si>
    <t>Spitalul Judetean de Urgenta Pitesti</t>
  </si>
  <si>
    <t>ANUL 2023</t>
  </si>
  <si>
    <t>7. Spitalul de Pediatrie Pitesti</t>
  </si>
  <si>
    <t xml:space="preserve">                                                                                       ANEXA nr. 4</t>
  </si>
  <si>
    <t>9. Modernizare DJ 679A  Barla (DJ 679) – Caldararu, Km 0+000 -  Km 12+835, L=12,835 km</t>
  </si>
  <si>
    <t>10. Modernizare DJ 704D Prislop (DN7) - Lupueni (DJ 703E), Km 0+000- Km 2+358, L= 2,358 Km  in comunele Bascov si Babana</t>
  </si>
  <si>
    <t xml:space="preserve">11. Modernizare DJ 703E Pitesti (DN 67) - Babana - Cocu, Km 1+800 - Km 19+765, L= 17,965 Km </t>
  </si>
  <si>
    <t>12. Modernizare DJ 704 G Cicanesti - Suici (DJ 703H ), Km 9+532 -  Km 13+435, L=3,903 Km</t>
  </si>
  <si>
    <t xml:space="preserve">13. Piste pentru biciclete pe DJ 703E: Pitești (DN 67 B) – Lupueni – Popești – Lunguiești – Cocu (DJ 703B), pe sectorul Km 2+200 – 12+300, L=10,100 Km, în comunele Moșoaia, Băbana și Pista continuă pentru biciclete pe DJ 678 A, km 42+420-49+095 și pe DJ 703 H, km 12+924-17+368, L=11,200 km, în comunele Tigveni, Cepari și Șuici, județul Argeș </t>
  </si>
  <si>
    <t>1.Servicii de verificarea tehnica de calitate a proiectului pentru "Modernizare DJ 659: Pitesti - Bradu - Suseni - Gliganu de Sus - Barlogu - Negrasi - Mozaceni - Lim. Jud. Dambovita, km 0+000-58+320, L = 58,320 km "</t>
  </si>
  <si>
    <t>2.Servicii de elaborare documentatii tehnico economice si alte documentatii: studii, documentatii tehnice necesare in vederea obtinerii avizelor/acordurilor/autorizatiilor, expertize tehnice (drum si poduri), D.A.L.I.( inclusiv tema de proiectare), pentru: "Modernizare DJ 659: Pitesti - Bradu - Suseni - Gliganu de Sus - Barlogu - Negrasi - Mozaceni - Lim. Jud. Dambovita, km 0+000-58+320, L = 58,320 km "</t>
  </si>
  <si>
    <t>3. Servicii de elaborare documentatii tehnico -economice pentru faza Proiect tehnic si detalii de executie (PT+DE), inclusiv intocmirea proiectelor de relocare/protejare utilitati ( daca este cazul) si Asigurarea asistentei tehnice din partea proiectantului pe perioada de executie a lucrarilor, participarea proiectantului la fazele incluse in programul de control al lucrarilor de executie, avizat de catre Inspectoratul de Stat in Constructii, pentru : "Modernizare DJ 659: Pitesti - Bradu - Suseni - Gliganu de Sus - Barlogu - Negrasi - Mozaceni - Lim. Jud. Dambovita, km 0+000-58+320, L = 58,320 km "</t>
  </si>
  <si>
    <t>4. Elaborare documentatii tehnice pentru obtinere Autorizatie de gospodarire a apelor "Pod pe DJ 731B Samara-Babana-Cocu, km 3+964 peste paraul Vartej, L=24m, in comuna Babana"</t>
  </si>
  <si>
    <t>5. Elaborare documentatii tehnice pentru obiectivul de investitii:"Executie prag de fund si lucrari de stabilizare a malurilor aferente podului amplasat pe DJ 703B, km 84+723, in comuna Cateasca, judetul Arges"</t>
  </si>
  <si>
    <t>6. Servicii de expertiza tehnica pentru "Deviere trasee conducte hidraulice la Spitalul Judetean de Urgenta Pitesti"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</si>
  <si>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Consolidarea infractucturii medicale pentru a face fata provocarilor ridicate de combaterea epidemiei de COVID 19 la Spitalul de Pneumoftiziologie "Sf.Andrei Valea Iasului, Arges”</t>
    </r>
  </si>
  <si>
    <r>
      <t>Avize, autorizatii si asistenta tehnica "Lucrari de construire in vederea conformarii imobilului la cerinta esentiala de calitate "</t>
    </r>
    <r>
      <rPr>
        <i/>
        <sz val="10"/>
        <rFont val="Arial"/>
        <family val="2"/>
        <charset val="238"/>
      </rPr>
      <t>Securitate la incendiu</t>
    </r>
    <r>
      <rPr>
        <sz val="10"/>
        <rFont val="Arial"/>
        <family val="2"/>
        <charset val="238"/>
      </rPr>
      <t>""</t>
    </r>
  </si>
  <si>
    <t>Licenta antivirus</t>
  </si>
  <si>
    <t>Storage extern</t>
  </si>
  <si>
    <t>Reparatii si modernizare ascensor</t>
  </si>
  <si>
    <t>10. Modernizare DJ 731 D , km 15+075 - 16+825, L=1,75 km, comuna Cosesti, judetul.Arges</t>
  </si>
  <si>
    <t>14. Pod pe DJ 679D, Malu (DJ 679  km 38+940)-Coltu-Ungheni, km 8+444, L=12 m, comuna  Ungheni, jud.Arges</t>
  </si>
  <si>
    <t>15. Modernizare drum județean DJ 678 E Teodorești (DJ 703 –km 13+339) –Cotu – Lim. Jud. Valcea, km 1+200-km - 3+000, L = 1,8 km, comuna Cuca, jud. Argeș"</t>
  </si>
  <si>
    <t xml:space="preserve">2. Servicii de proiectare in  faza D.A.L.I.( DALI, studii specialitate, documentatii pentru avize si acorduri solicitate prin CU), pentru  "Conservarea si punerea in valoare in situ a Schitului Buliga" </t>
  </si>
  <si>
    <t xml:space="preserve">Reparatii capitale acoperis Pavilion II </t>
  </si>
  <si>
    <t>Locuinte de serviciu, localitatea Stefanesti, sat Stefanestii Noi, str. Calea Bucuresti, nr.339B, jud. Arges</t>
  </si>
  <si>
    <t>8. Elaborare Studiu de Fezabilitate pentru obiectivul de investitii "Drum expres A1 - Pitesti - Mioveni "</t>
  </si>
  <si>
    <t>1. Achizitia terenului in suprafata de 665 mp situat  in vecinatatea Centrului de Transfuzie Sanguina Arges</t>
  </si>
  <si>
    <t>2. Achizitia terenului in suprafata de 64 mp situat in vecinatatea Centrului de Transfuzie Sanguina Arges</t>
  </si>
  <si>
    <t>Grup sanitar pentru zona han traditional (muzeul in aer liber)</t>
  </si>
  <si>
    <t>6. Spitalul de Pneumoftiziologie Leordeni</t>
  </si>
  <si>
    <t>Bai galvanice  4 celulare</t>
  </si>
  <si>
    <t>Centru de zi  pentru persoane adulte cu dizabilitati Dragolesti</t>
  </si>
  <si>
    <t>Cisterna pentru transport apa  min. 5 mii litri</t>
  </si>
  <si>
    <t>1. Documentatie (raport audit energetic si certificat de performanta energetica) la imobilul Centrul de Diagnostic si Tratament, bd.I.C. Bratianu, Nr.62, municipiul Pitesti, jud. Arges</t>
  </si>
  <si>
    <t>3. Servicii de proiectare in  faza D.A.L.I.( DALI, studii specialitate, documentatii pentru avize si acorduri solicitate prin CU), pentru  "Amenajarea spatiilor adiacente - curtea interioara si drumul de acces din cadrul Muzeului Judetean Arges"</t>
  </si>
  <si>
    <t>7. Documentatie D.A.L.I. pentru obiectivul de investitii "Modernizare DJ 702 F, Limita judet Dambovita - Slobozia, km 14+000-17+355, L = 3,355 km, judetul Arges"</t>
  </si>
  <si>
    <t xml:space="preserve"> INFLUENTE LA PROGRAMUL DE INVESTIŢII PUBLICE 
PE GRUPE DE INVESTITII SI SURSE DE FINANTARE
</t>
  </si>
  <si>
    <t>Actualizare Licenta ArcGis Enterprise Workgroup 2 cores de la versiunea 10.2 la versiunea curenta 10.9.1</t>
  </si>
  <si>
    <t>Actualizare Licenta ArcGis Desktop Standard de  la versiunea 10.2 la versiunea curenta 10.8.2</t>
  </si>
  <si>
    <t xml:space="preserve"> Directia Generala de Asistenta Sociala si Protectia Copilului Arges</t>
  </si>
  <si>
    <t xml:space="preserve"> Spitalul Judetean de Urgenta Pitesti</t>
  </si>
  <si>
    <t xml:space="preserve">Relocare  conducta exterioara  de alimentare cu gaze naturale a Spitalului Judetean de Urgenta Pitesti </t>
  </si>
  <si>
    <t>Alimentarea la sursa cu vacuum si aer comprimat a extinderii U.P.U.</t>
  </si>
  <si>
    <t>Centrul de Ingrijire si Asistenta Pitesti</t>
  </si>
  <si>
    <t xml:space="preserve">Lucrari de relocare a traseului pentru conducta de gaze </t>
  </si>
  <si>
    <t>1. Cresterea eficientei energetice a Spitalului de Recuperare Bradet</t>
  </si>
  <si>
    <t>2. Extindere, modernizare si dotare spatii urgenta Spitalul de Pediatrie Pitesti</t>
  </si>
  <si>
    <t>3.Extindere si dotare spatii Urgenta si amenajari incinta Spitalul Judetean de Urgenta Pitesti</t>
  </si>
  <si>
    <t>4. Extinderea, modernizarea si dotarea Ambulatoriului Integrat al Spitalului de Pediatrie Pitesti</t>
  </si>
  <si>
    <t>5.Extinderea si dotarea Ambulatoriului Integrat al Spitalului Judetean de Urgenta Pitesti</t>
  </si>
  <si>
    <t>Pod pe DJ 703 H Curtea de Arges (DN 7 C) - Valea Danului - Cepari, km 0+597, L = 152 m, in comuna Valea Danului</t>
  </si>
  <si>
    <t>Relocare utilitati (conducte gaze) "Pod pe DJ 738 Jugur-Drăghici-Mihăeşti peste râul Târgului, km 21+900, în comuna Mihăeşti"</t>
  </si>
  <si>
    <t>Renovarea energetică moderată pentru sediul Regiei Autonome Județene de Drumuri Argeș, Municipiul Pitești, str. George Coșbuc nr.40, județul Argeș</t>
  </si>
  <si>
    <t xml:space="preserve">                                                                                       ANEXA nr. 3</t>
  </si>
  <si>
    <t>Modernizare DJ 704 H Merisani-Baiculesti-Curtea de Arges, km 13+035-17+600, L=4,565 km</t>
  </si>
  <si>
    <t>Modernizare DJ 731 D , km 15+075 - 16+825, L=1,75 km, comuna Cosesti, judetul.Arges</t>
  </si>
  <si>
    <t xml:space="preserve">Prestarea serviciilor de verificare a DALI (studii de specialitate, documentatii pentru avize si acorduri solicitate prin CU), P.T. si D.E. pentru "Conservarea si punerea in valoare in situ a  Schitului Buliga" </t>
  </si>
  <si>
    <t>Prestarea serviciilor de verificare a DALI (studii de specialitate, documentatii pentru avize si acorduri solicitate prin CU), P.T. si D.E. pentru "Amenajarea spatiilor adiacente - curte interioara si drumul de acces din cadrul Muzeului Judetean Arges"</t>
  </si>
  <si>
    <t>Sistem Desktop PC</t>
  </si>
  <si>
    <t>Multifunctionala A4</t>
  </si>
  <si>
    <t>Constructie parter generator oxigen</t>
  </si>
  <si>
    <t>Spitalul PNF Valea Iasului</t>
  </si>
  <si>
    <t xml:space="preserve"> Spitalul  PNF Valea  Iasului</t>
  </si>
  <si>
    <t>Servicii de elaborare Tema de Proiectare, Studii de teren, Documentatii obtinere avize/acorduri, documentatie pentru obtinerea certificatului de urbanism si D.A.L.I. la obiectivul de investitii " Consolidare si reabilitare corp C3, apartinand Centrului de Diagnostic si Tratament, Bdl. I.C.Bratianu, nr.62, Municipiul Pitesti, Judetul Arges"</t>
  </si>
  <si>
    <t>GEORGE MARIN</t>
  </si>
  <si>
    <t>Servicii de elaborare Tema de proiectare, Documentatii obtinere avize/acorduri si D.A.L.I. la obiectivul de investitii " Lucrari de executie a legaturilor intre corpul nou construit (S+P+4E) si cladirea existenta a Spitalului Judetean de Urgenta Pitesti"</t>
  </si>
  <si>
    <t xml:space="preserve">                                                                                       ANEXA nr. 2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</si>
</sst>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Arial"/>
      <family val="2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Arial"/>
      <family val="2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3" fillId="0" borderId="0"/>
  </cellStyleXfs>
  <cellXfs count="48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" fontId="5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4" fillId="0" borderId="5" xfId="0" applyFont="1" applyFill="1" applyBorder="1" applyAlignment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1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6" xfId="0" applyFont="1" applyFill="1" applyBorder="1" applyAlignment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0" fontId="9" fillId="0" borderId="2" xfId="0" applyFont="1" applyFill="1" applyBorder="1"/>
    <xf numFmtId="0" fontId="9" fillId="4" borderId="5" xfId="0" applyFont="1" applyFill="1" applyBorder="1" applyAlignment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4" borderId="3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4" borderId="3" xfId="0" applyFont="1" applyFill="1" applyBorder="1" applyAlignment="1"/>
    <xf numFmtId="0" fontId="9" fillId="0" borderId="5" xfId="0" applyFont="1" applyFill="1" applyBorder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8" fillId="4" borderId="2" xfId="0" applyFont="1" applyFill="1" applyBorder="1"/>
    <xf numFmtId="0" fontId="0" fillId="4" borderId="2" xfId="0" applyFill="1" applyBorder="1" applyAlignment="1">
      <alignment horizontal="center"/>
    </xf>
    <xf numFmtId="0" fontId="4" fillId="4" borderId="3" xfId="0" applyFont="1" applyFill="1" applyBorder="1"/>
    <xf numFmtId="0" fontId="9" fillId="4" borderId="2" xfId="0" applyFont="1" applyFill="1" applyBorder="1" applyAlignment="1"/>
    <xf numFmtId="0" fontId="9" fillId="4" borderId="2" xfId="0" applyFont="1" applyFill="1" applyBorder="1" applyAlignment="1">
      <alignment horizontal="center"/>
    </xf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0" fontId="9" fillId="4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0" fontId="13" fillId="4" borderId="0" xfId="0" applyFont="1" applyFill="1"/>
    <xf numFmtId="0" fontId="13" fillId="4" borderId="0" xfId="0" applyFont="1" applyFill="1" applyBorder="1" applyAlignment="1"/>
    <xf numFmtId="4" fontId="5" fillId="4" borderId="4" xfId="0" applyNumberFormat="1" applyFont="1" applyFill="1" applyBorder="1" applyAlignment="1">
      <alignment horizontal="right"/>
    </xf>
    <xf numFmtId="0" fontId="9" fillId="2" borderId="10" xfId="0" applyFont="1" applyFill="1" applyBorder="1" applyAlignment="1"/>
    <xf numFmtId="0" fontId="5" fillId="4" borderId="0" xfId="0" applyFont="1" applyFill="1"/>
    <xf numFmtId="0" fontId="5" fillId="4" borderId="2" xfId="0" applyFont="1" applyFill="1" applyBorder="1" applyAlignment="1">
      <alignment horizontal="center"/>
    </xf>
    <xf numFmtId="0" fontId="8" fillId="0" borderId="3" xfId="0" applyFont="1" applyFill="1" applyBorder="1"/>
    <xf numFmtId="2" fontId="0" fillId="0" borderId="0" xfId="0" applyNumberFormat="1" applyBorder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4" fillId="4" borderId="2" xfId="0" applyFont="1" applyFill="1" applyBorder="1"/>
    <xf numFmtId="4" fontId="11" fillId="0" borderId="4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0" xfId="0" applyFont="1"/>
    <xf numFmtId="0" fontId="2" fillId="0" borderId="3" xfId="0" applyFont="1" applyFill="1" applyBorder="1" applyAlignment="1">
      <alignment horizontal="center"/>
    </xf>
    <xf numFmtId="0" fontId="10" fillId="0" borderId="5" xfId="0" applyFont="1" applyFill="1" applyBorder="1"/>
    <xf numFmtId="0" fontId="2" fillId="0" borderId="2" xfId="0" applyFont="1" applyFill="1" applyBorder="1"/>
    <xf numFmtId="0" fontId="11" fillId="0" borderId="0" xfId="0" applyFont="1"/>
    <xf numFmtId="0" fontId="11" fillId="0" borderId="3" xfId="0" applyFont="1" applyFill="1" applyBorder="1"/>
    <xf numFmtId="0" fontId="14" fillId="0" borderId="5" xfId="0" applyFont="1" applyFill="1" applyBorder="1" applyAlignment="1">
      <alignment wrapText="1"/>
    </xf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3" fillId="0" borderId="5" xfId="0" applyNumberFormat="1" applyFont="1" applyFill="1" applyBorder="1" applyAlignment="1">
      <alignment horizontal="right"/>
    </xf>
    <xf numFmtId="0" fontId="12" fillId="0" borderId="2" xfId="0" applyFont="1" applyFill="1" applyBorder="1"/>
    <xf numFmtId="0" fontId="12" fillId="0" borderId="3" xfId="0" applyFont="1" applyFill="1" applyBorder="1"/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0" fillId="0" borderId="10" xfId="0" applyBorder="1" applyAlignment="1"/>
    <xf numFmtId="0" fontId="5" fillId="7" borderId="5" xfId="0" applyFont="1" applyFill="1" applyBorder="1" applyAlignment="1">
      <alignment vertical="top"/>
    </xf>
    <xf numFmtId="0" fontId="5" fillId="7" borderId="3" xfId="0" applyFont="1" applyFill="1" applyBorder="1"/>
    <xf numFmtId="0" fontId="8" fillId="7" borderId="5" xfId="0" applyFont="1" applyFill="1" applyBorder="1"/>
    <xf numFmtId="0" fontId="0" fillId="7" borderId="3" xfId="0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0" borderId="5" xfId="0" applyNumberFormat="1" applyFont="1" applyFill="1" applyBorder="1" applyAlignment="1">
      <alignment horizontal="right"/>
    </xf>
    <xf numFmtId="0" fontId="2" fillId="3" borderId="8" xfId="0" applyFont="1" applyFill="1" applyBorder="1" applyAlignment="1"/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/>
    <xf numFmtId="0" fontId="11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3" fillId="4" borderId="0" xfId="0" applyFont="1" applyFill="1" applyBorder="1" applyAlignment="1"/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0" fillId="0" borderId="5" xfId="0" applyFill="1" applyBorder="1"/>
    <xf numFmtId="0" fontId="10" fillId="0" borderId="2" xfId="0" applyFont="1" applyFill="1" applyBorder="1" applyAlignment="1"/>
    <xf numFmtId="0" fontId="5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4" fontId="0" fillId="4" borderId="0" xfId="0" applyNumberFormat="1" applyFill="1" applyBorder="1" applyAlignment="1">
      <alignment horizontal="right"/>
    </xf>
    <xf numFmtId="0" fontId="2" fillId="4" borderId="10" xfId="0" applyFont="1" applyFill="1" applyBorder="1" applyAlignment="1">
      <alignment horizontal="left"/>
    </xf>
    <xf numFmtId="0" fontId="3" fillId="0" borderId="5" xfId="0" applyFont="1" applyFill="1" applyBorder="1" applyAlignment="1">
      <alignment wrapText="1"/>
    </xf>
    <xf numFmtId="0" fontId="3" fillId="4" borderId="3" xfId="0" applyFont="1" applyFill="1" applyBorder="1" applyAlignment="1"/>
    <xf numFmtId="0" fontId="9" fillId="4" borderId="2" xfId="0" applyFont="1" applyFill="1" applyBorder="1"/>
    <xf numFmtId="0" fontId="15" fillId="0" borderId="5" xfId="0" applyFont="1" applyFill="1" applyBorder="1"/>
    <xf numFmtId="0" fontId="2" fillId="0" borderId="0" xfId="0" applyFont="1" applyFill="1"/>
    <xf numFmtId="0" fontId="3" fillId="0" borderId="2" xfId="0" applyFont="1" applyFill="1" applyBorder="1"/>
    <xf numFmtId="0" fontId="5" fillId="0" borderId="0" xfId="0" applyFont="1" applyFill="1"/>
    <xf numFmtId="0" fontId="5" fillId="0" borderId="0" xfId="0" applyFont="1" applyFill="1" applyBorder="1"/>
    <xf numFmtId="0" fontId="5" fillId="4" borderId="0" xfId="0" applyFont="1" applyFill="1" applyBorder="1"/>
    <xf numFmtId="0" fontId="5" fillId="7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/>
    <xf numFmtId="0" fontId="3" fillId="0" borderId="0" xfId="0" quotePrefix="1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horizontal="left" wrapText="1"/>
    </xf>
    <xf numFmtId="0" fontId="13" fillId="0" borderId="0" xfId="0" applyFont="1" applyFill="1"/>
    <xf numFmtId="0" fontId="13" fillId="0" borderId="0" xfId="0" applyFont="1"/>
    <xf numFmtId="0" fontId="3" fillId="0" borderId="0" xfId="0" applyFont="1" applyBorder="1"/>
    <xf numFmtId="0" fontId="16" fillId="4" borderId="2" xfId="6" applyFont="1" applyFill="1" applyBorder="1"/>
    <xf numFmtId="0" fontId="16" fillId="4" borderId="5" xfId="6" applyFont="1" applyFill="1" applyBorder="1"/>
    <xf numFmtId="2" fontId="16" fillId="4" borderId="5" xfId="6" applyNumberFormat="1" applyFont="1" applyFill="1" applyBorder="1"/>
    <xf numFmtId="0" fontId="9" fillId="0" borderId="5" xfId="4" applyFont="1" applyBorder="1"/>
    <xf numFmtId="0" fontId="3" fillId="0" borderId="5" xfId="4" applyFont="1" applyBorder="1" applyAlignment="1">
      <alignment horizontal="center"/>
    </xf>
    <xf numFmtId="4" fontId="3" fillId="0" borderId="4" xfId="4" applyNumberFormat="1" applyFont="1" applyBorder="1"/>
    <xf numFmtId="0" fontId="13" fillId="0" borderId="0" xfId="4" applyFont="1" applyFill="1"/>
    <xf numFmtId="0" fontId="13" fillId="0" borderId="0" xfId="4" applyFont="1"/>
    <xf numFmtId="0" fontId="3" fillId="0" borderId="3" xfId="4" applyFont="1" applyBorder="1"/>
    <xf numFmtId="0" fontId="3" fillId="0" borderId="3" xfId="4" applyFont="1" applyBorder="1" applyAlignment="1">
      <alignment horizontal="center"/>
    </xf>
    <xf numFmtId="0" fontId="3" fillId="0" borderId="0" xfId="4" applyFont="1" applyFill="1"/>
    <xf numFmtId="0" fontId="3" fillId="0" borderId="0" xfId="4" applyFont="1"/>
    <xf numFmtId="4" fontId="5" fillId="4" borderId="8" xfId="0" applyNumberFormat="1" applyFont="1" applyFill="1" applyBorder="1" applyAlignment="1">
      <alignment horizontal="right"/>
    </xf>
    <xf numFmtId="0" fontId="3" fillId="0" borderId="5" xfId="4" applyFont="1" applyFill="1" applyBorder="1" applyAlignment="1"/>
    <xf numFmtId="0" fontId="3" fillId="0" borderId="3" xfId="4" applyFont="1" applyFill="1" applyBorder="1" applyAlignment="1"/>
    <xf numFmtId="0" fontId="12" fillId="4" borderId="2" xfId="0" applyFont="1" applyFill="1" applyBorder="1" applyAlignment="1"/>
    <xf numFmtId="0" fontId="9" fillId="4" borderId="2" xfId="0" applyFont="1" applyFill="1" applyBorder="1" applyAlignment="1">
      <alignment wrapText="1"/>
    </xf>
    <xf numFmtId="0" fontId="8" fillId="4" borderId="5" xfId="0" applyFont="1" applyFill="1" applyBorder="1"/>
    <xf numFmtId="0" fontId="5" fillId="4" borderId="3" xfId="0" applyFont="1" applyFill="1" applyBorder="1" applyAlignment="1">
      <alignment horizontal="left" vertical="center" wrapText="1"/>
    </xf>
    <xf numFmtId="0" fontId="9" fillId="7" borderId="2" xfId="0" applyFont="1" applyFill="1" applyBorder="1"/>
    <xf numFmtId="0" fontId="2" fillId="3" borderId="3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12" fillId="4" borderId="5" xfId="0" applyFont="1" applyFill="1" applyBorder="1" applyAlignment="1">
      <alignment wrapText="1"/>
    </xf>
    <xf numFmtId="0" fontId="0" fillId="4" borderId="0" xfId="0" applyFill="1" applyBorder="1"/>
    <xf numFmtId="0" fontId="12" fillId="4" borderId="3" xfId="0" applyFont="1" applyFill="1" applyBorder="1" applyAlignment="1">
      <alignment wrapText="1"/>
    </xf>
    <xf numFmtId="0" fontId="0" fillId="6" borderId="0" xfId="0" applyFill="1" applyBorder="1" applyAlignment="1"/>
    <xf numFmtId="0" fontId="9" fillId="3" borderId="6" xfId="0" applyFont="1" applyFill="1" applyBorder="1" applyAlignment="1"/>
    <xf numFmtId="0" fontId="0" fillId="3" borderId="7" xfId="0" applyFill="1" applyBorder="1" applyAlignment="1"/>
    <xf numFmtId="0" fontId="0" fillId="3" borderId="8" xfId="0" applyFill="1" applyBorder="1" applyAlignment="1"/>
    <xf numFmtId="0" fontId="0" fillId="4" borderId="0" xfId="0" applyFill="1" applyBorder="1" applyAlignment="1"/>
    <xf numFmtId="0" fontId="5" fillId="4" borderId="0" xfId="0" applyFont="1" applyFill="1" applyBorder="1" applyAlignment="1">
      <alignment horizontal="center" vertical="center"/>
    </xf>
    <xf numFmtId="0" fontId="3" fillId="4" borderId="0" xfId="0" applyFont="1" applyFill="1" applyBorder="1"/>
    <xf numFmtId="0" fontId="3" fillId="4" borderId="3" xfId="0" applyFont="1" applyFill="1" applyBorder="1" applyAlignment="1">
      <alignment wrapText="1"/>
    </xf>
    <xf numFmtId="4" fontId="3" fillId="4" borderId="0" xfId="0" applyNumberFormat="1" applyFont="1" applyFill="1"/>
    <xf numFmtId="0" fontId="20" fillId="4" borderId="5" xfId="0" applyFont="1" applyFill="1" applyBorder="1" applyAlignment="1">
      <alignment wrapText="1"/>
    </xf>
    <xf numFmtId="4" fontId="20" fillId="4" borderId="4" xfId="0" applyNumberFormat="1" applyFont="1" applyFill="1" applyBorder="1" applyAlignment="1">
      <alignment horizontal="right"/>
    </xf>
    <xf numFmtId="0" fontId="20" fillId="0" borderId="3" xfId="0" applyFont="1" applyFill="1" applyBorder="1" applyAlignment="1">
      <alignment wrapText="1"/>
    </xf>
    <xf numFmtId="0" fontId="20" fillId="0" borderId="3" xfId="0" applyFont="1" applyFill="1" applyBorder="1" applyAlignment="1">
      <alignment horizontal="center"/>
    </xf>
    <xf numFmtId="4" fontId="20" fillId="0" borderId="4" xfId="0" applyNumberFormat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4" fontId="3" fillId="4" borderId="5" xfId="0" applyNumberFormat="1" applyFont="1" applyFill="1" applyBorder="1" applyAlignment="1">
      <alignment horizontal="right"/>
    </xf>
    <xf numFmtId="0" fontId="11" fillId="4" borderId="0" xfId="0" applyFont="1" applyFill="1"/>
    <xf numFmtId="4" fontId="11" fillId="4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11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22" fillId="4" borderId="0" xfId="0" applyFont="1" applyFill="1"/>
    <xf numFmtId="2" fontId="21" fillId="4" borderId="5" xfId="6" applyNumberFormat="1" applyFont="1" applyFill="1" applyBorder="1"/>
    <xf numFmtId="4" fontId="11" fillId="4" borderId="0" xfId="0" applyNumberFormat="1" applyFont="1" applyFill="1" applyBorder="1" applyAlignment="1">
      <alignment horizontal="right"/>
    </xf>
    <xf numFmtId="4" fontId="11" fillId="4" borderId="8" xfId="0" applyNumberFormat="1" applyFont="1" applyFill="1" applyBorder="1" applyAlignment="1">
      <alignment horizontal="right"/>
    </xf>
    <xf numFmtId="0" fontId="21" fillId="4" borderId="2" xfId="0" applyFont="1" applyFill="1" applyBorder="1" applyAlignment="1">
      <alignment wrapText="1"/>
    </xf>
    <xf numFmtId="0" fontId="15" fillId="4" borderId="2" xfId="0" applyFont="1" applyFill="1" applyBorder="1"/>
    <xf numFmtId="4" fontId="13" fillId="4" borderId="0" xfId="0" applyNumberFormat="1" applyFont="1" applyFill="1" applyBorder="1" applyAlignment="1">
      <alignment horizontal="right"/>
    </xf>
    <xf numFmtId="0" fontId="16" fillId="4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1" fillId="4" borderId="5" xfId="9" applyFont="1" applyFill="1" applyBorder="1"/>
    <xf numFmtId="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9" fillId="3" borderId="4" xfId="0" applyFont="1" applyFill="1" applyBorder="1" applyAlignment="1"/>
    <xf numFmtId="0" fontId="9" fillId="3" borderId="7" xfId="0" applyFont="1" applyFill="1" applyBorder="1" applyAlignment="1"/>
    <xf numFmtId="0" fontId="13" fillId="4" borderId="0" xfId="0" applyFont="1" applyFill="1" applyBorder="1"/>
    <xf numFmtId="4" fontId="13" fillId="4" borderId="0" xfId="0" applyNumberFormat="1" applyFont="1" applyFill="1" applyBorder="1"/>
    <xf numFmtId="0" fontId="23" fillId="4" borderId="0" xfId="0" applyFont="1" applyFill="1"/>
    <xf numFmtId="0" fontId="23" fillId="4" borderId="0" xfId="0" applyFont="1" applyFill="1" applyBorder="1"/>
    <xf numFmtId="0" fontId="25" fillId="4" borderId="5" xfId="0" applyFont="1" applyFill="1" applyBorder="1" applyAlignment="1">
      <alignment wrapText="1"/>
    </xf>
    <xf numFmtId="0" fontId="20" fillId="4" borderId="5" xfId="0" applyFont="1" applyFill="1" applyBorder="1" applyAlignment="1">
      <alignment horizontal="left" vertical="center" wrapText="1"/>
    </xf>
    <xf numFmtId="4" fontId="5" fillId="4" borderId="0" xfId="0" applyNumberFormat="1" applyFont="1" applyFill="1"/>
    <xf numFmtId="0" fontId="24" fillId="4" borderId="5" xfId="0" applyFont="1" applyFill="1" applyBorder="1" applyAlignment="1">
      <alignment wrapText="1"/>
    </xf>
    <xf numFmtId="0" fontId="24" fillId="4" borderId="2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3" fillId="0" borderId="0" xfId="0" applyFont="1" applyFill="1" applyBorder="1"/>
    <xf numFmtId="0" fontId="3" fillId="4" borderId="2" xfId="0" applyFont="1" applyFill="1" applyBorder="1" applyAlignment="1"/>
    <xf numFmtId="4" fontId="9" fillId="0" borderId="3" xfId="0" applyNumberFormat="1" applyFont="1" applyFill="1" applyBorder="1" applyAlignment="1">
      <alignment horizontal="right"/>
    </xf>
    <xf numFmtId="0" fontId="24" fillId="0" borderId="5" xfId="0" applyFont="1" applyBorder="1" applyAlignment="1">
      <alignment vertical="top" wrapText="1"/>
    </xf>
    <xf numFmtId="0" fontId="26" fillId="4" borderId="5" xfId="10" applyFont="1" applyFill="1" applyBorder="1" applyAlignment="1">
      <alignment horizontal="left" vertical="top" wrapText="1"/>
    </xf>
    <xf numFmtId="0" fontId="24" fillId="4" borderId="5" xfId="0" applyFont="1" applyFill="1" applyBorder="1" applyAlignment="1">
      <alignment horizontal="left" vertical="top" wrapText="1"/>
    </xf>
    <xf numFmtId="0" fontId="27" fillId="4" borderId="5" xfId="0" applyFont="1" applyFill="1" applyBorder="1" applyAlignment="1">
      <alignment horizontal="left" vertical="center" wrapText="1"/>
    </xf>
    <xf numFmtId="0" fontId="27" fillId="4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wrapText="1"/>
    </xf>
    <xf numFmtId="0" fontId="5" fillId="4" borderId="5" xfId="10" applyNumberFormat="1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10" fillId="4" borderId="5" xfId="0" applyFont="1" applyFill="1" applyBorder="1"/>
    <xf numFmtId="0" fontId="12" fillId="7" borderId="5" xfId="0" applyFont="1" applyFill="1" applyBorder="1" applyAlignment="1">
      <alignment wrapText="1"/>
    </xf>
    <xf numFmtId="0" fontId="5" fillId="4" borderId="5" xfId="0" applyFont="1" applyFill="1" applyBorder="1" applyAlignment="1">
      <alignment vertical="center" wrapText="1"/>
    </xf>
    <xf numFmtId="0" fontId="28" fillId="4" borderId="5" xfId="10" applyNumberFormat="1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2" fontId="24" fillId="4" borderId="5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4" borderId="5" xfId="0" applyFont="1" applyFill="1" applyBorder="1" applyAlignment="1">
      <alignment horizontal="left" vertical="center" wrapText="1"/>
    </xf>
    <xf numFmtId="0" fontId="24" fillId="4" borderId="5" xfId="6" applyFont="1" applyFill="1" applyBorder="1" applyAlignment="1">
      <alignment horizontal="left" vertical="center" wrapText="1"/>
    </xf>
    <xf numFmtId="0" fontId="30" fillId="4" borderId="5" xfId="0" applyFont="1" applyFill="1" applyBorder="1" applyAlignment="1">
      <alignment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31" fillId="4" borderId="5" xfId="10" applyFont="1" applyFill="1" applyBorder="1" applyAlignment="1">
      <alignment horizontal="left" vertical="center" wrapText="1"/>
    </xf>
    <xf numFmtId="0" fontId="20" fillId="4" borderId="5" xfId="0" applyFont="1" applyFill="1" applyBorder="1" applyAlignment="1">
      <alignment horizontal="center"/>
    </xf>
    <xf numFmtId="0" fontId="31" fillId="4" borderId="5" xfId="10" applyFont="1" applyFill="1" applyBorder="1" applyAlignment="1">
      <alignment horizontal="left" vertical="top" wrapText="1"/>
    </xf>
    <xf numFmtId="0" fontId="31" fillId="0" borderId="2" xfId="10" applyNumberFormat="1" applyFont="1" applyFill="1" applyBorder="1" applyAlignment="1">
      <alignment horizontal="left" vertical="center" wrapText="1"/>
    </xf>
    <xf numFmtId="4" fontId="31" fillId="4" borderId="2" xfId="6" applyNumberFormat="1" applyFont="1" applyFill="1" applyBorder="1"/>
    <xf numFmtId="0" fontId="32" fillId="4" borderId="2" xfId="9" applyFont="1" applyFill="1" applyBorder="1" applyAlignment="1">
      <alignment wrapText="1"/>
    </xf>
    <xf numFmtId="0" fontId="32" fillId="4" borderId="2" xfId="6" applyFont="1" applyFill="1" applyBorder="1"/>
    <xf numFmtId="0" fontId="30" fillId="4" borderId="2" xfId="0" applyFont="1" applyFill="1" applyBorder="1" applyAlignment="1">
      <alignment wrapText="1"/>
    </xf>
    <xf numFmtId="0" fontId="28" fillId="4" borderId="2" xfId="0" applyFont="1" applyFill="1" applyBorder="1" applyAlignment="1">
      <alignment wrapText="1"/>
    </xf>
    <xf numFmtId="0" fontId="32" fillId="4" borderId="5" xfId="8" applyFont="1" applyFill="1" applyBorder="1" applyAlignment="1">
      <alignment wrapText="1"/>
    </xf>
    <xf numFmtId="2" fontId="15" fillId="4" borderId="5" xfId="6" applyNumberFormat="1" applyFont="1" applyFill="1" applyBorder="1"/>
    <xf numFmtId="0" fontId="32" fillId="4" borderId="5" xfId="0" applyFont="1" applyFill="1" applyBorder="1" applyAlignment="1">
      <alignment wrapText="1"/>
    </xf>
    <xf numFmtId="0" fontId="32" fillId="0" borderId="5" xfId="10" applyNumberFormat="1" applyFont="1" applyFill="1" applyBorder="1" applyAlignment="1">
      <alignment horizontal="left" vertical="center" wrapText="1"/>
    </xf>
    <xf numFmtId="0" fontId="32" fillId="4" borderId="5" xfId="10" applyNumberFormat="1" applyFont="1" applyFill="1" applyBorder="1" applyAlignment="1">
      <alignment horizontal="left" vertical="center" wrapText="1"/>
    </xf>
    <xf numFmtId="0" fontId="30" fillId="4" borderId="5" xfId="9" applyFont="1" applyFill="1" applyBorder="1" applyAlignment="1">
      <alignment wrapText="1"/>
    </xf>
    <xf numFmtId="0" fontId="28" fillId="4" borderId="5" xfId="9" applyFont="1" applyFill="1" applyBorder="1" applyAlignment="1">
      <alignment vertical="center" wrapText="1"/>
    </xf>
    <xf numFmtId="0" fontId="28" fillId="4" borderId="5" xfId="9" applyFont="1" applyFill="1" applyBorder="1" applyAlignment="1">
      <alignment wrapText="1"/>
    </xf>
    <xf numFmtId="0" fontId="31" fillId="4" borderId="5" xfId="9" applyFont="1" applyFill="1" applyBorder="1" applyAlignment="1">
      <alignment wrapText="1"/>
    </xf>
    <xf numFmtId="0" fontId="31" fillId="0" borderId="5" xfId="0" applyFont="1" applyBorder="1" applyAlignment="1">
      <alignment vertical="center"/>
    </xf>
    <xf numFmtId="0" fontId="31" fillId="0" borderId="5" xfId="0" applyFont="1" applyBorder="1"/>
    <xf numFmtId="0" fontId="32" fillId="4" borderId="2" xfId="0" applyFont="1" applyFill="1" applyBorder="1" applyAlignment="1">
      <alignment wrapText="1"/>
    </xf>
    <xf numFmtId="0" fontId="32" fillId="4" borderId="2" xfId="0" applyFont="1" applyFill="1" applyBorder="1" applyAlignment="1">
      <alignment horizontal="left" wrapText="1"/>
    </xf>
    <xf numFmtId="0" fontId="31" fillId="0" borderId="2" xfId="6" applyFont="1" applyBorder="1"/>
    <xf numFmtId="4" fontId="32" fillId="4" borderId="2" xfId="9" applyNumberFormat="1" applyFont="1" applyFill="1" applyBorder="1"/>
    <xf numFmtId="4" fontId="31" fillId="4" borderId="2" xfId="9" applyNumberFormat="1" applyFont="1" applyFill="1" applyBorder="1"/>
    <xf numFmtId="0" fontId="32" fillId="0" borderId="2" xfId="6" applyFont="1" applyBorder="1"/>
    <xf numFmtId="0" fontId="32" fillId="4" borderId="5" xfId="9" applyFont="1" applyFill="1" applyBorder="1" applyAlignment="1">
      <alignment wrapText="1"/>
    </xf>
    <xf numFmtId="0" fontId="32" fillId="4" borderId="2" xfId="8" applyFont="1" applyFill="1" applyBorder="1" applyAlignment="1">
      <alignment wrapText="1"/>
    </xf>
    <xf numFmtId="0" fontId="32" fillId="4" borderId="5" xfId="0" applyFont="1" applyFill="1" applyBorder="1"/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top"/>
    </xf>
    <xf numFmtId="0" fontId="32" fillId="4" borderId="5" xfId="9" applyFont="1" applyFill="1" applyBorder="1" applyAlignment="1">
      <alignment vertical="center" wrapText="1"/>
    </xf>
    <xf numFmtId="4" fontId="32" fillId="4" borderId="5" xfId="9" applyNumberFormat="1" applyFont="1" applyFill="1" applyBorder="1" applyAlignment="1">
      <alignment wrapText="1"/>
    </xf>
    <xf numFmtId="0" fontId="30" fillId="4" borderId="2" xfId="0" applyFont="1" applyFill="1" applyBorder="1"/>
    <xf numFmtId="0" fontId="5" fillId="7" borderId="5" xfId="0" applyFont="1" applyFill="1" applyBorder="1" applyAlignment="1">
      <alignment wrapText="1"/>
    </xf>
    <xf numFmtId="0" fontId="32" fillId="4" borderId="5" xfId="3" applyFont="1" applyFill="1" applyBorder="1" applyAlignment="1">
      <alignment wrapText="1"/>
    </xf>
    <xf numFmtId="0" fontId="31" fillId="4" borderId="5" xfId="0" applyFont="1" applyFill="1" applyBorder="1"/>
    <xf numFmtId="0" fontId="5" fillId="0" borderId="5" xfId="0" applyFont="1" applyBorder="1" applyAlignment="1">
      <alignment wrapText="1"/>
    </xf>
    <xf numFmtId="0" fontId="32" fillId="4" borderId="5" xfId="8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4" borderId="5" xfId="0" applyFont="1" applyFill="1" applyBorder="1" applyAlignment="1">
      <alignment vertical="top" wrapText="1"/>
    </xf>
    <xf numFmtId="0" fontId="32" fillId="4" borderId="5" xfId="0" applyFont="1" applyFill="1" applyBorder="1" applyAlignment="1">
      <alignment horizontal="left" vertical="top" wrapText="1"/>
    </xf>
    <xf numFmtId="0" fontId="30" fillId="4" borderId="5" xfId="0" applyFont="1" applyFill="1" applyBorder="1" applyAlignment="1">
      <alignment vertical="top" wrapText="1"/>
    </xf>
    <xf numFmtId="0" fontId="32" fillId="4" borderId="5" xfId="9" applyFont="1" applyFill="1" applyBorder="1" applyAlignment="1">
      <alignment vertical="top" wrapText="1"/>
    </xf>
    <xf numFmtId="0" fontId="32" fillId="4" borderId="2" xfId="6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vertical="top" wrapText="1"/>
    </xf>
    <xf numFmtId="0" fontId="32" fillId="4" borderId="2" xfId="6" applyFont="1" applyFill="1" applyBorder="1" applyAlignment="1">
      <alignment wrapText="1"/>
    </xf>
    <xf numFmtId="4" fontId="31" fillId="4" borderId="5" xfId="9" applyNumberFormat="1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6" fillId="0" borderId="5" xfId="9" applyFont="1" applyFill="1" applyBorder="1" applyAlignment="1">
      <alignment horizontal="left" wrapText="1"/>
    </xf>
    <xf numFmtId="0" fontId="28" fillId="4" borderId="5" xfId="0" applyFont="1" applyFill="1" applyBorder="1"/>
    <xf numFmtId="0" fontId="31" fillId="4" borderId="5" xfId="1" applyFont="1" applyFill="1" applyBorder="1" applyAlignment="1">
      <alignment wrapText="1"/>
    </xf>
    <xf numFmtId="0" fontId="3" fillId="4" borderId="5" xfId="0" applyFont="1" applyFill="1" applyBorder="1"/>
    <xf numFmtId="0" fontId="33" fillId="4" borderId="5" xfId="9" applyFont="1" applyFill="1" applyBorder="1" applyAlignment="1">
      <alignment wrapText="1"/>
    </xf>
    <xf numFmtId="0" fontId="26" fillId="4" borderId="5" xfId="9" applyFont="1" applyFill="1" applyBorder="1" applyAlignment="1">
      <alignment horizontal="left" wrapText="1"/>
    </xf>
    <xf numFmtId="0" fontId="33" fillId="4" borderId="5" xfId="9" applyFont="1" applyFill="1" applyBorder="1" applyAlignment="1">
      <alignment vertical="top" wrapText="1"/>
    </xf>
    <xf numFmtId="0" fontId="30" fillId="3" borderId="5" xfId="9" applyFont="1" applyFill="1" applyBorder="1" applyAlignment="1">
      <alignment wrapText="1"/>
    </xf>
    <xf numFmtId="0" fontId="5" fillId="3" borderId="5" xfId="0" applyFont="1" applyFill="1" applyBorder="1" applyAlignment="1">
      <alignment horizontal="center"/>
    </xf>
    <xf numFmtId="4" fontId="5" fillId="3" borderId="4" xfId="0" applyNumberFormat="1" applyFont="1" applyFill="1" applyBorder="1" applyAlignment="1">
      <alignment horizontal="right"/>
    </xf>
    <xf numFmtId="0" fontId="11" fillId="3" borderId="0" xfId="0" applyFont="1" applyFill="1"/>
    <xf numFmtId="0" fontId="31" fillId="3" borderId="2" xfId="6" applyFont="1" applyFill="1" applyBorder="1"/>
    <xf numFmtId="0" fontId="3" fillId="3" borderId="5" xfId="0" applyFont="1" applyFill="1" applyBorder="1" applyAlignment="1">
      <alignment horizontal="center"/>
    </xf>
    <xf numFmtId="4" fontId="3" fillId="3" borderId="4" xfId="0" applyNumberFormat="1" applyFont="1" applyFill="1" applyBorder="1" applyAlignment="1">
      <alignment horizontal="right"/>
    </xf>
    <xf numFmtId="0" fontId="13" fillId="3" borderId="0" xfId="0" applyFont="1" applyFill="1"/>
    <xf numFmtId="0" fontId="5" fillId="3" borderId="5" xfId="0" applyFont="1" applyFill="1" applyBorder="1"/>
    <xf numFmtId="4" fontId="0" fillId="3" borderId="4" xfId="0" applyNumberFormat="1" applyFill="1" applyBorder="1" applyAlignment="1">
      <alignment horizontal="right"/>
    </xf>
    <xf numFmtId="0" fontId="0" fillId="3" borderId="0" xfId="0" applyFill="1"/>
    <xf numFmtId="0" fontId="5" fillId="3" borderId="3" xfId="0" applyFont="1" applyFill="1" applyBorder="1"/>
    <xf numFmtId="0" fontId="5" fillId="3" borderId="3" xfId="0" applyFont="1" applyFill="1" applyBorder="1" applyAlignment="1">
      <alignment horizontal="center"/>
    </xf>
    <xf numFmtId="4" fontId="31" fillId="3" borderId="2" xfId="9" applyNumberFormat="1" applyFont="1" applyFill="1" applyBorder="1"/>
    <xf numFmtId="0" fontId="3" fillId="3" borderId="2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9" fillId="4" borderId="5" xfId="0" applyFont="1" applyFill="1" applyBorder="1" applyAlignment="1">
      <alignment wrapText="1"/>
    </xf>
    <xf numFmtId="4" fontId="31" fillId="4" borderId="5" xfId="9" applyNumberFormat="1" applyFont="1" applyFill="1" applyBorder="1"/>
    <xf numFmtId="0" fontId="28" fillId="4" borderId="5" xfId="0" applyFont="1" applyFill="1" applyBorder="1" applyAlignment="1">
      <alignment wrapText="1"/>
    </xf>
    <xf numFmtId="0" fontId="28" fillId="4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20" fillId="3" borderId="5" xfId="0" applyFont="1" applyFill="1" applyBorder="1" applyAlignment="1">
      <alignment horizontal="left" vertical="center" wrapText="1"/>
    </xf>
    <xf numFmtId="0" fontId="5" fillId="3" borderId="0" xfId="0" applyFont="1" applyFill="1"/>
    <xf numFmtId="0" fontId="5" fillId="3" borderId="3" xfId="0" applyFont="1" applyFill="1" applyBorder="1" applyAlignment="1">
      <alignment wrapText="1"/>
    </xf>
    <xf numFmtId="0" fontId="3" fillId="4" borderId="3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4" fillId="4" borderId="5" xfId="6" applyFont="1" applyFill="1" applyBorder="1" applyAlignment="1">
      <alignment wrapText="1"/>
    </xf>
    <xf numFmtId="0" fontId="24" fillId="0" borderId="5" xfId="10" applyNumberFormat="1" applyFont="1" applyFill="1" applyBorder="1" applyAlignment="1">
      <alignment horizontal="left" vertical="center" wrapText="1"/>
    </xf>
    <xf numFmtId="0" fontId="2" fillId="3" borderId="6" xfId="0" applyFont="1" applyFill="1" applyBorder="1" applyAlignment="1"/>
    <xf numFmtId="0" fontId="32" fillId="0" borderId="2" xfId="10" applyNumberFormat="1" applyFont="1" applyFill="1" applyBorder="1" applyAlignment="1">
      <alignment horizontal="left" vertical="center" wrapText="1"/>
    </xf>
    <xf numFmtId="0" fontId="32" fillId="3" borderId="5" xfId="0" applyFont="1" applyFill="1" applyBorder="1" applyAlignment="1">
      <alignment wrapText="1"/>
    </xf>
    <xf numFmtId="0" fontId="32" fillId="3" borderId="5" xfId="0" applyFont="1" applyFill="1" applyBorder="1" applyAlignment="1">
      <alignment vertical="center" wrapText="1"/>
    </xf>
    <xf numFmtId="0" fontId="32" fillId="4" borderId="5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3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2" fillId="0" borderId="10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left" vertical="top" wrapText="1"/>
    </xf>
    <xf numFmtId="0" fontId="20" fillId="4" borderId="3" xfId="0" applyFont="1" applyFill="1" applyBorder="1" applyAlignment="1">
      <alignment horizontal="left" vertical="top" wrapText="1"/>
    </xf>
    <xf numFmtId="0" fontId="5" fillId="8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1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80"/>
  <sheetViews>
    <sheetView tabSelected="1" topLeftCell="A24" zoomScaleNormal="100" workbookViewId="0">
      <selection activeCell="C34" sqref="C33:C3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53">
      <c r="A1" s="452" t="s">
        <v>327</v>
      </c>
      <c r="B1" s="453"/>
      <c r="C1" s="453"/>
    </row>
    <row r="2" spans="1:53">
      <c r="A2" s="454" t="s">
        <v>72</v>
      </c>
      <c r="B2" s="453"/>
      <c r="C2" s="453"/>
    </row>
    <row r="3" spans="1:53">
      <c r="A3" s="146" t="s">
        <v>3</v>
      </c>
    </row>
    <row r="4" spans="1:53">
      <c r="A4" t="s">
        <v>4</v>
      </c>
    </row>
    <row r="7" spans="1:53" s="48" customFormat="1" ht="26.25" customHeight="1">
      <c r="A7" s="455" t="s">
        <v>297</v>
      </c>
      <c r="B7" s="455"/>
      <c r="C7" s="455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8" customFormat="1" ht="19.5" customHeight="1">
      <c r="A8" s="439"/>
      <c r="B8" s="439"/>
      <c r="C8" s="439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8" customFormat="1" ht="16.5" customHeight="1">
      <c r="A9"/>
      <c r="B9" s="2"/>
      <c r="C9" s="21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8" customFormat="1">
      <c r="A10" s="8" t="s">
        <v>5</v>
      </c>
      <c r="B10" s="5" t="s">
        <v>0</v>
      </c>
      <c r="C10" s="456" t="s">
        <v>261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8" customFormat="1">
      <c r="A11" s="3" t="s">
        <v>6</v>
      </c>
      <c r="B11" s="6"/>
      <c r="C11" s="457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8" customFormat="1">
      <c r="A12" s="3" t="s">
        <v>7</v>
      </c>
      <c r="B12" s="6"/>
      <c r="C12" s="45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8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8" customFormat="1" ht="15.75">
      <c r="A14" s="40" t="s">
        <v>12</v>
      </c>
      <c r="B14" s="21" t="s">
        <v>1</v>
      </c>
      <c r="C14" s="74">
        <f>C16</f>
        <v>50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8" customFormat="1">
      <c r="A15" s="20"/>
      <c r="B15" s="22" t="s">
        <v>2</v>
      </c>
      <c r="C15" s="74">
        <f>C17</f>
        <v>50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8" customFormat="1">
      <c r="A16" s="30" t="s">
        <v>21</v>
      </c>
      <c r="B16" s="17" t="s">
        <v>1</v>
      </c>
      <c r="C16" s="32">
        <f>C18</f>
        <v>50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8" customFormat="1">
      <c r="A17" s="14" t="s">
        <v>9</v>
      </c>
      <c r="B17" s="18" t="s">
        <v>2</v>
      </c>
      <c r="C17" s="32">
        <f>C19</f>
        <v>50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ref="C18:C19" si="0">C20</f>
        <v>50</v>
      </c>
    </row>
    <row r="19" spans="1:53">
      <c r="A19" s="15"/>
      <c r="B19" s="11" t="s">
        <v>2</v>
      </c>
      <c r="C19" s="23">
        <f t="shared" si="0"/>
        <v>50</v>
      </c>
    </row>
    <row r="20" spans="1:53">
      <c r="A20" s="65" t="s">
        <v>13</v>
      </c>
      <c r="B20" s="12" t="s">
        <v>1</v>
      </c>
      <c r="C20" s="23">
        <f>C24</f>
        <v>50</v>
      </c>
    </row>
    <row r="21" spans="1:53">
      <c r="A21" s="75"/>
      <c r="B21" s="50" t="s">
        <v>2</v>
      </c>
      <c r="C21" s="23">
        <f>C25</f>
        <v>50</v>
      </c>
    </row>
    <row r="22" spans="1:53" s="87" customFormat="1" ht="13.5" hidden="1" customHeight="1">
      <c r="A22" s="140" t="s">
        <v>27</v>
      </c>
      <c r="B22" s="104"/>
      <c r="C22" s="23"/>
    </row>
    <row r="23" spans="1:53" s="87" customFormat="1" ht="15.75" hidden="1" customHeight="1">
      <c r="A23" s="15"/>
      <c r="B23" s="104"/>
      <c r="C23" s="23"/>
    </row>
    <row r="24" spans="1:53" s="48" customFormat="1" ht="15" customHeight="1">
      <c r="A24" s="37" t="s">
        <v>24</v>
      </c>
      <c r="B24" s="17" t="s">
        <v>1</v>
      </c>
      <c r="C24" s="23">
        <f>C35</f>
        <v>50</v>
      </c>
    </row>
    <row r="25" spans="1:53" s="48" customFormat="1">
      <c r="A25" s="14"/>
      <c r="B25" s="18" t="s">
        <v>2</v>
      </c>
      <c r="C25" s="23">
        <f>C36</f>
        <v>50</v>
      </c>
    </row>
    <row r="26" spans="1:53">
      <c r="A26" s="447" t="s">
        <v>8</v>
      </c>
      <c r="B26" s="448"/>
      <c r="C26" s="449"/>
    </row>
    <row r="27" spans="1:53" ht="15">
      <c r="A27" s="72" t="s">
        <v>12</v>
      </c>
      <c r="B27" s="33" t="s">
        <v>1</v>
      </c>
      <c r="C27" s="34">
        <f>C29</f>
        <v>50</v>
      </c>
    </row>
    <row r="28" spans="1:53">
      <c r="A28" s="38"/>
      <c r="B28" s="35" t="s">
        <v>2</v>
      </c>
      <c r="C28" s="34">
        <f>C30</f>
        <v>50</v>
      </c>
    </row>
    <row r="29" spans="1:53">
      <c r="A29" s="30" t="s">
        <v>21</v>
      </c>
      <c r="B29" s="17" t="s">
        <v>1</v>
      </c>
      <c r="C29" s="23">
        <f t="shared" ref="C29:C32" si="1">C31</f>
        <v>50</v>
      </c>
    </row>
    <row r="30" spans="1:53">
      <c r="A30" s="14" t="s">
        <v>9</v>
      </c>
      <c r="B30" s="18" t="s">
        <v>2</v>
      </c>
      <c r="C30" s="23">
        <f t="shared" si="1"/>
        <v>50</v>
      </c>
    </row>
    <row r="31" spans="1:53">
      <c r="A31" s="41" t="s">
        <v>10</v>
      </c>
      <c r="B31" s="9" t="s">
        <v>1</v>
      </c>
      <c r="C31" s="23">
        <f t="shared" si="1"/>
        <v>50</v>
      </c>
    </row>
    <row r="32" spans="1:53">
      <c r="A32" s="15"/>
      <c r="B32" s="11" t="s">
        <v>2</v>
      </c>
      <c r="C32" s="23">
        <f t="shared" si="1"/>
        <v>50</v>
      </c>
    </row>
    <row r="33" spans="1:4">
      <c r="A33" s="25" t="s">
        <v>13</v>
      </c>
      <c r="B33" s="12" t="s">
        <v>1</v>
      </c>
      <c r="C33" s="23">
        <f>C35</f>
        <v>50</v>
      </c>
    </row>
    <row r="34" spans="1:4">
      <c r="A34" s="10"/>
      <c r="B34" s="11" t="s">
        <v>2</v>
      </c>
      <c r="C34" s="23">
        <f>C36</f>
        <v>50</v>
      </c>
      <c r="D34"/>
    </row>
    <row r="35" spans="1:4" s="48" customFormat="1">
      <c r="A35" s="37" t="s">
        <v>24</v>
      </c>
      <c r="B35" s="17" t="s">
        <v>1</v>
      </c>
      <c r="C35" s="23">
        <f>C47</f>
        <v>50</v>
      </c>
    </row>
    <row r="36" spans="1:4" s="48" customFormat="1">
      <c r="A36" s="14"/>
      <c r="B36" s="18" t="s">
        <v>2</v>
      </c>
      <c r="C36" s="23">
        <f>C48</f>
        <v>50</v>
      </c>
    </row>
    <row r="37" spans="1:4">
      <c r="A37" s="450" t="s">
        <v>40</v>
      </c>
      <c r="B37" s="450"/>
      <c r="C37" s="450"/>
      <c r="D37"/>
    </row>
    <row r="38" spans="1:4">
      <c r="A38" s="451" t="s">
        <v>14</v>
      </c>
      <c r="B38" s="451"/>
      <c r="C38" s="451"/>
      <c r="D38"/>
    </row>
    <row r="39" spans="1:4">
      <c r="A39" s="189" t="s">
        <v>22</v>
      </c>
      <c r="B39" s="12" t="s">
        <v>1</v>
      </c>
      <c r="C39" s="23">
        <f>C41</f>
        <v>50</v>
      </c>
      <c r="D39"/>
    </row>
    <row r="40" spans="1:4">
      <c r="A40" s="10"/>
      <c r="B40" s="11" t="s">
        <v>2</v>
      </c>
      <c r="C40" s="23">
        <f>C42</f>
        <v>50</v>
      </c>
      <c r="D40"/>
    </row>
    <row r="41" spans="1:4" s="48" customFormat="1">
      <c r="A41" s="36" t="s">
        <v>19</v>
      </c>
      <c r="B41" s="9" t="s">
        <v>1</v>
      </c>
      <c r="C41" s="32">
        <f t="shared" ref="C41:C46" si="2">C43</f>
        <v>50</v>
      </c>
    </row>
    <row r="42" spans="1:4" s="48" customFormat="1">
      <c r="A42" s="10" t="s">
        <v>20</v>
      </c>
      <c r="B42" s="11" t="s">
        <v>2</v>
      </c>
      <c r="C42" s="32">
        <f t="shared" si="2"/>
        <v>50</v>
      </c>
    </row>
    <row r="43" spans="1:4" s="48" customFormat="1">
      <c r="A43" s="16" t="s">
        <v>10</v>
      </c>
      <c r="B43" s="9" t="s">
        <v>1</v>
      </c>
      <c r="C43" s="23">
        <f t="shared" si="2"/>
        <v>50</v>
      </c>
    </row>
    <row r="44" spans="1:4" s="48" customFormat="1">
      <c r="A44" s="15"/>
      <c r="B44" s="11" t="s">
        <v>2</v>
      </c>
      <c r="C44" s="23">
        <f t="shared" si="2"/>
        <v>50</v>
      </c>
    </row>
    <row r="45" spans="1:4" s="48" customFormat="1">
      <c r="A45" s="94" t="s">
        <v>23</v>
      </c>
      <c r="B45" s="17" t="s">
        <v>1</v>
      </c>
      <c r="C45" s="23">
        <f t="shared" si="2"/>
        <v>50</v>
      </c>
    </row>
    <row r="46" spans="1:4" s="48" customFormat="1">
      <c r="A46" s="27"/>
      <c r="B46" s="18" t="s">
        <v>2</v>
      </c>
      <c r="C46" s="23">
        <f t="shared" si="2"/>
        <v>50</v>
      </c>
    </row>
    <row r="47" spans="1:4" s="48" customFormat="1">
      <c r="A47" s="37" t="s">
        <v>24</v>
      </c>
      <c r="B47" s="17" t="s">
        <v>1</v>
      </c>
      <c r="C47" s="23">
        <f>C58</f>
        <v>50</v>
      </c>
    </row>
    <row r="48" spans="1:4" s="48" customFormat="1">
      <c r="A48" s="14"/>
      <c r="B48" s="18" t="s">
        <v>2</v>
      </c>
      <c r="C48" s="23">
        <f>C59</f>
        <v>50</v>
      </c>
    </row>
    <row r="49" spans="1:11" s="48" customFormat="1">
      <c r="A49" s="440" t="s">
        <v>18</v>
      </c>
      <c r="B49" s="441"/>
      <c r="C49" s="442"/>
      <c r="D49" s="153"/>
      <c r="E49" s="154"/>
      <c r="F49" s="153"/>
      <c r="G49" s="153"/>
      <c r="H49" s="153"/>
      <c r="I49" s="153"/>
    </row>
    <row r="50" spans="1:11" s="48" customFormat="1">
      <c r="A50" s="186" t="s">
        <v>14</v>
      </c>
      <c r="B50" s="78" t="s">
        <v>1</v>
      </c>
      <c r="C50" s="57">
        <f t="shared" ref="C50:C57" si="3">C52</f>
        <v>50</v>
      </c>
      <c r="D50" s="155"/>
      <c r="E50" s="155"/>
      <c r="F50" s="155"/>
      <c r="G50" s="155"/>
      <c r="H50" s="155"/>
      <c r="I50" s="155"/>
    </row>
    <row r="51" spans="1:11" s="48" customFormat="1">
      <c r="A51" s="26" t="s">
        <v>50</v>
      </c>
      <c r="B51" s="18" t="s">
        <v>2</v>
      </c>
      <c r="C51" s="57">
        <f t="shared" si="3"/>
        <v>50</v>
      </c>
      <c r="D51" s="54"/>
      <c r="E51" s="54"/>
      <c r="F51" s="54"/>
      <c r="G51" s="54"/>
      <c r="H51" s="54"/>
      <c r="I51" s="54"/>
    </row>
    <row r="52" spans="1:11" s="48" customFormat="1">
      <c r="A52" s="176" t="s">
        <v>28</v>
      </c>
      <c r="B52" s="17" t="s">
        <v>1</v>
      </c>
      <c r="C52" s="32">
        <f t="shared" si="3"/>
        <v>50</v>
      </c>
      <c r="D52" s="54"/>
      <c r="E52" s="54"/>
      <c r="F52" s="54"/>
      <c r="G52" s="54"/>
      <c r="H52" s="54"/>
      <c r="I52" s="54"/>
    </row>
    <row r="53" spans="1:11" s="48" customFormat="1">
      <c r="A53" s="26" t="s">
        <v>51</v>
      </c>
      <c r="B53" s="18" t="s">
        <v>2</v>
      </c>
      <c r="C53" s="32">
        <f t="shared" si="3"/>
        <v>50</v>
      </c>
      <c r="D53" s="54"/>
      <c r="E53" s="54"/>
      <c r="F53" s="54"/>
      <c r="G53" s="54"/>
      <c r="H53" s="54"/>
      <c r="I53" s="54"/>
    </row>
    <row r="54" spans="1:11">
      <c r="A54" s="16" t="s">
        <v>10</v>
      </c>
      <c r="B54" s="9" t="s">
        <v>1</v>
      </c>
      <c r="C54" s="23">
        <f t="shared" si="3"/>
        <v>50</v>
      </c>
      <c r="D54" s="53"/>
      <c r="E54" s="60"/>
      <c r="F54" s="60"/>
      <c r="G54" s="60"/>
      <c r="H54" s="60"/>
      <c r="I54" s="60"/>
      <c r="J54" s="13"/>
      <c r="K54" s="13"/>
    </row>
    <row r="55" spans="1:11">
      <c r="A55" s="15"/>
      <c r="B55" s="11" t="s">
        <v>2</v>
      </c>
      <c r="C55" s="23">
        <f t="shared" si="3"/>
        <v>50</v>
      </c>
      <c r="D55" s="53"/>
      <c r="E55" s="60"/>
      <c r="F55" s="60"/>
      <c r="G55" s="60"/>
      <c r="H55" s="60"/>
      <c r="I55" s="60"/>
      <c r="J55" s="13"/>
      <c r="K55" s="13"/>
    </row>
    <row r="56" spans="1:11">
      <c r="A56" s="41" t="s">
        <v>23</v>
      </c>
      <c r="B56" s="17" t="s">
        <v>1</v>
      </c>
      <c r="C56" s="23">
        <f t="shared" si="3"/>
        <v>50</v>
      </c>
    </row>
    <row r="57" spans="1:11">
      <c r="A57" s="14"/>
      <c r="B57" s="18" t="s">
        <v>2</v>
      </c>
      <c r="C57" s="23">
        <f t="shared" si="3"/>
        <v>50</v>
      </c>
    </row>
    <row r="58" spans="1:11" s="48" customFormat="1">
      <c r="A58" s="37" t="s">
        <v>24</v>
      </c>
      <c r="B58" s="17" t="s">
        <v>1</v>
      </c>
      <c r="C58" s="23">
        <f>C60</f>
        <v>50</v>
      </c>
    </row>
    <row r="59" spans="1:11" s="48" customFormat="1">
      <c r="A59" s="14"/>
      <c r="B59" s="18" t="s">
        <v>2</v>
      </c>
      <c r="C59" s="23">
        <f>C61</f>
        <v>50</v>
      </c>
    </row>
    <row r="60" spans="1:11" s="119" customFormat="1" ht="60" customHeight="1">
      <c r="A60" s="332" t="s">
        <v>326</v>
      </c>
      <c r="B60" s="135" t="s">
        <v>1</v>
      </c>
      <c r="C60" s="57">
        <v>50</v>
      </c>
    </row>
    <row r="61" spans="1:11" s="127" customFormat="1">
      <c r="A61" s="198"/>
      <c r="B61" s="113" t="s">
        <v>2</v>
      </c>
      <c r="C61" s="57">
        <v>50</v>
      </c>
    </row>
    <row r="62" spans="1:11" s="73" customFormat="1">
      <c r="A62" s="185"/>
      <c r="B62" s="397"/>
      <c r="C62" s="53"/>
    </row>
    <row r="63" spans="1:11" s="73" customFormat="1">
      <c r="A63" s="185"/>
      <c r="B63" s="397"/>
      <c r="C63" s="53"/>
    </row>
    <row r="64" spans="1:11" s="73" customFormat="1">
      <c r="A64" s="185"/>
      <c r="B64" s="397"/>
      <c r="C64" s="53"/>
    </row>
    <row r="65" spans="1:53" s="48" customFormat="1">
      <c r="A65" s="445"/>
      <c r="B65" s="446"/>
      <c r="C65" s="446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</row>
    <row r="66" spans="1:53" s="48" customFormat="1">
      <c r="A66" s="445"/>
      <c r="B66" s="446"/>
      <c r="C66" s="44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</row>
    <row r="67" spans="1:53" s="48" customFormat="1">
      <c r="A67" s="443"/>
      <c r="B67" s="444"/>
      <c r="C67" s="444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</row>
    <row r="68" spans="1:53" s="48" customFormat="1">
      <c r="A68" s="443"/>
      <c r="B68" s="444"/>
      <c r="C68" s="444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</row>
    <row r="69" spans="1:53" s="48" customFormat="1">
      <c r="A69" s="443"/>
      <c r="B69" s="444"/>
      <c r="C69" s="444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</row>
    <row r="70" spans="1:53" s="48" customFormat="1">
      <c r="A70" s="55"/>
      <c r="B70" s="1"/>
      <c r="C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</row>
    <row r="71" spans="1:53" s="48" customFormat="1">
      <c r="A71" s="55"/>
      <c r="B71" s="1"/>
      <c r="C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</row>
    <row r="72" spans="1:53" s="48" customFormat="1">
      <c r="A72" s="55"/>
      <c r="B72" s="1"/>
      <c r="C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</row>
    <row r="79" spans="1:53" s="48" customFormat="1">
      <c r="A79" s="19"/>
      <c r="B79" s="1"/>
      <c r="C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</row>
    <row r="80" spans="1:53" s="48" customFormat="1">
      <c r="A80" s="19"/>
      <c r="B80" s="1"/>
      <c r="C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</row>
  </sheetData>
  <mergeCells count="9">
    <mergeCell ref="A1:C1"/>
    <mergeCell ref="A2:C2"/>
    <mergeCell ref="A7:C7"/>
    <mergeCell ref="C10:C12"/>
    <mergeCell ref="A66:C66"/>
    <mergeCell ref="A26:C26"/>
    <mergeCell ref="A37:C37"/>
    <mergeCell ref="A38:C38"/>
    <mergeCell ref="A65:C6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A242"/>
  <sheetViews>
    <sheetView topLeftCell="A76" zoomScaleNormal="100" workbookViewId="0">
      <selection activeCell="A208" sqref="A208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53">
      <c r="A1" s="452" t="s">
        <v>263</v>
      </c>
      <c r="B1" s="453"/>
      <c r="C1" s="453"/>
    </row>
    <row r="2" spans="1:53">
      <c r="A2" s="454" t="s">
        <v>72</v>
      </c>
      <c r="B2" s="453"/>
      <c r="C2" s="453"/>
    </row>
    <row r="3" spans="1:53">
      <c r="A3" s="146" t="s">
        <v>3</v>
      </c>
    </row>
    <row r="4" spans="1:53">
      <c r="A4" t="s">
        <v>4</v>
      </c>
    </row>
    <row r="7" spans="1:53" s="48" customFormat="1" ht="26.25" customHeight="1">
      <c r="A7" s="455" t="s">
        <v>297</v>
      </c>
      <c r="B7" s="455"/>
      <c r="C7" s="455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8" customFormat="1" ht="19.5" customHeight="1">
      <c r="A8" s="425"/>
      <c r="B8" s="425"/>
      <c r="C8" s="425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8" customFormat="1" ht="16.5" customHeight="1">
      <c r="A9"/>
      <c r="B9" s="2"/>
      <c r="C9" s="21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8" customFormat="1">
      <c r="A10" s="8" t="s">
        <v>5</v>
      </c>
      <c r="B10" s="5" t="s">
        <v>0</v>
      </c>
      <c r="C10" s="456" t="s">
        <v>261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8" customFormat="1">
      <c r="A11" s="3" t="s">
        <v>6</v>
      </c>
      <c r="B11" s="6"/>
      <c r="C11" s="457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8" customFormat="1">
      <c r="A12" s="3" t="s">
        <v>7</v>
      </c>
      <c r="B12" s="6"/>
      <c r="C12" s="45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8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8" customFormat="1" ht="15.75">
      <c r="A14" s="40" t="s">
        <v>12</v>
      </c>
      <c r="B14" s="21" t="s">
        <v>1</v>
      </c>
      <c r="C14" s="74">
        <f>C16+C30</f>
        <v>1075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8" customFormat="1">
      <c r="A15" s="20"/>
      <c r="B15" s="22" t="s">
        <v>2</v>
      </c>
      <c r="C15" s="74">
        <f>C17+C31</f>
        <v>1075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8" customFormat="1">
      <c r="A16" s="30" t="s">
        <v>21</v>
      </c>
      <c r="B16" s="17" t="s">
        <v>1</v>
      </c>
      <c r="C16" s="32">
        <f>C18</f>
        <v>495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8" customFormat="1">
      <c r="A17" s="14" t="s">
        <v>9</v>
      </c>
      <c r="B17" s="18" t="s">
        <v>2</v>
      </c>
      <c r="C17" s="32">
        <f>C19</f>
        <v>495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ref="C18:C19" si="0">C20</f>
        <v>495</v>
      </c>
    </row>
    <row r="19" spans="1:53">
      <c r="A19" s="15"/>
      <c r="B19" s="11" t="s">
        <v>2</v>
      </c>
      <c r="C19" s="23">
        <f t="shared" si="0"/>
        <v>495</v>
      </c>
    </row>
    <row r="20" spans="1:53">
      <c r="A20" s="65" t="s">
        <v>13</v>
      </c>
      <c r="B20" s="12" t="s">
        <v>1</v>
      </c>
      <c r="C20" s="23">
        <f>C22+C24+C28</f>
        <v>495</v>
      </c>
    </row>
    <row r="21" spans="1:53">
      <c r="A21" s="75"/>
      <c r="B21" s="50" t="s">
        <v>2</v>
      </c>
      <c r="C21" s="23">
        <f>C23+C25+C29</f>
        <v>495</v>
      </c>
    </row>
    <row r="22" spans="1:53" s="85" customFormat="1">
      <c r="A22" s="293" t="s">
        <v>57</v>
      </c>
      <c r="B22" s="128" t="s">
        <v>1</v>
      </c>
      <c r="C22" s="57">
        <f>C51</f>
        <v>0</v>
      </c>
    </row>
    <row r="23" spans="1:53" s="85" customFormat="1">
      <c r="A23" s="97"/>
      <c r="B23" s="113" t="s">
        <v>2</v>
      </c>
      <c r="C23" s="57">
        <f>C52</f>
        <v>0</v>
      </c>
    </row>
    <row r="24" spans="1:53">
      <c r="A24" s="29" t="s">
        <v>16</v>
      </c>
      <c r="B24" s="9" t="s">
        <v>1</v>
      </c>
      <c r="C24" s="23">
        <f>C106</f>
        <v>59</v>
      </c>
    </row>
    <row r="25" spans="1:53" ht="13.5" customHeight="1">
      <c r="A25" s="10"/>
      <c r="B25" s="11" t="s">
        <v>2</v>
      </c>
      <c r="C25" s="23">
        <f>C107</f>
        <v>59</v>
      </c>
    </row>
    <row r="26" spans="1:53" s="87" customFormat="1" ht="13.5" hidden="1" customHeight="1">
      <c r="A26" s="140" t="s">
        <v>27</v>
      </c>
      <c r="B26" s="104"/>
      <c r="C26" s="23"/>
    </row>
    <row r="27" spans="1:53" s="87" customFormat="1" ht="15.75" hidden="1" customHeight="1">
      <c r="A27" s="15"/>
      <c r="B27" s="104"/>
      <c r="C27" s="23"/>
    </row>
    <row r="28" spans="1:53" s="48" customFormat="1" ht="15" customHeight="1">
      <c r="A28" s="37" t="s">
        <v>24</v>
      </c>
      <c r="B28" s="17" t="s">
        <v>1</v>
      </c>
      <c r="C28" s="23">
        <f>C108</f>
        <v>436</v>
      </c>
    </row>
    <row r="29" spans="1:53" s="48" customFormat="1">
      <c r="A29" s="14"/>
      <c r="B29" s="18" t="s">
        <v>2</v>
      </c>
      <c r="C29" s="23">
        <f>C109</f>
        <v>436</v>
      </c>
    </row>
    <row r="30" spans="1:53">
      <c r="A30" s="39" t="s">
        <v>44</v>
      </c>
      <c r="B30" s="12" t="s">
        <v>1</v>
      </c>
      <c r="C30" s="32">
        <f t="shared" ref="C30:C33" si="1">C32</f>
        <v>580</v>
      </c>
      <c r="D30" s="52"/>
      <c r="E30" s="52"/>
      <c r="F30" s="52"/>
      <c r="G30" s="52"/>
      <c r="H30" s="52"/>
      <c r="I30" s="52"/>
      <c r="J30" s="13"/>
      <c r="K30" s="13"/>
      <c r="L30" s="13"/>
      <c r="M30" s="13"/>
    </row>
    <row r="31" spans="1:53">
      <c r="A31" s="14" t="s">
        <v>20</v>
      </c>
      <c r="B31" s="11" t="s">
        <v>2</v>
      </c>
      <c r="C31" s="32">
        <f t="shared" si="1"/>
        <v>580</v>
      </c>
      <c r="D31" s="52"/>
      <c r="E31" s="52"/>
      <c r="F31" s="52"/>
      <c r="G31" s="52"/>
      <c r="H31" s="52"/>
      <c r="I31" s="52"/>
      <c r="J31" s="13"/>
      <c r="K31" s="13"/>
      <c r="L31" s="13"/>
      <c r="M31" s="13"/>
    </row>
    <row r="32" spans="1:53">
      <c r="A32" s="16" t="s">
        <v>10</v>
      </c>
      <c r="B32" s="9" t="s">
        <v>1</v>
      </c>
      <c r="C32" s="23">
        <f t="shared" si="1"/>
        <v>580</v>
      </c>
      <c r="D32" s="52"/>
      <c r="E32" s="52"/>
      <c r="F32" s="52"/>
      <c r="G32" s="52"/>
      <c r="H32" s="52"/>
      <c r="I32" s="52"/>
      <c r="J32" s="13"/>
      <c r="K32" s="13"/>
      <c r="L32" s="13"/>
      <c r="M32" s="13"/>
    </row>
    <row r="33" spans="1:53">
      <c r="A33" s="15"/>
      <c r="B33" s="11" t="s">
        <v>2</v>
      </c>
      <c r="C33" s="23">
        <f t="shared" si="1"/>
        <v>580</v>
      </c>
      <c r="D33" s="52"/>
      <c r="E33" s="52"/>
      <c r="F33" s="52"/>
      <c r="G33" s="52"/>
      <c r="H33" s="52"/>
      <c r="I33" s="52"/>
      <c r="J33" s="13"/>
      <c r="K33" s="13"/>
      <c r="L33" s="13"/>
      <c r="M33" s="13"/>
    </row>
    <row r="34" spans="1:53">
      <c r="A34" s="16" t="s">
        <v>13</v>
      </c>
      <c r="B34" s="12" t="s">
        <v>1</v>
      </c>
      <c r="C34" s="23">
        <f>C36+C38+C40</f>
        <v>580</v>
      </c>
      <c r="D34" s="52"/>
      <c r="E34" s="52"/>
      <c r="F34" s="52"/>
      <c r="G34" s="52"/>
      <c r="H34" s="52"/>
      <c r="I34" s="52"/>
      <c r="J34" s="13"/>
      <c r="K34" s="13"/>
      <c r="L34" s="13"/>
      <c r="M34" s="13"/>
    </row>
    <row r="35" spans="1:53">
      <c r="A35" s="10"/>
      <c r="B35" s="11" t="s">
        <v>2</v>
      </c>
      <c r="C35" s="23">
        <f>C37+C39+C41</f>
        <v>580</v>
      </c>
      <c r="D35" s="52"/>
      <c r="E35" s="52"/>
      <c r="F35" s="52"/>
      <c r="G35" s="52"/>
      <c r="H35" s="52"/>
      <c r="I35" s="52"/>
      <c r="J35" s="13"/>
      <c r="K35" s="13"/>
      <c r="L35" s="13"/>
      <c r="M35" s="13"/>
    </row>
    <row r="36" spans="1:53">
      <c r="A36" s="29" t="s">
        <v>29</v>
      </c>
      <c r="B36" s="17" t="s">
        <v>1</v>
      </c>
      <c r="C36" s="23">
        <f>C78</f>
        <v>700</v>
      </c>
      <c r="D36" s="52"/>
      <c r="E36" s="52"/>
      <c r="F36" s="52"/>
      <c r="G36" s="52"/>
      <c r="H36" s="52"/>
      <c r="I36" s="52"/>
      <c r="J36" s="13"/>
      <c r="K36" s="13"/>
      <c r="L36" s="13"/>
      <c r="M36" s="13"/>
    </row>
    <row r="37" spans="1:53">
      <c r="A37" s="10"/>
      <c r="B37" s="18" t="s">
        <v>2</v>
      </c>
      <c r="C37" s="23">
        <f>C79</f>
        <v>700</v>
      </c>
      <c r="D37" s="52"/>
      <c r="E37" s="52"/>
      <c r="F37" s="52"/>
      <c r="G37" s="52"/>
      <c r="H37" s="52"/>
      <c r="I37" s="52"/>
      <c r="J37" s="13"/>
      <c r="K37" s="13"/>
      <c r="L37" s="13"/>
      <c r="M37" s="13"/>
    </row>
    <row r="38" spans="1:53">
      <c r="A38" s="31" t="s">
        <v>16</v>
      </c>
      <c r="B38" s="9" t="s">
        <v>1</v>
      </c>
      <c r="C38" s="23">
        <f>C116</f>
        <v>-96</v>
      </c>
    </row>
    <row r="39" spans="1:53">
      <c r="A39" s="10"/>
      <c r="B39" s="11" t="s">
        <v>2</v>
      </c>
      <c r="C39" s="23">
        <f>C117</f>
        <v>-96</v>
      </c>
    </row>
    <row r="40" spans="1:53" s="48" customFormat="1">
      <c r="A40" s="37" t="s">
        <v>24</v>
      </c>
      <c r="B40" s="17" t="s">
        <v>1</v>
      </c>
      <c r="C40" s="23">
        <f>C118</f>
        <v>-24</v>
      </c>
    </row>
    <row r="41" spans="1:53" s="48" customFormat="1">
      <c r="A41" s="14"/>
      <c r="B41" s="18" t="s">
        <v>2</v>
      </c>
      <c r="C41" s="23">
        <f>C119</f>
        <v>-24</v>
      </c>
    </row>
    <row r="42" spans="1:53" s="66" customFormat="1">
      <c r="A42" s="69" t="s">
        <v>25</v>
      </c>
      <c r="B42" s="69"/>
      <c r="C42" s="69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</row>
    <row r="43" spans="1:53" s="48" customFormat="1" ht="15">
      <c r="A43" s="70" t="s">
        <v>32</v>
      </c>
      <c r="B43" s="78" t="s">
        <v>1</v>
      </c>
      <c r="C43" s="23">
        <f>C45</f>
        <v>0</v>
      </c>
    </row>
    <row r="44" spans="1:53" s="48" customFormat="1">
      <c r="A44" s="49"/>
      <c r="B44" s="50" t="s">
        <v>2</v>
      </c>
      <c r="C44" s="23">
        <f>C46</f>
        <v>0</v>
      </c>
    </row>
    <row r="45" spans="1:53" s="48" customFormat="1">
      <c r="A45" s="30" t="s">
        <v>21</v>
      </c>
      <c r="B45" s="17" t="s">
        <v>1</v>
      </c>
      <c r="C45" s="32">
        <f>C47</f>
        <v>0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</row>
    <row r="46" spans="1:53" s="48" customFormat="1">
      <c r="A46" s="14" t="s">
        <v>9</v>
      </c>
      <c r="B46" s="18" t="s">
        <v>2</v>
      </c>
      <c r="C46" s="32">
        <f>C48</f>
        <v>0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</row>
    <row r="47" spans="1:53">
      <c r="A47" s="16" t="s">
        <v>10</v>
      </c>
      <c r="B47" s="12" t="s">
        <v>1</v>
      </c>
      <c r="C47" s="23">
        <f t="shared" ref="C47:C50" si="2">C49</f>
        <v>0</v>
      </c>
    </row>
    <row r="48" spans="1:53">
      <c r="A48" s="15"/>
      <c r="B48" s="11" t="s">
        <v>2</v>
      </c>
      <c r="C48" s="23">
        <f t="shared" si="2"/>
        <v>0</v>
      </c>
    </row>
    <row r="49" spans="1:53">
      <c r="A49" s="65" t="s">
        <v>13</v>
      </c>
      <c r="B49" s="12" t="s">
        <v>1</v>
      </c>
      <c r="C49" s="23">
        <f t="shared" si="2"/>
        <v>0</v>
      </c>
    </row>
    <row r="50" spans="1:53">
      <c r="A50" s="75"/>
      <c r="B50" s="50" t="s">
        <v>2</v>
      </c>
      <c r="C50" s="23">
        <f t="shared" si="2"/>
        <v>0</v>
      </c>
    </row>
    <row r="51" spans="1:53" s="85" customFormat="1">
      <c r="A51" s="293" t="s">
        <v>57</v>
      </c>
      <c r="B51" s="110" t="s">
        <v>1</v>
      </c>
      <c r="C51" s="32">
        <f>C62</f>
        <v>0</v>
      </c>
    </row>
    <row r="52" spans="1:53" s="85" customFormat="1">
      <c r="A52" s="97"/>
      <c r="B52" s="35" t="s">
        <v>2</v>
      </c>
      <c r="C52" s="32">
        <f>C63</f>
        <v>0</v>
      </c>
    </row>
    <row r="53" spans="1:53" s="66" customFormat="1">
      <c r="A53" s="459" t="s">
        <v>47</v>
      </c>
      <c r="B53" s="459"/>
      <c r="C53" s="459"/>
      <c r="D53" s="48"/>
      <c r="E53" s="54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</row>
    <row r="54" spans="1:53" s="71" customFormat="1">
      <c r="A54" s="157" t="s">
        <v>14</v>
      </c>
      <c r="B54" s="171" t="s">
        <v>1</v>
      </c>
      <c r="C54" s="159">
        <f t="shared" ref="C54:C61" si="3">C56</f>
        <v>0</v>
      </c>
    </row>
    <row r="55" spans="1:53" s="71" customFormat="1">
      <c r="A55" s="44" t="s">
        <v>15</v>
      </c>
      <c r="B55" s="18" t="s">
        <v>2</v>
      </c>
      <c r="C55" s="159">
        <f t="shared" si="3"/>
        <v>0</v>
      </c>
    </row>
    <row r="56" spans="1:53" s="48" customFormat="1">
      <c r="A56" s="30" t="s">
        <v>21</v>
      </c>
      <c r="B56" s="17" t="s">
        <v>1</v>
      </c>
      <c r="C56" s="32">
        <f t="shared" si="3"/>
        <v>0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</row>
    <row r="57" spans="1:53" s="48" customFormat="1">
      <c r="A57" s="14" t="s">
        <v>9</v>
      </c>
      <c r="B57" s="18" t="s">
        <v>2</v>
      </c>
      <c r="C57" s="32">
        <f t="shared" si="3"/>
        <v>0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</row>
    <row r="58" spans="1:53">
      <c r="A58" s="16" t="s">
        <v>10</v>
      </c>
      <c r="B58" s="12" t="s">
        <v>1</v>
      </c>
      <c r="C58" s="23">
        <f t="shared" si="3"/>
        <v>0</v>
      </c>
    </row>
    <row r="59" spans="1:53">
      <c r="A59" s="15"/>
      <c r="B59" s="11" t="s">
        <v>2</v>
      </c>
      <c r="C59" s="23">
        <f t="shared" si="3"/>
        <v>0</v>
      </c>
    </row>
    <row r="60" spans="1:53">
      <c r="A60" s="65" t="s">
        <v>13</v>
      </c>
      <c r="B60" s="12" t="s">
        <v>1</v>
      </c>
      <c r="C60" s="23">
        <f t="shared" si="3"/>
        <v>0</v>
      </c>
    </row>
    <row r="61" spans="1:53">
      <c r="A61" s="75"/>
      <c r="B61" s="50" t="s">
        <v>2</v>
      </c>
      <c r="C61" s="23">
        <f t="shared" si="3"/>
        <v>0</v>
      </c>
    </row>
    <row r="62" spans="1:53" s="85" customFormat="1">
      <c r="A62" s="293" t="s">
        <v>57</v>
      </c>
      <c r="B62" s="128" t="s">
        <v>1</v>
      </c>
      <c r="C62" s="57">
        <f>C64+C66</f>
        <v>0</v>
      </c>
    </row>
    <row r="63" spans="1:53" s="85" customFormat="1">
      <c r="A63" s="97"/>
      <c r="B63" s="113" t="s">
        <v>2</v>
      </c>
      <c r="C63" s="57">
        <f>C65+C67</f>
        <v>0</v>
      </c>
    </row>
    <row r="64" spans="1:53" s="119" customFormat="1" ht="30.75" customHeight="1">
      <c r="A64" s="252" t="s">
        <v>315</v>
      </c>
      <c r="B64" s="135" t="s">
        <v>1</v>
      </c>
      <c r="C64" s="117">
        <v>-1500</v>
      </c>
      <c r="E64" s="282"/>
      <c r="F64" s="282"/>
      <c r="G64" s="282"/>
      <c r="H64" s="282"/>
      <c r="I64" s="282"/>
      <c r="J64" s="282"/>
    </row>
    <row r="65" spans="1:13" s="127" customFormat="1">
      <c r="A65" s="420"/>
      <c r="B65" s="113" t="s">
        <v>2</v>
      </c>
      <c r="C65" s="117">
        <v>-1500</v>
      </c>
      <c r="E65" s="249"/>
      <c r="F65" s="249"/>
      <c r="G65" s="249"/>
      <c r="H65" s="249"/>
      <c r="I65" s="249"/>
      <c r="J65" s="249"/>
    </row>
    <row r="66" spans="1:13" s="119" customFormat="1" ht="30.75" customHeight="1">
      <c r="A66" s="432" t="s">
        <v>316</v>
      </c>
      <c r="B66" s="135" t="s">
        <v>1</v>
      </c>
      <c r="C66" s="117">
        <v>1500</v>
      </c>
      <c r="E66" s="282"/>
      <c r="F66" s="282"/>
      <c r="G66" s="282"/>
      <c r="H66" s="282"/>
      <c r="I66" s="282"/>
      <c r="J66" s="282"/>
    </row>
    <row r="67" spans="1:13" s="127" customFormat="1">
      <c r="A67" s="420"/>
      <c r="B67" s="113" t="s">
        <v>2</v>
      </c>
      <c r="C67" s="117">
        <v>1500</v>
      </c>
      <c r="E67" s="249"/>
      <c r="F67" s="249"/>
      <c r="G67" s="249"/>
      <c r="H67" s="249"/>
      <c r="I67" s="249"/>
      <c r="J67" s="249"/>
    </row>
    <row r="68" spans="1:13">
      <c r="A68" s="434" t="s">
        <v>43</v>
      </c>
      <c r="B68" s="68"/>
      <c r="C68" s="174"/>
      <c r="D68" s="93"/>
      <c r="E68" s="93"/>
      <c r="F68" s="93"/>
      <c r="G68" s="93"/>
      <c r="H68" s="93"/>
      <c r="I68" s="93"/>
      <c r="J68" s="54"/>
      <c r="K68" s="54"/>
      <c r="L68" s="13"/>
      <c r="M68" s="13"/>
    </row>
    <row r="69" spans="1:13">
      <c r="A69" s="131" t="s">
        <v>14</v>
      </c>
      <c r="B69" s="132"/>
      <c r="C69" s="145"/>
      <c r="D69" s="133"/>
      <c r="E69" s="133"/>
      <c r="F69" s="133"/>
      <c r="G69" s="133"/>
      <c r="H69" s="133"/>
      <c r="I69" s="134"/>
      <c r="J69" s="54"/>
      <c r="K69" s="13"/>
      <c r="L69" s="13"/>
      <c r="M69" s="13"/>
    </row>
    <row r="70" spans="1:13">
      <c r="A70" s="111" t="s">
        <v>22</v>
      </c>
      <c r="B70" s="107" t="s">
        <v>1</v>
      </c>
      <c r="C70" s="86">
        <f t="shared" ref="C70:C77" si="4">C72</f>
        <v>700</v>
      </c>
      <c r="D70" s="52"/>
      <c r="E70" s="52"/>
      <c r="F70" s="52"/>
      <c r="G70" s="52"/>
      <c r="H70" s="52"/>
      <c r="I70" s="112"/>
      <c r="J70" s="13"/>
      <c r="K70" s="13"/>
      <c r="L70" s="13"/>
      <c r="M70" s="13"/>
    </row>
    <row r="71" spans="1:13">
      <c r="A71" s="111"/>
      <c r="B71" s="107" t="s">
        <v>2</v>
      </c>
      <c r="C71" s="86">
        <f t="shared" si="4"/>
        <v>700</v>
      </c>
      <c r="D71" s="52"/>
      <c r="E71" s="52"/>
      <c r="F71" s="52"/>
      <c r="G71" s="52"/>
      <c r="H71" s="52"/>
      <c r="I71" s="112"/>
      <c r="J71" s="13"/>
      <c r="K71" s="13"/>
      <c r="L71" s="13"/>
      <c r="M71" s="13"/>
    </row>
    <row r="72" spans="1:13">
      <c r="A72" s="39" t="s">
        <v>44</v>
      </c>
      <c r="B72" s="12" t="s">
        <v>1</v>
      </c>
      <c r="C72" s="32">
        <f t="shared" si="4"/>
        <v>700</v>
      </c>
      <c r="D72" s="52"/>
      <c r="E72" s="52"/>
      <c r="F72" s="52"/>
      <c r="G72" s="52"/>
      <c r="H72" s="52"/>
      <c r="I72" s="52"/>
      <c r="J72" s="13"/>
      <c r="K72" s="13"/>
      <c r="L72" s="13"/>
      <c r="M72" s="13"/>
    </row>
    <row r="73" spans="1:13">
      <c r="A73" s="14" t="s">
        <v>20</v>
      </c>
      <c r="B73" s="11" t="s">
        <v>2</v>
      </c>
      <c r="C73" s="32">
        <f t="shared" si="4"/>
        <v>700</v>
      </c>
      <c r="D73" s="52"/>
      <c r="E73" s="52"/>
      <c r="F73" s="52"/>
      <c r="G73" s="52"/>
      <c r="H73" s="52"/>
      <c r="I73" s="52"/>
      <c r="J73" s="13"/>
      <c r="K73" s="13"/>
      <c r="L73" s="13"/>
      <c r="M73" s="13"/>
    </row>
    <row r="74" spans="1:13">
      <c r="A74" s="16" t="s">
        <v>10</v>
      </c>
      <c r="B74" s="9" t="s">
        <v>1</v>
      </c>
      <c r="C74" s="23">
        <f t="shared" si="4"/>
        <v>700</v>
      </c>
      <c r="D74" s="52"/>
      <c r="E74" s="52"/>
      <c r="F74" s="52"/>
      <c r="G74" s="52"/>
      <c r="H74" s="52"/>
      <c r="I74" s="52"/>
      <c r="J74" s="13"/>
      <c r="K74" s="13"/>
      <c r="L74" s="13"/>
      <c r="M74" s="13"/>
    </row>
    <row r="75" spans="1:13">
      <c r="A75" s="15"/>
      <c r="B75" s="11" t="s">
        <v>2</v>
      </c>
      <c r="C75" s="23">
        <f t="shared" si="4"/>
        <v>700</v>
      </c>
      <c r="D75" s="52"/>
      <c r="E75" s="52"/>
      <c r="F75" s="52"/>
      <c r="G75" s="52"/>
      <c r="H75" s="52"/>
      <c r="I75" s="52"/>
      <c r="J75" s="13"/>
      <c r="K75" s="13"/>
      <c r="L75" s="13"/>
      <c r="M75" s="13"/>
    </row>
    <row r="76" spans="1:13">
      <c r="A76" s="16" t="s">
        <v>13</v>
      </c>
      <c r="B76" s="12" t="s">
        <v>1</v>
      </c>
      <c r="C76" s="23">
        <f t="shared" si="4"/>
        <v>700</v>
      </c>
      <c r="D76" s="52"/>
      <c r="E76" s="52"/>
      <c r="F76" s="52"/>
      <c r="G76" s="52"/>
      <c r="H76" s="52"/>
      <c r="I76" s="52"/>
      <c r="J76" s="13"/>
      <c r="K76" s="13"/>
      <c r="L76" s="13"/>
      <c r="M76" s="13"/>
    </row>
    <row r="77" spans="1:13">
      <c r="A77" s="10"/>
      <c r="B77" s="11" t="s">
        <v>2</v>
      </c>
      <c r="C77" s="23">
        <f t="shared" si="4"/>
        <v>700</v>
      </c>
      <c r="D77" s="52"/>
      <c r="E77" s="52"/>
      <c r="F77" s="52"/>
      <c r="G77" s="52"/>
      <c r="H77" s="52"/>
      <c r="I77" s="52"/>
      <c r="J77" s="13"/>
      <c r="K77" s="13"/>
      <c r="L77" s="13"/>
      <c r="M77" s="13"/>
    </row>
    <row r="78" spans="1:13">
      <c r="A78" s="29" t="s">
        <v>29</v>
      </c>
      <c r="B78" s="17" t="s">
        <v>1</v>
      </c>
      <c r="C78" s="23">
        <f>C89</f>
        <v>700</v>
      </c>
      <c r="D78" s="52"/>
      <c r="E78" s="52"/>
      <c r="F78" s="52"/>
      <c r="G78" s="52"/>
      <c r="H78" s="52"/>
      <c r="I78" s="52"/>
      <c r="J78" s="13"/>
      <c r="K78" s="13"/>
      <c r="L78" s="13"/>
      <c r="M78" s="13"/>
    </row>
    <row r="79" spans="1:13">
      <c r="A79" s="10"/>
      <c r="B79" s="18" t="s">
        <v>2</v>
      </c>
      <c r="C79" s="23">
        <f>C90</f>
        <v>700</v>
      </c>
      <c r="D79" s="52"/>
      <c r="E79" s="52"/>
      <c r="F79" s="52"/>
      <c r="G79" s="52"/>
      <c r="H79" s="52"/>
      <c r="I79" s="52"/>
      <c r="J79" s="13"/>
      <c r="K79" s="13"/>
      <c r="L79" s="13"/>
      <c r="M79" s="13"/>
    </row>
    <row r="80" spans="1:13">
      <c r="A80" s="460" t="s">
        <v>41</v>
      </c>
      <c r="B80" s="461"/>
      <c r="C80" s="462"/>
      <c r="D80"/>
      <c r="E80" s="55"/>
      <c r="F80" s="13"/>
      <c r="G80" s="13"/>
      <c r="H80" s="13"/>
      <c r="I80" s="13"/>
      <c r="J80" s="13"/>
    </row>
    <row r="81" spans="1:10">
      <c r="A81" s="98" t="s">
        <v>14</v>
      </c>
      <c r="B81" s="17" t="s">
        <v>1</v>
      </c>
      <c r="C81" s="117">
        <f t="shared" ref="C81:C92" si="5">C83</f>
        <v>700</v>
      </c>
      <c r="D81"/>
      <c r="E81" s="126"/>
      <c r="F81" s="13"/>
      <c r="G81" s="13"/>
      <c r="H81" s="13"/>
      <c r="I81" s="13"/>
      <c r="J81" s="13"/>
    </row>
    <row r="82" spans="1:10">
      <c r="A82" s="26" t="s">
        <v>15</v>
      </c>
      <c r="B82" s="18" t="s">
        <v>2</v>
      </c>
      <c r="C82" s="117">
        <f t="shared" si="5"/>
        <v>700</v>
      </c>
      <c r="D82"/>
      <c r="E82" s="13"/>
      <c r="F82" s="13"/>
      <c r="G82" s="13"/>
      <c r="H82" s="13"/>
      <c r="I82" s="13"/>
      <c r="J82" s="13"/>
    </row>
    <row r="83" spans="1:10">
      <c r="A83" s="39" t="s">
        <v>44</v>
      </c>
      <c r="B83" s="12" t="s">
        <v>1</v>
      </c>
      <c r="C83" s="34">
        <f t="shared" si="5"/>
        <v>700</v>
      </c>
      <c r="D83"/>
      <c r="E83" s="13"/>
      <c r="F83" s="13"/>
      <c r="G83" s="13"/>
      <c r="H83" s="13"/>
      <c r="I83" s="13"/>
      <c r="J83" s="13"/>
    </row>
    <row r="84" spans="1:10">
      <c r="A84" s="14" t="s">
        <v>9</v>
      </c>
      <c r="B84" s="11" t="s">
        <v>2</v>
      </c>
      <c r="C84" s="34">
        <f t="shared" si="5"/>
        <v>700</v>
      </c>
      <c r="D84"/>
      <c r="E84" s="13"/>
      <c r="F84" s="13"/>
      <c r="G84" s="13"/>
      <c r="H84" s="13"/>
      <c r="I84" s="13"/>
      <c r="J84" s="13"/>
    </row>
    <row r="85" spans="1:10">
      <c r="A85" s="16" t="s">
        <v>10</v>
      </c>
      <c r="B85" s="9" t="s">
        <v>1</v>
      </c>
      <c r="C85" s="121">
        <f t="shared" si="5"/>
        <v>700</v>
      </c>
      <c r="D85"/>
    </row>
    <row r="86" spans="1:10">
      <c r="A86" s="15"/>
      <c r="B86" s="11" t="s">
        <v>2</v>
      </c>
      <c r="C86" s="121">
        <f t="shared" si="5"/>
        <v>700</v>
      </c>
      <c r="D86"/>
    </row>
    <row r="87" spans="1:10">
      <c r="A87" s="24" t="s">
        <v>26</v>
      </c>
      <c r="B87" s="17" t="s">
        <v>1</v>
      </c>
      <c r="C87" s="121">
        <f t="shared" si="5"/>
        <v>700</v>
      </c>
      <c r="D87"/>
    </row>
    <row r="88" spans="1:10">
      <c r="A88" s="24"/>
      <c r="B88" s="18" t="s">
        <v>2</v>
      </c>
      <c r="C88" s="121">
        <f t="shared" si="5"/>
        <v>700</v>
      </c>
      <c r="D88"/>
    </row>
    <row r="89" spans="1:10">
      <c r="A89" s="25" t="s">
        <v>27</v>
      </c>
      <c r="B89" s="17" t="s">
        <v>1</v>
      </c>
      <c r="C89" s="121">
        <f t="shared" si="5"/>
        <v>700</v>
      </c>
      <c r="D89"/>
    </row>
    <row r="90" spans="1:10">
      <c r="A90" s="24"/>
      <c r="B90" s="18" t="s">
        <v>2</v>
      </c>
      <c r="C90" s="121">
        <f t="shared" si="5"/>
        <v>700</v>
      </c>
      <c r="D90"/>
    </row>
    <row r="91" spans="1:10" s="85" customFormat="1" ht="14.25">
      <c r="A91" s="286" t="s">
        <v>187</v>
      </c>
      <c r="B91" s="33" t="s">
        <v>1</v>
      </c>
      <c r="C91" s="32">
        <f t="shared" si="5"/>
        <v>700</v>
      </c>
    </row>
    <row r="92" spans="1:10" s="85" customFormat="1">
      <c r="A92" s="38"/>
      <c r="B92" s="35" t="s">
        <v>2</v>
      </c>
      <c r="C92" s="32">
        <f t="shared" si="5"/>
        <v>700</v>
      </c>
    </row>
    <row r="93" spans="1:10" s="119" customFormat="1" ht="15">
      <c r="A93" s="330" t="s">
        <v>321</v>
      </c>
      <c r="B93" s="135" t="s">
        <v>1</v>
      </c>
      <c r="C93" s="117">
        <v>700</v>
      </c>
    </row>
    <row r="94" spans="1:10" s="127" customFormat="1">
      <c r="A94" s="208"/>
      <c r="B94" s="113" t="s">
        <v>2</v>
      </c>
      <c r="C94" s="57">
        <v>700</v>
      </c>
    </row>
    <row r="95" spans="1:10">
      <c r="A95" s="447" t="s">
        <v>8</v>
      </c>
      <c r="B95" s="448"/>
      <c r="C95" s="449"/>
    </row>
    <row r="96" spans="1:10" ht="15">
      <c r="A96" s="72" t="s">
        <v>12</v>
      </c>
      <c r="B96" s="33" t="s">
        <v>1</v>
      </c>
      <c r="C96" s="34">
        <f>C98+C110</f>
        <v>375</v>
      </c>
    </row>
    <row r="97" spans="1:11">
      <c r="A97" s="38"/>
      <c r="B97" s="35" t="s">
        <v>2</v>
      </c>
      <c r="C97" s="34">
        <f>C99+C111</f>
        <v>375</v>
      </c>
    </row>
    <row r="98" spans="1:11">
      <c r="A98" s="30" t="s">
        <v>21</v>
      </c>
      <c r="B98" s="17" t="s">
        <v>1</v>
      </c>
      <c r="C98" s="23">
        <f t="shared" ref="C98:C101" si="6">C100</f>
        <v>495</v>
      </c>
    </row>
    <row r="99" spans="1:11">
      <c r="A99" s="14" t="s">
        <v>9</v>
      </c>
      <c r="B99" s="18" t="s">
        <v>2</v>
      </c>
      <c r="C99" s="23">
        <f t="shared" si="6"/>
        <v>495</v>
      </c>
    </row>
    <row r="100" spans="1:11">
      <c r="A100" s="41" t="s">
        <v>10</v>
      </c>
      <c r="B100" s="9" t="s">
        <v>1</v>
      </c>
      <c r="C100" s="23">
        <f t="shared" si="6"/>
        <v>495</v>
      </c>
    </row>
    <row r="101" spans="1:11">
      <c r="A101" s="15"/>
      <c r="B101" s="11" t="s">
        <v>2</v>
      </c>
      <c r="C101" s="23">
        <f t="shared" si="6"/>
        <v>495</v>
      </c>
    </row>
    <row r="102" spans="1:11">
      <c r="A102" s="25" t="s">
        <v>13</v>
      </c>
      <c r="B102" s="12" t="s">
        <v>1</v>
      </c>
      <c r="C102" s="23">
        <f>C104</f>
        <v>495</v>
      </c>
    </row>
    <row r="103" spans="1:11">
      <c r="A103" s="10"/>
      <c r="B103" s="11" t="s">
        <v>2</v>
      </c>
      <c r="C103" s="23">
        <f>C105</f>
        <v>495</v>
      </c>
      <c r="D103"/>
    </row>
    <row r="104" spans="1:11" s="48" customFormat="1">
      <c r="A104" s="94" t="s">
        <v>23</v>
      </c>
      <c r="B104" s="17" t="s">
        <v>1</v>
      </c>
      <c r="C104" s="23">
        <f>C106+C108</f>
        <v>495</v>
      </c>
    </row>
    <row r="105" spans="1:11" s="48" customFormat="1">
      <c r="A105" s="27"/>
      <c r="B105" s="18" t="s">
        <v>2</v>
      </c>
      <c r="C105" s="23">
        <f>C107+C109</f>
        <v>495</v>
      </c>
    </row>
    <row r="106" spans="1:11">
      <c r="A106" s="29" t="s">
        <v>16</v>
      </c>
      <c r="B106" s="9" t="s">
        <v>1</v>
      </c>
      <c r="C106" s="23">
        <f>C130</f>
        <v>59</v>
      </c>
    </row>
    <row r="107" spans="1:11">
      <c r="A107" s="10"/>
      <c r="B107" s="11" t="s">
        <v>2</v>
      </c>
      <c r="C107" s="23">
        <f>C131</f>
        <v>59</v>
      </c>
    </row>
    <row r="108" spans="1:11" s="48" customFormat="1">
      <c r="A108" s="37" t="s">
        <v>24</v>
      </c>
      <c r="B108" s="17" t="s">
        <v>1</v>
      </c>
      <c r="C108" s="23">
        <f>C182</f>
        <v>436</v>
      </c>
    </row>
    <row r="109" spans="1:11" s="48" customFormat="1">
      <c r="A109" s="14"/>
      <c r="B109" s="18" t="s">
        <v>2</v>
      </c>
      <c r="C109" s="23">
        <f>C183</f>
        <v>436</v>
      </c>
    </row>
    <row r="110" spans="1:11">
      <c r="A110" s="30" t="s">
        <v>17</v>
      </c>
      <c r="B110" s="17" t="s">
        <v>1</v>
      </c>
      <c r="C110" s="86">
        <f>C112</f>
        <v>-120</v>
      </c>
      <c r="D110"/>
    </row>
    <row r="111" spans="1:11">
      <c r="A111" s="14" t="s">
        <v>9</v>
      </c>
      <c r="B111" s="18" t="s">
        <v>2</v>
      </c>
      <c r="C111" s="86">
        <f>C113</f>
        <v>-120</v>
      </c>
      <c r="D111"/>
    </row>
    <row r="112" spans="1:11">
      <c r="A112" s="16" t="s">
        <v>10</v>
      </c>
      <c r="B112" s="9" t="s">
        <v>1</v>
      </c>
      <c r="C112" s="32">
        <f>C114</f>
        <v>-120</v>
      </c>
      <c r="D112" s="53"/>
      <c r="E112" s="53"/>
      <c r="F112" s="53"/>
      <c r="G112" s="53"/>
      <c r="H112" s="53"/>
      <c r="I112" s="53"/>
      <c r="J112" s="13"/>
      <c r="K112" s="13"/>
    </row>
    <row r="113" spans="1:11">
      <c r="A113" s="15"/>
      <c r="B113" s="11" t="s">
        <v>2</v>
      </c>
      <c r="C113" s="32">
        <f>C115</f>
        <v>-120</v>
      </c>
      <c r="D113" s="53"/>
      <c r="E113" s="53"/>
      <c r="F113" s="53"/>
      <c r="G113" s="53"/>
      <c r="H113" s="53"/>
      <c r="I113" s="53"/>
      <c r="J113" s="13"/>
      <c r="K113" s="13"/>
    </row>
    <row r="114" spans="1:11">
      <c r="A114" s="41" t="s">
        <v>23</v>
      </c>
      <c r="B114" s="17" t="s">
        <v>1</v>
      </c>
      <c r="C114" s="23">
        <f>C116+C118</f>
        <v>-120</v>
      </c>
    </row>
    <row r="115" spans="1:11">
      <c r="A115" s="14"/>
      <c r="B115" s="18" t="s">
        <v>2</v>
      </c>
      <c r="C115" s="23">
        <f>C117+C119</f>
        <v>-120</v>
      </c>
    </row>
    <row r="116" spans="1:11">
      <c r="A116" s="31" t="s">
        <v>16</v>
      </c>
      <c r="B116" s="9" t="s">
        <v>1</v>
      </c>
      <c r="C116" s="23">
        <f>C138</f>
        <v>-96</v>
      </c>
    </row>
    <row r="117" spans="1:11">
      <c r="A117" s="10"/>
      <c r="B117" s="11" t="s">
        <v>2</v>
      </c>
      <c r="C117" s="23">
        <f>C139</f>
        <v>-96</v>
      </c>
    </row>
    <row r="118" spans="1:11" s="48" customFormat="1">
      <c r="A118" s="37" t="s">
        <v>24</v>
      </c>
      <c r="B118" s="17" t="s">
        <v>1</v>
      </c>
      <c r="C118" s="23">
        <f>C190</f>
        <v>-24</v>
      </c>
    </row>
    <row r="119" spans="1:11" s="48" customFormat="1">
      <c r="A119" s="14"/>
      <c r="B119" s="18" t="s">
        <v>2</v>
      </c>
      <c r="C119" s="23">
        <f>C191</f>
        <v>-24</v>
      </c>
    </row>
    <row r="120" spans="1:11">
      <c r="A120" s="61" t="s">
        <v>34</v>
      </c>
      <c r="B120" s="63"/>
      <c r="C120" s="62"/>
      <c r="D120" s="56"/>
      <c r="E120" s="56"/>
      <c r="F120" s="56"/>
      <c r="G120" s="56"/>
      <c r="H120" s="56"/>
      <c r="I120" s="56"/>
      <c r="J120" s="13"/>
      <c r="K120" s="55"/>
    </row>
    <row r="121" spans="1:11">
      <c r="A121" s="101" t="s">
        <v>14</v>
      </c>
      <c r="B121" s="179"/>
      <c r="C121" s="23"/>
      <c r="D121" s="56"/>
      <c r="E121" s="56"/>
      <c r="F121" s="56"/>
      <c r="G121" s="56"/>
      <c r="H121" s="56"/>
      <c r="I121" s="64"/>
    </row>
    <row r="122" spans="1:11">
      <c r="A122" s="170" t="s">
        <v>22</v>
      </c>
      <c r="B122" s="78" t="s">
        <v>1</v>
      </c>
      <c r="C122" s="23">
        <f>C124+C132</f>
        <v>-37</v>
      </c>
      <c r="D122" s="53"/>
      <c r="E122" s="53"/>
      <c r="F122" s="53"/>
      <c r="G122" s="53"/>
      <c r="H122" s="53"/>
      <c r="I122" s="53"/>
      <c r="J122" s="13"/>
      <c r="K122" s="13"/>
    </row>
    <row r="123" spans="1:11">
      <c r="A123" s="58"/>
      <c r="B123" s="50" t="s">
        <v>2</v>
      </c>
      <c r="C123" s="23">
        <f>C125+C133</f>
        <v>-37</v>
      </c>
      <c r="D123" s="53"/>
      <c r="E123" s="53"/>
      <c r="F123" s="53"/>
      <c r="G123" s="53"/>
      <c r="H123" s="53"/>
      <c r="I123" s="53"/>
      <c r="J123" s="13"/>
      <c r="K123" s="13"/>
    </row>
    <row r="124" spans="1:11">
      <c r="A124" s="36" t="s">
        <v>19</v>
      </c>
      <c r="B124" s="187" t="s">
        <v>1</v>
      </c>
      <c r="C124" s="32">
        <f t="shared" ref="C124:C127" si="7">C126</f>
        <v>59</v>
      </c>
      <c r="D124" s="53"/>
      <c r="E124" s="60"/>
      <c r="F124" s="60"/>
      <c r="G124" s="60"/>
      <c r="H124" s="60"/>
      <c r="I124" s="60"/>
      <c r="J124" s="13"/>
      <c r="K124" s="13"/>
    </row>
    <row r="125" spans="1:11">
      <c r="A125" s="58" t="s">
        <v>20</v>
      </c>
      <c r="B125" s="178" t="s">
        <v>2</v>
      </c>
      <c r="C125" s="32">
        <f t="shared" si="7"/>
        <v>59</v>
      </c>
      <c r="D125" s="53"/>
      <c r="E125" s="60"/>
      <c r="F125" s="60"/>
      <c r="G125" s="60"/>
      <c r="H125" s="60"/>
      <c r="I125" s="60"/>
      <c r="J125" s="13"/>
      <c r="K125" s="13"/>
    </row>
    <row r="126" spans="1:11">
      <c r="A126" s="16" t="s">
        <v>10</v>
      </c>
      <c r="B126" s="9" t="s">
        <v>1</v>
      </c>
      <c r="C126" s="23">
        <f t="shared" si="7"/>
        <v>59</v>
      </c>
      <c r="D126" s="53"/>
      <c r="E126" s="60"/>
      <c r="F126" s="60"/>
      <c r="G126" s="60"/>
      <c r="H126" s="60"/>
      <c r="I126" s="60"/>
      <c r="J126" s="13"/>
      <c r="K126" s="13"/>
    </row>
    <row r="127" spans="1:11">
      <c r="A127" s="15"/>
      <c r="B127" s="11" t="s">
        <v>2</v>
      </c>
      <c r="C127" s="23">
        <f t="shared" si="7"/>
        <v>59</v>
      </c>
      <c r="D127" s="53"/>
      <c r="E127" s="60"/>
      <c r="F127" s="60"/>
      <c r="G127" s="60"/>
      <c r="H127" s="60"/>
      <c r="I127" s="60"/>
      <c r="J127" s="13"/>
      <c r="K127" s="13"/>
    </row>
    <row r="128" spans="1:11">
      <c r="A128" s="41" t="s">
        <v>23</v>
      </c>
      <c r="B128" s="17" t="s">
        <v>1</v>
      </c>
      <c r="C128" s="23">
        <f>C130</f>
        <v>59</v>
      </c>
    </row>
    <row r="129" spans="1:11">
      <c r="A129" s="14"/>
      <c r="B129" s="18" t="s">
        <v>2</v>
      </c>
      <c r="C129" s="23">
        <f>C131</f>
        <v>59</v>
      </c>
    </row>
    <row r="130" spans="1:11">
      <c r="A130" s="31" t="s">
        <v>16</v>
      </c>
      <c r="B130" s="9" t="s">
        <v>1</v>
      </c>
      <c r="C130" s="23">
        <f>C149</f>
        <v>59</v>
      </c>
    </row>
    <row r="131" spans="1:11">
      <c r="A131" s="10"/>
      <c r="B131" s="11" t="s">
        <v>2</v>
      </c>
      <c r="C131" s="23">
        <f>C150</f>
        <v>59</v>
      </c>
    </row>
    <row r="132" spans="1:11">
      <c r="A132" s="30" t="s">
        <v>17</v>
      </c>
      <c r="B132" s="17" t="s">
        <v>1</v>
      </c>
      <c r="C132" s="86">
        <f t="shared" ref="C132:C137" si="8">C134</f>
        <v>-96</v>
      </c>
      <c r="D132"/>
    </row>
    <row r="133" spans="1:11">
      <c r="A133" s="14" t="s">
        <v>9</v>
      </c>
      <c r="B133" s="18" t="s">
        <v>2</v>
      </c>
      <c r="C133" s="86">
        <f t="shared" si="8"/>
        <v>-96</v>
      </c>
      <c r="D133"/>
    </row>
    <row r="134" spans="1:11">
      <c r="A134" s="16" t="s">
        <v>10</v>
      </c>
      <c r="B134" s="9" t="s">
        <v>1</v>
      </c>
      <c r="C134" s="32">
        <f t="shared" si="8"/>
        <v>-96</v>
      </c>
      <c r="D134" s="53"/>
      <c r="E134" s="53"/>
      <c r="F134" s="53"/>
      <c r="G134" s="53"/>
      <c r="H134" s="53"/>
      <c r="I134" s="53"/>
      <c r="J134" s="13"/>
      <c r="K134" s="13"/>
    </row>
    <row r="135" spans="1:11">
      <c r="A135" s="15"/>
      <c r="B135" s="11" t="s">
        <v>2</v>
      </c>
      <c r="C135" s="32">
        <f t="shared" si="8"/>
        <v>-96</v>
      </c>
      <c r="D135" s="53"/>
      <c r="E135" s="53"/>
      <c r="F135" s="53"/>
      <c r="G135" s="53"/>
      <c r="H135" s="53"/>
      <c r="I135" s="53"/>
      <c r="J135" s="13"/>
      <c r="K135" s="13"/>
    </row>
    <row r="136" spans="1:11">
      <c r="A136" s="41" t="s">
        <v>23</v>
      </c>
      <c r="B136" s="17" t="s">
        <v>1</v>
      </c>
      <c r="C136" s="23">
        <f t="shared" si="8"/>
        <v>-96</v>
      </c>
    </row>
    <row r="137" spans="1:11">
      <c r="A137" s="14"/>
      <c r="B137" s="18" t="s">
        <v>2</v>
      </c>
      <c r="C137" s="23">
        <f t="shared" si="8"/>
        <v>-96</v>
      </c>
    </row>
    <row r="138" spans="1:11">
      <c r="A138" s="31" t="s">
        <v>16</v>
      </c>
      <c r="B138" s="9" t="s">
        <v>1</v>
      </c>
      <c r="C138" s="23">
        <f>C164</f>
        <v>-96</v>
      </c>
    </row>
    <row r="139" spans="1:11">
      <c r="A139" s="10"/>
      <c r="B139" s="11" t="s">
        <v>2</v>
      </c>
      <c r="C139" s="23">
        <f>C165</f>
        <v>-96</v>
      </c>
    </row>
    <row r="140" spans="1:11" s="48" customFormat="1">
      <c r="A140" s="429" t="s">
        <v>18</v>
      </c>
      <c r="B140" s="430"/>
      <c r="C140" s="431"/>
      <c r="D140" s="153"/>
      <c r="E140" s="154"/>
      <c r="F140" s="153"/>
      <c r="G140" s="153"/>
      <c r="H140" s="153"/>
      <c r="I140" s="153"/>
    </row>
    <row r="141" spans="1:11" s="48" customFormat="1">
      <c r="A141" s="186" t="s">
        <v>14</v>
      </c>
      <c r="B141" s="78" t="s">
        <v>1</v>
      </c>
      <c r="C141" s="57">
        <f t="shared" ref="C141:C146" si="9">C143</f>
        <v>59</v>
      </c>
      <c r="D141" s="155"/>
      <c r="E141" s="155"/>
      <c r="F141" s="155"/>
      <c r="G141" s="155"/>
      <c r="H141" s="155"/>
      <c r="I141" s="155"/>
    </row>
    <row r="142" spans="1:11" s="48" customFormat="1">
      <c r="A142" s="26" t="s">
        <v>50</v>
      </c>
      <c r="B142" s="18" t="s">
        <v>2</v>
      </c>
      <c r="C142" s="57">
        <f t="shared" si="9"/>
        <v>59</v>
      </c>
      <c r="D142" s="54"/>
      <c r="E142" s="54"/>
      <c r="F142" s="54"/>
      <c r="G142" s="54"/>
      <c r="H142" s="54"/>
      <c r="I142" s="54"/>
    </row>
    <row r="143" spans="1:11" s="48" customFormat="1">
      <c r="A143" s="176" t="s">
        <v>28</v>
      </c>
      <c r="B143" s="17" t="s">
        <v>1</v>
      </c>
      <c r="C143" s="32">
        <f t="shared" si="9"/>
        <v>59</v>
      </c>
      <c r="D143" s="54"/>
      <c r="E143" s="54"/>
      <c r="F143" s="54"/>
      <c r="G143" s="54"/>
      <c r="H143" s="54"/>
      <c r="I143" s="54"/>
    </row>
    <row r="144" spans="1:11" s="48" customFormat="1">
      <c r="A144" s="26" t="s">
        <v>51</v>
      </c>
      <c r="B144" s="18" t="s">
        <v>2</v>
      </c>
      <c r="C144" s="32">
        <f t="shared" si="9"/>
        <v>59</v>
      </c>
      <c r="D144" s="54"/>
      <c r="E144" s="54"/>
      <c r="F144" s="54"/>
      <c r="G144" s="54"/>
      <c r="H144" s="54"/>
      <c r="I144" s="54"/>
    </row>
    <row r="145" spans="1:11">
      <c r="A145" s="16" t="s">
        <v>10</v>
      </c>
      <c r="B145" s="9" t="s">
        <v>1</v>
      </c>
      <c r="C145" s="23">
        <f t="shared" si="9"/>
        <v>59</v>
      </c>
      <c r="D145" s="53"/>
      <c r="E145" s="60"/>
      <c r="F145" s="60"/>
      <c r="G145" s="60"/>
      <c r="H145" s="60"/>
      <c r="I145" s="60"/>
      <c r="J145" s="13"/>
      <c r="K145" s="13"/>
    </row>
    <row r="146" spans="1:11">
      <c r="A146" s="15"/>
      <c r="B146" s="11" t="s">
        <v>2</v>
      </c>
      <c r="C146" s="23">
        <f t="shared" si="9"/>
        <v>59</v>
      </c>
      <c r="D146" s="53"/>
      <c r="E146" s="60"/>
      <c r="F146" s="60"/>
      <c r="G146" s="60"/>
      <c r="H146" s="60"/>
      <c r="I146" s="60"/>
      <c r="J146" s="13"/>
      <c r="K146" s="13"/>
    </row>
    <row r="147" spans="1:11">
      <c r="A147" s="41" t="s">
        <v>23</v>
      </c>
      <c r="B147" s="17" t="s">
        <v>1</v>
      </c>
      <c r="C147" s="23">
        <f>C149</f>
        <v>59</v>
      </c>
    </row>
    <row r="148" spans="1:11">
      <c r="A148" s="14"/>
      <c r="B148" s="18" t="s">
        <v>2</v>
      </c>
      <c r="C148" s="23">
        <f>C150</f>
        <v>59</v>
      </c>
    </row>
    <row r="149" spans="1:11">
      <c r="A149" s="31" t="s">
        <v>16</v>
      </c>
      <c r="B149" s="9" t="s">
        <v>1</v>
      </c>
      <c r="C149" s="23">
        <f>C151+C153</f>
        <v>59</v>
      </c>
    </row>
    <row r="150" spans="1:11">
      <c r="A150" s="10"/>
      <c r="B150" s="11" t="s">
        <v>2</v>
      </c>
      <c r="C150" s="23">
        <f>C152+C154</f>
        <v>59</v>
      </c>
    </row>
    <row r="151" spans="1:11" s="214" customFormat="1" ht="15">
      <c r="A151" s="324" t="s">
        <v>319</v>
      </c>
      <c r="B151" s="79" t="s">
        <v>1</v>
      </c>
      <c r="C151" s="57">
        <v>49</v>
      </c>
      <c r="D151" s="213"/>
    </row>
    <row r="152" spans="1:11" s="55" customFormat="1">
      <c r="A152" s="58"/>
      <c r="B152" s="50" t="s">
        <v>2</v>
      </c>
      <c r="C152" s="57">
        <v>49</v>
      </c>
      <c r="D152" s="73"/>
    </row>
    <row r="153" spans="1:11" s="214" customFormat="1" ht="15">
      <c r="A153" s="435" t="s">
        <v>320</v>
      </c>
      <c r="B153" s="79" t="s">
        <v>1</v>
      </c>
      <c r="C153" s="57">
        <v>10</v>
      </c>
      <c r="D153" s="213"/>
    </row>
    <row r="154" spans="1:11" s="55" customFormat="1">
      <c r="A154" s="58"/>
      <c r="B154" s="50" t="s">
        <v>2</v>
      </c>
      <c r="C154" s="57">
        <v>10</v>
      </c>
      <c r="D154" s="73"/>
    </row>
    <row r="155" spans="1:11">
      <c r="A155" s="463" t="s">
        <v>41</v>
      </c>
      <c r="B155" s="464"/>
      <c r="C155" s="465"/>
      <c r="D155"/>
      <c r="E155" s="55"/>
    </row>
    <row r="156" spans="1:11" s="96" customFormat="1">
      <c r="A156" s="83" t="s">
        <v>14</v>
      </c>
      <c r="B156" s="95" t="s">
        <v>1</v>
      </c>
      <c r="C156" s="34">
        <f t="shared" ref="C156:C163" si="10">C158</f>
        <v>-96</v>
      </c>
      <c r="E156" s="85"/>
    </row>
    <row r="157" spans="1:11" s="96" customFormat="1">
      <c r="A157" s="99" t="s">
        <v>15</v>
      </c>
      <c r="B157" s="100" t="s">
        <v>2</v>
      </c>
      <c r="C157" s="34">
        <f t="shared" si="10"/>
        <v>-96</v>
      </c>
      <c r="E157" s="85"/>
    </row>
    <row r="158" spans="1:11">
      <c r="A158" s="30" t="s">
        <v>17</v>
      </c>
      <c r="B158" s="17" t="s">
        <v>1</v>
      </c>
      <c r="C158" s="86">
        <f t="shared" si="10"/>
        <v>-96</v>
      </c>
      <c r="D158"/>
    </row>
    <row r="159" spans="1:11">
      <c r="A159" s="14" t="s">
        <v>9</v>
      </c>
      <c r="B159" s="18" t="s">
        <v>2</v>
      </c>
      <c r="C159" s="86">
        <f t="shared" si="10"/>
        <v>-96</v>
      </c>
      <c r="D159"/>
    </row>
    <row r="160" spans="1:11">
      <c r="A160" s="16" t="s">
        <v>10</v>
      </c>
      <c r="B160" s="9" t="s">
        <v>1</v>
      </c>
      <c r="C160" s="32">
        <f t="shared" si="10"/>
        <v>-96</v>
      </c>
      <c r="D160" s="53"/>
      <c r="E160" s="53"/>
      <c r="F160" s="53"/>
      <c r="G160" s="53"/>
      <c r="H160" s="53"/>
      <c r="I160" s="53"/>
      <c r="J160" s="13"/>
      <c r="K160" s="13"/>
    </row>
    <row r="161" spans="1:11">
      <c r="A161" s="15"/>
      <c r="B161" s="11" t="s">
        <v>2</v>
      </c>
      <c r="C161" s="32">
        <f t="shared" si="10"/>
        <v>-96</v>
      </c>
      <c r="D161" s="53"/>
      <c r="E161" s="53"/>
      <c r="F161" s="53"/>
      <c r="G161" s="53"/>
      <c r="H161" s="53"/>
      <c r="I161" s="53"/>
      <c r="J161" s="13"/>
      <c r="K161" s="13"/>
    </row>
    <row r="162" spans="1:11">
      <c r="A162" s="41" t="s">
        <v>23</v>
      </c>
      <c r="B162" s="17" t="s">
        <v>1</v>
      </c>
      <c r="C162" s="23">
        <f t="shared" si="10"/>
        <v>-96</v>
      </c>
    </row>
    <row r="163" spans="1:11">
      <c r="A163" s="14"/>
      <c r="B163" s="18" t="s">
        <v>2</v>
      </c>
      <c r="C163" s="23">
        <f t="shared" si="10"/>
        <v>-96</v>
      </c>
    </row>
    <row r="164" spans="1:11">
      <c r="A164" s="31" t="s">
        <v>16</v>
      </c>
      <c r="B164" s="9" t="s">
        <v>1</v>
      </c>
      <c r="C164" s="23">
        <f>C166</f>
        <v>-96</v>
      </c>
    </row>
    <row r="165" spans="1:11">
      <c r="A165" s="10"/>
      <c r="B165" s="11" t="s">
        <v>2</v>
      </c>
      <c r="C165" s="23">
        <f>C167</f>
        <v>-96</v>
      </c>
    </row>
    <row r="166" spans="1:11" ht="14.25">
      <c r="A166" s="218" t="s">
        <v>323</v>
      </c>
      <c r="B166" s="17" t="s">
        <v>1</v>
      </c>
      <c r="C166" s="34">
        <f>C168+C170</f>
        <v>-96</v>
      </c>
      <c r="D166"/>
    </row>
    <row r="167" spans="1:11">
      <c r="A167" s="27"/>
      <c r="B167" s="18" t="s">
        <v>2</v>
      </c>
      <c r="C167" s="34">
        <f>C169+C171</f>
        <v>-96</v>
      </c>
      <c r="D167"/>
    </row>
    <row r="168" spans="1:11" s="260" customFormat="1" ht="15">
      <c r="A168" s="330" t="s">
        <v>129</v>
      </c>
      <c r="B168" s="184" t="s">
        <v>1</v>
      </c>
      <c r="C168" s="121">
        <v>-12</v>
      </c>
    </row>
    <row r="169" spans="1:11" s="123" customFormat="1">
      <c r="A169" s="105"/>
      <c r="B169" s="89" t="s">
        <v>2</v>
      </c>
      <c r="C169" s="51">
        <v>-12</v>
      </c>
    </row>
    <row r="170" spans="1:11" s="260" customFormat="1" ht="15">
      <c r="A170" s="330" t="s">
        <v>130</v>
      </c>
      <c r="B170" s="184" t="s">
        <v>1</v>
      </c>
      <c r="C170" s="121">
        <v>-84</v>
      </c>
    </row>
    <row r="171" spans="1:11" s="123" customFormat="1">
      <c r="A171" s="105"/>
      <c r="B171" s="89" t="s">
        <v>2</v>
      </c>
      <c r="C171" s="51">
        <v>-84</v>
      </c>
    </row>
    <row r="172" spans="1:11">
      <c r="A172" s="450" t="s">
        <v>40</v>
      </c>
      <c r="B172" s="450"/>
      <c r="C172" s="450"/>
      <c r="D172"/>
    </row>
    <row r="173" spans="1:11">
      <c r="A173" s="451" t="s">
        <v>14</v>
      </c>
      <c r="B173" s="451"/>
      <c r="C173" s="451"/>
      <c r="D173"/>
    </row>
    <row r="174" spans="1:11">
      <c r="A174" s="189" t="s">
        <v>22</v>
      </c>
      <c r="B174" s="12" t="s">
        <v>1</v>
      </c>
      <c r="C174" s="23">
        <f>C176+C184</f>
        <v>412</v>
      </c>
      <c r="D174"/>
    </row>
    <row r="175" spans="1:11">
      <c r="A175" s="10"/>
      <c r="B175" s="11" t="s">
        <v>2</v>
      </c>
      <c r="C175" s="23">
        <f>C177+C185</f>
        <v>412</v>
      </c>
      <c r="D175"/>
    </row>
    <row r="176" spans="1:11" s="48" customFormat="1">
      <c r="A176" s="36" t="s">
        <v>19</v>
      </c>
      <c r="B176" s="9" t="s">
        <v>1</v>
      </c>
      <c r="C176" s="32">
        <f t="shared" ref="C176:C181" si="11">C178</f>
        <v>436</v>
      </c>
    </row>
    <row r="177" spans="1:9" s="48" customFormat="1">
      <c r="A177" s="10" t="s">
        <v>20</v>
      </c>
      <c r="B177" s="11" t="s">
        <v>2</v>
      </c>
      <c r="C177" s="32">
        <f t="shared" si="11"/>
        <v>436</v>
      </c>
    </row>
    <row r="178" spans="1:9" s="48" customFormat="1">
      <c r="A178" s="16" t="s">
        <v>10</v>
      </c>
      <c r="B178" s="9" t="s">
        <v>1</v>
      </c>
      <c r="C178" s="23">
        <f t="shared" si="11"/>
        <v>436</v>
      </c>
    </row>
    <row r="179" spans="1:9" s="48" customFormat="1">
      <c r="A179" s="15"/>
      <c r="B179" s="11" t="s">
        <v>2</v>
      </c>
      <c r="C179" s="23">
        <f t="shared" si="11"/>
        <v>436</v>
      </c>
    </row>
    <row r="180" spans="1:9" s="48" customFormat="1">
      <c r="A180" s="94" t="s">
        <v>23</v>
      </c>
      <c r="B180" s="17" t="s">
        <v>1</v>
      </c>
      <c r="C180" s="23">
        <f t="shared" si="11"/>
        <v>436</v>
      </c>
    </row>
    <row r="181" spans="1:9" s="48" customFormat="1">
      <c r="A181" s="27"/>
      <c r="B181" s="18" t="s">
        <v>2</v>
      </c>
      <c r="C181" s="23">
        <f t="shared" si="11"/>
        <v>436</v>
      </c>
    </row>
    <row r="182" spans="1:9" s="48" customFormat="1">
      <c r="A182" s="37" t="s">
        <v>24</v>
      </c>
      <c r="B182" s="17" t="s">
        <v>1</v>
      </c>
      <c r="C182" s="23">
        <f>C201</f>
        <v>436</v>
      </c>
    </row>
    <row r="183" spans="1:9" s="48" customFormat="1">
      <c r="A183" s="14"/>
      <c r="B183" s="18" t="s">
        <v>2</v>
      </c>
      <c r="C183" s="23">
        <f>C202</f>
        <v>436</v>
      </c>
    </row>
    <row r="184" spans="1:9" s="48" customFormat="1">
      <c r="A184" s="190" t="s">
        <v>17</v>
      </c>
      <c r="B184" s="17" t="s">
        <v>1</v>
      </c>
      <c r="C184" s="32">
        <f t="shared" ref="C184:C189" si="12">C186</f>
        <v>-24</v>
      </c>
    </row>
    <row r="185" spans="1:9" s="48" customFormat="1">
      <c r="A185" s="14" t="s">
        <v>9</v>
      </c>
      <c r="B185" s="18" t="s">
        <v>2</v>
      </c>
      <c r="C185" s="32">
        <f t="shared" si="12"/>
        <v>-24</v>
      </c>
    </row>
    <row r="186" spans="1:9" s="48" customFormat="1">
      <c r="A186" s="16" t="s">
        <v>10</v>
      </c>
      <c r="B186" s="9" t="s">
        <v>1</v>
      </c>
      <c r="C186" s="23">
        <f t="shared" si="12"/>
        <v>-24</v>
      </c>
    </row>
    <row r="187" spans="1:9" s="48" customFormat="1">
      <c r="A187" s="15"/>
      <c r="B187" s="11" t="s">
        <v>2</v>
      </c>
      <c r="C187" s="23">
        <f t="shared" si="12"/>
        <v>-24</v>
      </c>
    </row>
    <row r="188" spans="1:9" s="48" customFormat="1">
      <c r="A188" s="94" t="s">
        <v>23</v>
      </c>
      <c r="B188" s="17" t="s">
        <v>1</v>
      </c>
      <c r="C188" s="23">
        <f t="shared" si="12"/>
        <v>-24</v>
      </c>
    </row>
    <row r="189" spans="1:9" s="48" customFormat="1">
      <c r="A189" s="27"/>
      <c r="B189" s="18" t="s">
        <v>2</v>
      </c>
      <c r="C189" s="23">
        <f t="shared" si="12"/>
        <v>-24</v>
      </c>
    </row>
    <row r="190" spans="1:9" s="48" customFormat="1">
      <c r="A190" s="37" t="s">
        <v>24</v>
      </c>
      <c r="B190" s="17" t="s">
        <v>1</v>
      </c>
      <c r="C190" s="23">
        <f>C218</f>
        <v>-24</v>
      </c>
    </row>
    <row r="191" spans="1:9" s="48" customFormat="1">
      <c r="A191" s="14"/>
      <c r="B191" s="18" t="s">
        <v>2</v>
      </c>
      <c r="C191" s="23">
        <f>C219</f>
        <v>-24</v>
      </c>
    </row>
    <row r="192" spans="1:9" s="48" customFormat="1">
      <c r="A192" s="426" t="s">
        <v>18</v>
      </c>
      <c r="B192" s="427"/>
      <c r="C192" s="428"/>
      <c r="D192" s="153"/>
      <c r="E192" s="154"/>
      <c r="F192" s="153"/>
      <c r="G192" s="153"/>
      <c r="H192" s="153"/>
      <c r="I192" s="153"/>
    </row>
    <row r="193" spans="1:11" s="48" customFormat="1">
      <c r="A193" s="186" t="s">
        <v>14</v>
      </c>
      <c r="B193" s="78" t="s">
        <v>1</v>
      </c>
      <c r="C193" s="57">
        <f t="shared" ref="C193:C200" si="13">C195</f>
        <v>436</v>
      </c>
      <c r="D193" s="155"/>
      <c r="E193" s="155"/>
      <c r="F193" s="155"/>
      <c r="G193" s="155"/>
      <c r="H193" s="155"/>
      <c r="I193" s="155"/>
    </row>
    <row r="194" spans="1:11" s="48" customFormat="1">
      <c r="A194" s="26" t="s">
        <v>50</v>
      </c>
      <c r="B194" s="18" t="s">
        <v>2</v>
      </c>
      <c r="C194" s="57">
        <f t="shared" si="13"/>
        <v>436</v>
      </c>
      <c r="D194" s="54"/>
      <c r="E194" s="54"/>
      <c r="F194" s="54"/>
      <c r="G194" s="54"/>
      <c r="H194" s="54"/>
      <c r="I194" s="54"/>
    </row>
    <row r="195" spans="1:11" s="48" customFormat="1">
      <c r="A195" s="176" t="s">
        <v>28</v>
      </c>
      <c r="B195" s="17" t="s">
        <v>1</v>
      </c>
      <c r="C195" s="32">
        <f t="shared" si="13"/>
        <v>436</v>
      </c>
      <c r="D195" s="54"/>
      <c r="E195" s="54"/>
      <c r="F195" s="54"/>
      <c r="G195" s="54"/>
      <c r="H195" s="54"/>
      <c r="I195" s="54"/>
    </row>
    <row r="196" spans="1:11" s="48" customFormat="1">
      <c r="A196" s="26" t="s">
        <v>51</v>
      </c>
      <c r="B196" s="18" t="s">
        <v>2</v>
      </c>
      <c r="C196" s="32">
        <f t="shared" si="13"/>
        <v>436</v>
      </c>
      <c r="D196" s="54"/>
      <c r="E196" s="54"/>
      <c r="F196" s="54"/>
      <c r="G196" s="54"/>
      <c r="H196" s="54"/>
      <c r="I196" s="54"/>
    </row>
    <row r="197" spans="1:11">
      <c r="A197" s="16" t="s">
        <v>10</v>
      </c>
      <c r="B197" s="9" t="s">
        <v>1</v>
      </c>
      <c r="C197" s="23">
        <f t="shared" si="13"/>
        <v>436</v>
      </c>
      <c r="D197" s="53"/>
      <c r="E197" s="60"/>
      <c r="F197" s="60"/>
      <c r="G197" s="60"/>
      <c r="H197" s="60"/>
      <c r="I197" s="60"/>
      <c r="J197" s="13"/>
      <c r="K197" s="13"/>
    </row>
    <row r="198" spans="1:11">
      <c r="A198" s="15"/>
      <c r="B198" s="11" t="s">
        <v>2</v>
      </c>
      <c r="C198" s="23">
        <f t="shared" si="13"/>
        <v>436</v>
      </c>
      <c r="D198" s="53"/>
      <c r="E198" s="60"/>
      <c r="F198" s="60"/>
      <c r="G198" s="60"/>
      <c r="H198" s="60"/>
      <c r="I198" s="60"/>
      <c r="J198" s="13"/>
      <c r="K198" s="13"/>
    </row>
    <row r="199" spans="1:11">
      <c r="A199" s="41" t="s">
        <v>23</v>
      </c>
      <c r="B199" s="17" t="s">
        <v>1</v>
      </c>
      <c r="C199" s="23">
        <f t="shared" si="13"/>
        <v>436</v>
      </c>
    </row>
    <row r="200" spans="1:11">
      <c r="A200" s="14"/>
      <c r="B200" s="18" t="s">
        <v>2</v>
      </c>
      <c r="C200" s="23">
        <f t="shared" si="13"/>
        <v>436</v>
      </c>
    </row>
    <row r="201" spans="1:11" s="48" customFormat="1">
      <c r="A201" s="37" t="s">
        <v>24</v>
      </c>
      <c r="B201" s="17" t="s">
        <v>1</v>
      </c>
      <c r="C201" s="23">
        <f>C203+C205+C207</f>
        <v>436</v>
      </c>
    </row>
    <row r="202" spans="1:11" s="48" customFormat="1">
      <c r="A202" s="14"/>
      <c r="B202" s="18" t="s">
        <v>2</v>
      </c>
      <c r="C202" s="23">
        <f>C204+C206+C208</f>
        <v>436</v>
      </c>
    </row>
    <row r="203" spans="1:11" s="119" customFormat="1" ht="57" customHeight="1">
      <c r="A203" s="433" t="s">
        <v>317</v>
      </c>
      <c r="B203" s="135" t="s">
        <v>1</v>
      </c>
      <c r="C203" s="57">
        <v>58</v>
      </c>
    </row>
    <row r="204" spans="1:11" s="127" customFormat="1">
      <c r="A204" s="198"/>
      <c r="B204" s="113" t="s">
        <v>2</v>
      </c>
      <c r="C204" s="57">
        <v>58</v>
      </c>
    </row>
    <row r="205" spans="1:11" s="127" customFormat="1" ht="59.25" customHeight="1">
      <c r="A205" s="433" t="s">
        <v>318</v>
      </c>
      <c r="B205" s="135" t="s">
        <v>1</v>
      </c>
      <c r="C205" s="57">
        <v>58</v>
      </c>
    </row>
    <row r="206" spans="1:11" s="127" customFormat="1">
      <c r="A206" s="198"/>
      <c r="B206" s="113" t="s">
        <v>2</v>
      </c>
      <c r="C206" s="57">
        <v>58</v>
      </c>
    </row>
    <row r="207" spans="1:11" s="127" customFormat="1" ht="87" customHeight="1">
      <c r="A207" s="433" t="s">
        <v>324</v>
      </c>
      <c r="B207" s="135" t="s">
        <v>1</v>
      </c>
      <c r="C207" s="57">
        <v>320</v>
      </c>
    </row>
    <row r="208" spans="1:11" s="127" customFormat="1">
      <c r="A208" s="198"/>
      <c r="B208" s="113" t="s">
        <v>2</v>
      </c>
      <c r="C208" s="57">
        <v>320</v>
      </c>
    </row>
    <row r="209" spans="1:5">
      <c r="A209" s="463" t="s">
        <v>41</v>
      </c>
      <c r="B209" s="464"/>
      <c r="C209" s="465"/>
      <c r="D209"/>
      <c r="E209" s="55"/>
    </row>
    <row r="210" spans="1:5">
      <c r="A210" s="24" t="s">
        <v>14</v>
      </c>
      <c r="B210" s="12" t="s">
        <v>1</v>
      </c>
      <c r="C210" s="86">
        <f t="shared" ref="C210:C221" si="14">C212</f>
        <v>-24</v>
      </c>
      <c r="D210"/>
    </row>
    <row r="211" spans="1:5">
      <c r="A211" s="26" t="s">
        <v>15</v>
      </c>
      <c r="B211" s="11" t="s">
        <v>2</v>
      </c>
      <c r="C211" s="86">
        <f t="shared" si="14"/>
        <v>-24</v>
      </c>
      <c r="D211"/>
    </row>
    <row r="212" spans="1:5">
      <c r="A212" s="36" t="s">
        <v>66</v>
      </c>
      <c r="B212" s="17" t="s">
        <v>1</v>
      </c>
      <c r="C212" s="34">
        <f t="shared" si="14"/>
        <v>-24</v>
      </c>
      <c r="D212"/>
    </row>
    <row r="213" spans="1:5">
      <c r="A213" s="10" t="s">
        <v>20</v>
      </c>
      <c r="B213" s="18" t="s">
        <v>2</v>
      </c>
      <c r="C213" s="34">
        <f t="shared" si="14"/>
        <v>-24</v>
      </c>
      <c r="D213"/>
    </row>
    <row r="214" spans="1:5">
      <c r="A214" s="16" t="s">
        <v>10</v>
      </c>
      <c r="B214" s="9" t="s">
        <v>1</v>
      </c>
      <c r="C214" s="86">
        <f t="shared" si="14"/>
        <v>-24</v>
      </c>
      <c r="D214"/>
    </row>
    <row r="215" spans="1:5">
      <c r="A215" s="15"/>
      <c r="B215" s="11" t="s">
        <v>2</v>
      </c>
      <c r="C215" s="86">
        <f t="shared" si="14"/>
        <v>-24</v>
      </c>
      <c r="D215"/>
    </row>
    <row r="216" spans="1:5">
      <c r="A216" s="94" t="s">
        <v>23</v>
      </c>
      <c r="B216" s="9" t="s">
        <v>1</v>
      </c>
      <c r="C216" s="86">
        <f t="shared" si="14"/>
        <v>-24</v>
      </c>
      <c r="D216"/>
    </row>
    <row r="217" spans="1:5">
      <c r="A217" s="14"/>
      <c r="B217" s="11" t="s">
        <v>2</v>
      </c>
      <c r="C217" s="86">
        <f t="shared" si="14"/>
        <v>-24</v>
      </c>
      <c r="D217"/>
    </row>
    <row r="218" spans="1:5" s="85" customFormat="1">
      <c r="A218" s="109" t="s">
        <v>24</v>
      </c>
      <c r="B218" s="33" t="s">
        <v>1</v>
      </c>
      <c r="C218" s="34">
        <f t="shared" si="14"/>
        <v>-24</v>
      </c>
    </row>
    <row r="219" spans="1:5" s="85" customFormat="1" ht="12" customHeight="1">
      <c r="A219" s="97"/>
      <c r="B219" s="35" t="s">
        <v>2</v>
      </c>
      <c r="C219" s="34">
        <f t="shared" si="14"/>
        <v>-24</v>
      </c>
    </row>
    <row r="220" spans="1:5" s="85" customFormat="1">
      <c r="A220" s="199" t="s">
        <v>322</v>
      </c>
      <c r="B220" s="33" t="s">
        <v>1</v>
      </c>
      <c r="C220" s="32">
        <f t="shared" si="14"/>
        <v>-24</v>
      </c>
    </row>
    <row r="221" spans="1:5" s="85" customFormat="1">
      <c r="A221" s="97"/>
      <c r="B221" s="35" t="s">
        <v>2</v>
      </c>
      <c r="C221" s="32">
        <f t="shared" si="14"/>
        <v>-24</v>
      </c>
    </row>
    <row r="222" spans="1:5" s="119" customFormat="1" ht="19.5" customHeight="1">
      <c r="A222" s="438" t="s">
        <v>131</v>
      </c>
      <c r="B222" s="135" t="s">
        <v>1</v>
      </c>
      <c r="C222" s="117">
        <v>-24</v>
      </c>
    </row>
    <row r="223" spans="1:5" s="127" customFormat="1">
      <c r="A223" s="198"/>
      <c r="B223" s="113" t="s">
        <v>2</v>
      </c>
      <c r="C223" s="57">
        <v>-24</v>
      </c>
    </row>
    <row r="224" spans="1:5" s="73" customFormat="1">
      <c r="A224" s="185"/>
      <c r="B224" s="397"/>
      <c r="C224" s="53"/>
    </row>
    <row r="225" spans="1:53" s="73" customFormat="1">
      <c r="A225" s="185"/>
      <c r="B225" s="397"/>
      <c r="C225" s="53"/>
    </row>
    <row r="226" spans="1:53" s="73" customFormat="1">
      <c r="A226" s="185"/>
      <c r="B226" s="397"/>
      <c r="C226" s="53"/>
    </row>
    <row r="227" spans="1:53" s="48" customFormat="1">
      <c r="A227" s="445"/>
      <c r="B227" s="446"/>
      <c r="C227" s="446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</row>
    <row r="228" spans="1:53" s="48" customFormat="1">
      <c r="A228" s="445"/>
      <c r="B228" s="446"/>
      <c r="C228" s="446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</row>
    <row r="229" spans="1:53" s="48" customFormat="1">
      <c r="A229" s="423"/>
      <c r="B229" s="424"/>
      <c r="C229" s="424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</row>
    <row r="230" spans="1:53" s="48" customFormat="1">
      <c r="A230" s="423"/>
      <c r="B230" s="424"/>
      <c r="C230" s="424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</row>
    <row r="231" spans="1:53" s="48" customFormat="1">
      <c r="A231" s="423"/>
      <c r="B231" s="424"/>
      <c r="C231" s="424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</row>
    <row r="232" spans="1:53" s="48" customFormat="1">
      <c r="A232" s="55"/>
      <c r="B232" s="1"/>
      <c r="C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</row>
    <row r="233" spans="1:53" s="48" customFormat="1">
      <c r="A233" s="55"/>
      <c r="B233" s="1"/>
      <c r="C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</row>
    <row r="234" spans="1:53" s="48" customFormat="1">
      <c r="A234" s="55"/>
      <c r="B234" s="1"/>
      <c r="C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</row>
    <row r="241" spans="1:53" s="48" customFormat="1">
      <c r="A241" s="19"/>
      <c r="B241" s="1"/>
      <c r="C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</row>
    <row r="242" spans="1:53" s="48" customFormat="1">
      <c r="A242" s="19"/>
      <c r="B242" s="1"/>
      <c r="C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</row>
  </sheetData>
  <mergeCells count="13">
    <mergeCell ref="A80:C80"/>
    <mergeCell ref="A227:C227"/>
    <mergeCell ref="A228:C228"/>
    <mergeCell ref="A172:C172"/>
    <mergeCell ref="A173:C173"/>
    <mergeCell ref="A95:C95"/>
    <mergeCell ref="A155:C155"/>
    <mergeCell ref="A209:C209"/>
    <mergeCell ref="A1:C1"/>
    <mergeCell ref="A2:C2"/>
    <mergeCell ref="A7:C7"/>
    <mergeCell ref="C10:C12"/>
    <mergeCell ref="A53:C53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A141"/>
  <sheetViews>
    <sheetView zoomScaleNormal="100" workbookViewId="0">
      <selection activeCell="C17" sqref="C16:C1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53">
      <c r="A1" s="452" t="s">
        <v>314</v>
      </c>
      <c r="B1" s="453"/>
      <c r="C1" s="453"/>
    </row>
    <row r="2" spans="1:53">
      <c r="A2" s="454" t="s">
        <v>72</v>
      </c>
      <c r="B2" s="453"/>
      <c r="C2" s="453"/>
    </row>
    <row r="3" spans="1:53">
      <c r="A3" s="146" t="s">
        <v>3</v>
      </c>
    </row>
    <row r="4" spans="1:53">
      <c r="A4" t="s">
        <v>4</v>
      </c>
    </row>
    <row r="7" spans="1:53" s="48" customFormat="1" ht="26.25" customHeight="1">
      <c r="A7" s="455" t="s">
        <v>297</v>
      </c>
      <c r="B7" s="455"/>
      <c r="C7" s="455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8" customFormat="1" ht="19.5" customHeight="1">
      <c r="A8" s="408"/>
      <c r="B8" s="408"/>
      <c r="C8" s="40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8" customFormat="1" ht="16.5" customHeight="1">
      <c r="A9"/>
      <c r="B9" s="2"/>
      <c r="C9" s="21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8" customFormat="1">
      <c r="A10" s="8" t="s">
        <v>5</v>
      </c>
      <c r="B10" s="5" t="s">
        <v>0</v>
      </c>
      <c r="C10" s="456" t="s">
        <v>261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8" customFormat="1">
      <c r="A11" s="3" t="s">
        <v>6</v>
      </c>
      <c r="B11" s="6"/>
      <c r="C11" s="457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8" customFormat="1">
      <c r="A12" s="3" t="s">
        <v>7</v>
      </c>
      <c r="B12" s="6"/>
      <c r="C12" s="45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8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8" customFormat="1" ht="15.75">
      <c r="A14" s="40" t="s">
        <v>12</v>
      </c>
      <c r="B14" s="21" t="s">
        <v>1</v>
      </c>
      <c r="C14" s="74">
        <f t="shared" ref="C14:C19" si="0">C16</f>
        <v>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8" customFormat="1">
      <c r="A15" s="20"/>
      <c r="B15" s="22" t="s">
        <v>2</v>
      </c>
      <c r="C15" s="74">
        <f t="shared" si="0"/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8" customFormat="1">
      <c r="A16" s="30" t="s">
        <v>21</v>
      </c>
      <c r="B16" s="17" t="s">
        <v>1</v>
      </c>
      <c r="C16" s="32">
        <f t="shared" si="0"/>
        <v>0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8" customFormat="1">
      <c r="A17" s="14" t="s">
        <v>9</v>
      </c>
      <c r="B17" s="18" t="s">
        <v>2</v>
      </c>
      <c r="C17" s="32">
        <f t="shared" si="0"/>
        <v>0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si="0"/>
        <v>0</v>
      </c>
    </row>
    <row r="19" spans="1:53">
      <c r="A19" s="15"/>
      <c r="B19" s="11" t="s">
        <v>2</v>
      </c>
      <c r="C19" s="23">
        <f t="shared" si="0"/>
        <v>0</v>
      </c>
    </row>
    <row r="20" spans="1:53">
      <c r="A20" s="65" t="s">
        <v>13</v>
      </c>
      <c r="B20" s="12" t="s">
        <v>1</v>
      </c>
      <c r="C20" s="23">
        <f>C22+C24</f>
        <v>0</v>
      </c>
    </row>
    <row r="21" spans="1:53">
      <c r="A21" s="75"/>
      <c r="B21" s="50" t="s">
        <v>2</v>
      </c>
      <c r="C21" s="23">
        <f>C23+C25</f>
        <v>0</v>
      </c>
    </row>
    <row r="22" spans="1:53" s="85" customFormat="1">
      <c r="A22" s="293" t="s">
        <v>57</v>
      </c>
      <c r="B22" s="128" t="s">
        <v>1</v>
      </c>
      <c r="C22" s="57">
        <f>C37+C62</f>
        <v>216</v>
      </c>
    </row>
    <row r="23" spans="1:53" s="85" customFormat="1">
      <c r="A23" s="97"/>
      <c r="B23" s="113" t="s">
        <v>2</v>
      </c>
      <c r="C23" s="57">
        <f>C38+C63</f>
        <v>216</v>
      </c>
    </row>
    <row r="24" spans="1:53">
      <c r="A24" s="466" t="s">
        <v>54</v>
      </c>
      <c r="B24" s="9" t="s">
        <v>1</v>
      </c>
      <c r="C24" s="23">
        <f>C101</f>
        <v>-216</v>
      </c>
      <c r="L24" s="48"/>
    </row>
    <row r="25" spans="1:53">
      <c r="A25" s="467"/>
      <c r="B25" s="11" t="s">
        <v>2</v>
      </c>
      <c r="C25" s="23">
        <f>C102</f>
        <v>-216</v>
      </c>
      <c r="L25" s="48"/>
    </row>
    <row r="26" spans="1:53" s="87" customFormat="1" ht="13.5" hidden="1" customHeight="1">
      <c r="A26" s="140" t="s">
        <v>27</v>
      </c>
      <c r="B26" s="104"/>
      <c r="C26" s="23"/>
    </row>
    <row r="27" spans="1:53" s="87" customFormat="1" ht="15.75" hidden="1" customHeight="1">
      <c r="A27" s="15"/>
      <c r="B27" s="104"/>
      <c r="C27" s="23"/>
    </row>
    <row r="28" spans="1:53" s="66" customFormat="1">
      <c r="A28" s="69" t="s">
        <v>25</v>
      </c>
      <c r="B28" s="69"/>
      <c r="C28" s="69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</row>
    <row r="29" spans="1:53" s="48" customFormat="1" ht="15">
      <c r="A29" s="70" t="s">
        <v>32</v>
      </c>
      <c r="B29" s="78" t="s">
        <v>1</v>
      </c>
      <c r="C29" s="23">
        <f t="shared" ref="C29:C36" si="1">C31</f>
        <v>-200</v>
      </c>
    </row>
    <row r="30" spans="1:53" s="48" customFormat="1">
      <c r="A30" s="49"/>
      <c r="B30" s="50" t="s">
        <v>2</v>
      </c>
      <c r="C30" s="23">
        <f t="shared" si="1"/>
        <v>-200</v>
      </c>
    </row>
    <row r="31" spans="1:53" s="48" customFormat="1">
      <c r="A31" s="30" t="s">
        <v>21</v>
      </c>
      <c r="B31" s="17" t="s">
        <v>1</v>
      </c>
      <c r="C31" s="32">
        <f t="shared" si="1"/>
        <v>-200</v>
      </c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</row>
    <row r="32" spans="1:53" s="48" customFormat="1">
      <c r="A32" s="14" t="s">
        <v>9</v>
      </c>
      <c r="B32" s="18" t="s">
        <v>2</v>
      </c>
      <c r="C32" s="32">
        <f t="shared" si="1"/>
        <v>-200</v>
      </c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</row>
    <row r="33" spans="1:53">
      <c r="A33" s="16" t="s">
        <v>10</v>
      </c>
      <c r="B33" s="12" t="s">
        <v>1</v>
      </c>
      <c r="C33" s="23">
        <f t="shared" si="1"/>
        <v>-200</v>
      </c>
    </row>
    <row r="34" spans="1:53">
      <c r="A34" s="15"/>
      <c r="B34" s="11" t="s">
        <v>2</v>
      </c>
      <c r="C34" s="23">
        <f t="shared" si="1"/>
        <v>-200</v>
      </c>
    </row>
    <row r="35" spans="1:53">
      <c r="A35" s="65" t="s">
        <v>13</v>
      </c>
      <c r="B35" s="12" t="s">
        <v>1</v>
      </c>
      <c r="C35" s="23">
        <f t="shared" si="1"/>
        <v>-200</v>
      </c>
    </row>
    <row r="36" spans="1:53">
      <c r="A36" s="75"/>
      <c r="B36" s="50" t="s">
        <v>2</v>
      </c>
      <c r="C36" s="23">
        <f t="shared" si="1"/>
        <v>-200</v>
      </c>
    </row>
    <row r="37" spans="1:53" s="85" customFormat="1">
      <c r="A37" s="293" t="s">
        <v>57</v>
      </c>
      <c r="B37" s="110" t="s">
        <v>1</v>
      </c>
      <c r="C37" s="32">
        <f>C48</f>
        <v>-200</v>
      </c>
    </row>
    <row r="38" spans="1:53" s="85" customFormat="1">
      <c r="A38" s="97"/>
      <c r="B38" s="35" t="s">
        <v>2</v>
      </c>
      <c r="C38" s="32">
        <f>C49</f>
        <v>-200</v>
      </c>
    </row>
    <row r="39" spans="1:53" s="66" customFormat="1">
      <c r="A39" s="459" t="s">
        <v>47</v>
      </c>
      <c r="B39" s="459"/>
      <c r="C39" s="459"/>
      <c r="D39" s="48"/>
      <c r="E39" s="54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</row>
    <row r="40" spans="1:53" s="71" customFormat="1">
      <c r="A40" s="157" t="s">
        <v>14</v>
      </c>
      <c r="B40" s="171" t="s">
        <v>1</v>
      </c>
      <c r="C40" s="159">
        <f t="shared" ref="C40:C49" si="2">C42</f>
        <v>-200</v>
      </c>
    </row>
    <row r="41" spans="1:53" s="71" customFormat="1">
      <c r="A41" s="44" t="s">
        <v>15</v>
      </c>
      <c r="B41" s="18" t="s">
        <v>2</v>
      </c>
      <c r="C41" s="159">
        <f t="shared" si="2"/>
        <v>-200</v>
      </c>
    </row>
    <row r="42" spans="1:53" s="48" customFormat="1">
      <c r="A42" s="30" t="s">
        <v>21</v>
      </c>
      <c r="B42" s="17" t="s">
        <v>1</v>
      </c>
      <c r="C42" s="32">
        <f t="shared" si="2"/>
        <v>-200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</row>
    <row r="43" spans="1:53" s="48" customFormat="1">
      <c r="A43" s="14" t="s">
        <v>9</v>
      </c>
      <c r="B43" s="18" t="s">
        <v>2</v>
      </c>
      <c r="C43" s="32">
        <f t="shared" si="2"/>
        <v>-200</v>
      </c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</row>
    <row r="44" spans="1:53">
      <c r="A44" s="16" t="s">
        <v>10</v>
      </c>
      <c r="B44" s="12" t="s">
        <v>1</v>
      </c>
      <c r="C44" s="23">
        <f t="shared" si="2"/>
        <v>-200</v>
      </c>
    </row>
    <row r="45" spans="1:53">
      <c r="A45" s="15"/>
      <c r="B45" s="11" t="s">
        <v>2</v>
      </c>
      <c r="C45" s="23">
        <f t="shared" si="2"/>
        <v>-200</v>
      </c>
    </row>
    <row r="46" spans="1:53">
      <c r="A46" s="65" t="s">
        <v>13</v>
      </c>
      <c r="B46" s="12" t="s">
        <v>1</v>
      </c>
      <c r="C46" s="23">
        <f t="shared" si="2"/>
        <v>-200</v>
      </c>
    </row>
    <row r="47" spans="1:53">
      <c r="A47" s="75"/>
      <c r="B47" s="50" t="s">
        <v>2</v>
      </c>
      <c r="C47" s="23">
        <f t="shared" si="2"/>
        <v>-200</v>
      </c>
    </row>
    <row r="48" spans="1:53" s="85" customFormat="1">
      <c r="A48" s="293" t="s">
        <v>57</v>
      </c>
      <c r="B48" s="128" t="s">
        <v>1</v>
      </c>
      <c r="C48" s="57">
        <f t="shared" si="2"/>
        <v>-200</v>
      </c>
    </row>
    <row r="49" spans="1:13" s="85" customFormat="1">
      <c r="A49" s="97"/>
      <c r="B49" s="113" t="s">
        <v>2</v>
      </c>
      <c r="C49" s="57">
        <f t="shared" si="2"/>
        <v>-200</v>
      </c>
    </row>
    <row r="50" spans="1:13" s="119" customFormat="1" ht="30.75" customHeight="1">
      <c r="A50" s="421" t="s">
        <v>311</v>
      </c>
      <c r="B50" s="135" t="s">
        <v>1</v>
      </c>
      <c r="C50" s="117">
        <v>-200</v>
      </c>
      <c r="E50" s="282"/>
      <c r="F50" s="282"/>
      <c r="G50" s="282"/>
      <c r="H50" s="282"/>
      <c r="I50" s="282"/>
      <c r="J50" s="282"/>
    </row>
    <row r="51" spans="1:13" s="127" customFormat="1">
      <c r="A51" s="420"/>
      <c r="B51" s="113" t="s">
        <v>2</v>
      </c>
      <c r="C51" s="117">
        <v>-200</v>
      </c>
      <c r="E51" s="249"/>
      <c r="F51" s="249"/>
      <c r="G51" s="249"/>
      <c r="H51" s="249"/>
      <c r="I51" s="249"/>
      <c r="J51" s="249"/>
    </row>
    <row r="52" spans="1:13">
      <c r="A52" s="414" t="s">
        <v>43</v>
      </c>
      <c r="B52" s="68"/>
      <c r="C52" s="174"/>
      <c r="D52" s="93"/>
      <c r="E52" s="93"/>
      <c r="F52" s="93"/>
      <c r="G52" s="93"/>
      <c r="H52" s="93"/>
      <c r="I52" s="93"/>
      <c r="J52" s="54"/>
      <c r="K52" s="54"/>
      <c r="L52" s="13"/>
      <c r="M52" s="13"/>
    </row>
    <row r="53" spans="1:13">
      <c r="A53" s="131" t="s">
        <v>14</v>
      </c>
      <c r="B53" s="132"/>
      <c r="C53" s="145"/>
      <c r="D53" s="133"/>
      <c r="E53" s="133"/>
      <c r="F53" s="133"/>
      <c r="G53" s="133"/>
      <c r="H53" s="133"/>
      <c r="I53" s="134"/>
      <c r="J53" s="54"/>
      <c r="K53" s="13"/>
      <c r="L53" s="13"/>
      <c r="M53" s="13"/>
    </row>
    <row r="54" spans="1:13">
      <c r="A54" s="111" t="s">
        <v>22</v>
      </c>
      <c r="B54" s="107" t="s">
        <v>1</v>
      </c>
      <c r="C54" s="86">
        <f t="shared" ref="C54:C61" si="3">C56</f>
        <v>416</v>
      </c>
      <c r="D54" s="52"/>
      <c r="E54" s="52"/>
      <c r="F54" s="52"/>
      <c r="G54" s="52"/>
      <c r="H54" s="52"/>
      <c r="I54" s="112"/>
      <c r="J54" s="13"/>
      <c r="K54" s="13"/>
      <c r="L54" s="13"/>
      <c r="M54" s="13"/>
    </row>
    <row r="55" spans="1:13">
      <c r="A55" s="111"/>
      <c r="B55" s="107" t="s">
        <v>2</v>
      </c>
      <c r="C55" s="86">
        <f t="shared" si="3"/>
        <v>416</v>
      </c>
      <c r="D55" s="52"/>
      <c r="E55" s="52"/>
      <c r="F55" s="52"/>
      <c r="G55" s="52"/>
      <c r="H55" s="52"/>
      <c r="I55" s="112"/>
      <c r="J55" s="13"/>
      <c r="K55" s="13"/>
      <c r="L55" s="13"/>
      <c r="M55" s="13"/>
    </row>
    <row r="56" spans="1:13">
      <c r="A56" s="39" t="s">
        <v>28</v>
      </c>
      <c r="B56" s="12" t="s">
        <v>1</v>
      </c>
      <c r="C56" s="32">
        <f t="shared" si="3"/>
        <v>416</v>
      </c>
      <c r="D56" s="52"/>
      <c r="E56" s="52"/>
      <c r="F56" s="52"/>
      <c r="G56" s="52"/>
      <c r="H56" s="52"/>
      <c r="I56" s="52"/>
      <c r="J56" s="13"/>
      <c r="K56" s="13"/>
      <c r="L56" s="13"/>
      <c r="M56" s="13"/>
    </row>
    <row r="57" spans="1:13">
      <c r="A57" s="14" t="s">
        <v>20</v>
      </c>
      <c r="B57" s="11" t="s">
        <v>2</v>
      </c>
      <c r="C57" s="32">
        <f t="shared" si="3"/>
        <v>416</v>
      </c>
      <c r="D57" s="52"/>
      <c r="E57" s="52"/>
      <c r="F57" s="52"/>
      <c r="G57" s="52"/>
      <c r="H57" s="52"/>
      <c r="I57" s="52"/>
      <c r="J57" s="13"/>
      <c r="K57" s="13"/>
      <c r="L57" s="13"/>
      <c r="M57" s="13"/>
    </row>
    <row r="58" spans="1:13">
      <c r="A58" s="16" t="s">
        <v>10</v>
      </c>
      <c r="B58" s="9" t="s">
        <v>1</v>
      </c>
      <c r="C58" s="23">
        <f t="shared" si="3"/>
        <v>416</v>
      </c>
      <c r="D58" s="52"/>
      <c r="E58" s="52"/>
      <c r="F58" s="52"/>
      <c r="G58" s="52"/>
      <c r="H58" s="52"/>
      <c r="I58" s="52"/>
      <c r="J58" s="13"/>
      <c r="K58" s="13"/>
      <c r="L58" s="13"/>
      <c r="M58" s="13"/>
    </row>
    <row r="59" spans="1:13">
      <c r="A59" s="15"/>
      <c r="B59" s="11" t="s">
        <v>2</v>
      </c>
      <c r="C59" s="23">
        <f t="shared" si="3"/>
        <v>416</v>
      </c>
      <c r="D59" s="52"/>
      <c r="E59" s="52"/>
      <c r="F59" s="52"/>
      <c r="G59" s="52"/>
      <c r="H59" s="52"/>
      <c r="I59" s="52"/>
      <c r="J59" s="13"/>
      <c r="K59" s="13"/>
      <c r="L59" s="13"/>
      <c r="M59" s="13"/>
    </row>
    <row r="60" spans="1:13">
      <c r="A60" s="16" t="s">
        <v>13</v>
      </c>
      <c r="B60" s="12" t="s">
        <v>1</v>
      </c>
      <c r="C60" s="23">
        <f t="shared" si="3"/>
        <v>416</v>
      </c>
      <c r="D60" s="52"/>
      <c r="E60" s="52"/>
      <c r="F60" s="52"/>
      <c r="G60" s="52"/>
      <c r="H60" s="52"/>
      <c r="I60" s="52"/>
      <c r="J60" s="13"/>
      <c r="K60" s="13"/>
      <c r="L60" s="13"/>
      <c r="M60" s="13"/>
    </row>
    <row r="61" spans="1:13">
      <c r="A61" s="10"/>
      <c r="B61" s="11" t="s">
        <v>2</v>
      </c>
      <c r="C61" s="23">
        <f t="shared" si="3"/>
        <v>416</v>
      </c>
      <c r="D61" s="52"/>
      <c r="E61" s="52"/>
      <c r="F61" s="52"/>
      <c r="G61" s="52"/>
      <c r="H61" s="52"/>
      <c r="I61" s="52"/>
      <c r="J61" s="13"/>
      <c r="K61" s="13"/>
      <c r="L61" s="13"/>
      <c r="M61" s="13"/>
    </row>
    <row r="62" spans="1:13" s="85" customFormat="1">
      <c r="A62" s="293" t="s">
        <v>57</v>
      </c>
      <c r="B62" s="128" t="s">
        <v>1</v>
      </c>
      <c r="C62" s="57">
        <f>C73+C88</f>
        <v>416</v>
      </c>
    </row>
    <row r="63" spans="1:13" s="85" customFormat="1">
      <c r="A63" s="97"/>
      <c r="B63" s="113" t="s">
        <v>2</v>
      </c>
      <c r="C63" s="57">
        <f>C74+C89</f>
        <v>416</v>
      </c>
    </row>
    <row r="64" spans="1:13" s="48" customFormat="1">
      <c r="A64" s="411" t="s">
        <v>18</v>
      </c>
      <c r="B64" s="412"/>
      <c r="C64" s="413"/>
      <c r="D64" s="153"/>
      <c r="E64" s="154"/>
      <c r="F64" s="153"/>
      <c r="G64" s="153"/>
      <c r="H64" s="153"/>
      <c r="I64" s="153"/>
    </row>
    <row r="65" spans="1:13" s="48" customFormat="1">
      <c r="A65" s="186" t="s">
        <v>14</v>
      </c>
      <c r="B65" s="78" t="s">
        <v>1</v>
      </c>
      <c r="C65" s="57">
        <f t="shared" ref="C65:C68" si="4">C67</f>
        <v>216</v>
      </c>
      <c r="D65" s="155"/>
      <c r="E65" s="155"/>
      <c r="F65" s="155"/>
      <c r="G65" s="155"/>
      <c r="H65" s="155"/>
      <c r="I65" s="155"/>
    </row>
    <row r="66" spans="1:13" s="48" customFormat="1">
      <c r="A66" s="26" t="s">
        <v>50</v>
      </c>
      <c r="B66" s="18" t="s">
        <v>2</v>
      </c>
      <c r="C66" s="57">
        <f t="shared" si="4"/>
        <v>216</v>
      </c>
      <c r="D66" s="54"/>
      <c r="E66" s="54"/>
      <c r="F66" s="54"/>
      <c r="G66" s="54"/>
      <c r="H66" s="54"/>
      <c r="I66" s="54"/>
    </row>
    <row r="67" spans="1:13" s="48" customFormat="1">
      <c r="A67" s="176" t="s">
        <v>28</v>
      </c>
      <c r="B67" s="17" t="s">
        <v>1</v>
      </c>
      <c r="C67" s="51">
        <f t="shared" si="4"/>
        <v>216</v>
      </c>
      <c r="D67" s="54"/>
      <c r="E67" s="54"/>
      <c r="F67" s="54"/>
      <c r="G67" s="54"/>
      <c r="H67" s="54"/>
      <c r="I67" s="54"/>
    </row>
    <row r="68" spans="1:13" s="48" customFormat="1">
      <c r="A68" s="26" t="s">
        <v>51</v>
      </c>
      <c r="B68" s="18" t="s">
        <v>2</v>
      </c>
      <c r="C68" s="51">
        <f t="shared" si="4"/>
        <v>216</v>
      </c>
      <c r="D68" s="54"/>
      <c r="E68" s="54"/>
      <c r="F68" s="54"/>
      <c r="G68" s="54"/>
      <c r="H68" s="54"/>
      <c r="I68" s="54"/>
    </row>
    <row r="69" spans="1:13" s="73" customFormat="1">
      <c r="A69" s="16" t="s">
        <v>10</v>
      </c>
      <c r="B69" s="78" t="s">
        <v>1</v>
      </c>
      <c r="C69" s="57">
        <f t="shared" ref="C69:C74" si="5">C71</f>
        <v>216</v>
      </c>
      <c r="D69" s="185"/>
      <c r="E69" s="185"/>
      <c r="F69" s="185"/>
      <c r="G69" s="185"/>
      <c r="H69" s="185"/>
      <c r="I69" s="185"/>
    </row>
    <row r="70" spans="1:13" s="73" customFormat="1">
      <c r="A70" s="15"/>
      <c r="B70" s="50" t="s">
        <v>2</v>
      </c>
      <c r="C70" s="57">
        <f t="shared" si="5"/>
        <v>216</v>
      </c>
      <c r="D70" s="185"/>
      <c r="E70" s="185"/>
      <c r="F70" s="185"/>
      <c r="G70" s="185"/>
      <c r="H70" s="185"/>
      <c r="I70" s="185"/>
    </row>
    <row r="71" spans="1:13">
      <c r="A71" s="16" t="s">
        <v>13</v>
      </c>
      <c r="B71" s="12" t="s">
        <v>1</v>
      </c>
      <c r="C71" s="23">
        <f t="shared" si="5"/>
        <v>216</v>
      </c>
      <c r="D71" s="52"/>
      <c r="E71" s="52"/>
      <c r="F71" s="52"/>
      <c r="G71" s="52"/>
      <c r="H71" s="52"/>
      <c r="I71" s="52"/>
      <c r="J71" s="13"/>
      <c r="K71" s="13"/>
      <c r="L71" s="13"/>
      <c r="M71" s="13"/>
    </row>
    <row r="72" spans="1:13">
      <c r="A72" s="10"/>
      <c r="B72" s="11" t="s">
        <v>2</v>
      </c>
      <c r="C72" s="23">
        <f t="shared" si="5"/>
        <v>216</v>
      </c>
      <c r="D72" s="52"/>
      <c r="E72" s="52"/>
      <c r="F72" s="52"/>
      <c r="G72" s="52"/>
      <c r="H72" s="52"/>
      <c r="I72" s="52"/>
      <c r="J72" s="13"/>
      <c r="K72" s="13"/>
      <c r="L72" s="13"/>
      <c r="M72" s="13"/>
    </row>
    <row r="73" spans="1:13" s="85" customFormat="1">
      <c r="A73" s="293" t="s">
        <v>57</v>
      </c>
      <c r="B73" s="128" t="s">
        <v>1</v>
      </c>
      <c r="C73" s="57">
        <f t="shared" si="5"/>
        <v>216</v>
      </c>
    </row>
    <row r="74" spans="1:13" s="85" customFormat="1">
      <c r="A74" s="97"/>
      <c r="B74" s="113" t="s">
        <v>2</v>
      </c>
      <c r="C74" s="57">
        <f t="shared" si="5"/>
        <v>216</v>
      </c>
    </row>
    <row r="75" spans="1:13" s="213" customFormat="1" ht="42.75">
      <c r="A75" s="422" t="s">
        <v>313</v>
      </c>
      <c r="B75" s="78" t="s">
        <v>1</v>
      </c>
      <c r="C75" s="57">
        <v>216</v>
      </c>
      <c r="D75" s="292"/>
      <c r="E75" s="292"/>
      <c r="F75" s="292"/>
      <c r="G75" s="292"/>
      <c r="H75" s="292"/>
      <c r="I75" s="292"/>
    </row>
    <row r="76" spans="1:13" s="73" customFormat="1">
      <c r="A76" s="58"/>
      <c r="B76" s="50" t="s">
        <v>2</v>
      </c>
      <c r="C76" s="57">
        <v>216</v>
      </c>
      <c r="D76" s="185"/>
      <c r="E76" s="185"/>
      <c r="F76" s="185"/>
      <c r="G76" s="185"/>
      <c r="H76" s="185"/>
      <c r="I76" s="185"/>
    </row>
    <row r="77" spans="1:13">
      <c r="A77" s="414" t="s">
        <v>45</v>
      </c>
      <c r="B77" s="68"/>
      <c r="C77" s="174"/>
      <c r="D77" s="468"/>
      <c r="E77" s="468"/>
      <c r="F77" s="468"/>
      <c r="G77" s="468"/>
      <c r="H77" s="468"/>
      <c r="I77" s="468"/>
    </row>
    <row r="78" spans="1:13" s="87" customFormat="1">
      <c r="A78" s="183" t="s">
        <v>14</v>
      </c>
      <c r="B78" s="102" t="s">
        <v>1</v>
      </c>
      <c r="C78" s="86">
        <f t="shared" ref="C78:C83" si="6">C80</f>
        <v>200</v>
      </c>
      <c r="D78" s="54"/>
      <c r="E78" s="54"/>
      <c r="F78" s="54"/>
      <c r="G78" s="54"/>
      <c r="H78" s="54"/>
      <c r="I78" s="54"/>
    </row>
    <row r="79" spans="1:13" s="87" customFormat="1">
      <c r="A79" s="105" t="s">
        <v>15</v>
      </c>
      <c r="B79" s="103" t="s">
        <v>2</v>
      </c>
      <c r="C79" s="86">
        <f t="shared" si="6"/>
        <v>200</v>
      </c>
      <c r="D79" s="54"/>
      <c r="E79" s="54"/>
      <c r="F79" s="54"/>
      <c r="G79" s="54"/>
      <c r="H79" s="54"/>
      <c r="I79" s="54"/>
    </row>
    <row r="80" spans="1:13" s="87" customFormat="1">
      <c r="A80" s="106" t="s">
        <v>19</v>
      </c>
      <c r="B80" s="107" t="s">
        <v>1</v>
      </c>
      <c r="C80" s="34">
        <f t="shared" si="6"/>
        <v>200</v>
      </c>
      <c r="D80" s="54"/>
      <c r="E80" s="54"/>
      <c r="F80" s="54"/>
      <c r="G80" s="54"/>
      <c r="H80" s="54"/>
      <c r="I80" s="54"/>
    </row>
    <row r="81" spans="1:10" s="87" customFormat="1">
      <c r="A81" s="88" t="s">
        <v>20</v>
      </c>
      <c r="B81" s="103" t="s">
        <v>2</v>
      </c>
      <c r="C81" s="34">
        <f t="shared" si="6"/>
        <v>200</v>
      </c>
    </row>
    <row r="82" spans="1:10" s="85" customFormat="1">
      <c r="A82" s="148" t="s">
        <v>10</v>
      </c>
      <c r="B82" s="124" t="s">
        <v>1</v>
      </c>
      <c r="C82" s="121">
        <f t="shared" si="6"/>
        <v>200</v>
      </c>
    </row>
    <row r="83" spans="1:10" s="85" customFormat="1">
      <c r="A83" s="149"/>
      <c r="B83" s="89" t="s">
        <v>2</v>
      </c>
      <c r="C83" s="121">
        <f t="shared" si="6"/>
        <v>200</v>
      </c>
    </row>
    <row r="84" spans="1:10" s="87" customFormat="1">
      <c r="A84" s="25" t="s">
        <v>26</v>
      </c>
      <c r="B84" s="102" t="s">
        <v>1</v>
      </c>
      <c r="C84" s="23">
        <f>C88</f>
        <v>200</v>
      </c>
    </row>
    <row r="85" spans="1:10" s="87" customFormat="1">
      <c r="A85" s="26"/>
      <c r="B85" s="103" t="s">
        <v>2</v>
      </c>
      <c r="C85" s="23">
        <f>C89</f>
        <v>200</v>
      </c>
    </row>
    <row r="86" spans="1:10" s="87" customFormat="1" ht="13.5" hidden="1" customHeight="1">
      <c r="A86" s="140" t="s">
        <v>27</v>
      </c>
      <c r="B86" s="104"/>
      <c r="C86" s="23"/>
    </row>
    <row r="87" spans="1:10" s="87" customFormat="1" ht="15.75" hidden="1" customHeight="1">
      <c r="A87" s="15"/>
      <c r="B87" s="104"/>
      <c r="C87" s="23"/>
    </row>
    <row r="88" spans="1:10" s="85" customFormat="1">
      <c r="A88" s="109" t="s">
        <v>57</v>
      </c>
      <c r="B88" s="110" t="s">
        <v>1</v>
      </c>
      <c r="C88" s="32">
        <f>C90</f>
        <v>200</v>
      </c>
    </row>
    <row r="89" spans="1:10" s="85" customFormat="1">
      <c r="A89" s="97"/>
      <c r="B89" s="35" t="s">
        <v>2</v>
      </c>
      <c r="C89" s="32">
        <f>C91</f>
        <v>200</v>
      </c>
    </row>
    <row r="90" spans="1:10" s="127" customFormat="1" ht="42.75">
      <c r="A90" s="287" t="s">
        <v>312</v>
      </c>
      <c r="B90" s="135" t="s">
        <v>1</v>
      </c>
      <c r="C90" s="117">
        <v>200</v>
      </c>
      <c r="E90" s="249"/>
      <c r="F90" s="249"/>
      <c r="G90" s="249"/>
      <c r="H90" s="249"/>
      <c r="I90" s="249"/>
      <c r="J90" s="249"/>
    </row>
    <row r="91" spans="1:10" s="127" customFormat="1">
      <c r="A91" s="250"/>
      <c r="B91" s="113" t="s">
        <v>2</v>
      </c>
      <c r="C91" s="117">
        <v>200</v>
      </c>
      <c r="E91" s="249"/>
      <c r="F91" s="249"/>
      <c r="G91" s="249"/>
      <c r="H91" s="249"/>
      <c r="I91" s="249"/>
      <c r="J91" s="249"/>
    </row>
    <row r="92" spans="1:10">
      <c r="A92" s="447" t="s">
        <v>8</v>
      </c>
      <c r="B92" s="448"/>
      <c r="C92" s="449"/>
    </row>
    <row r="93" spans="1:10" ht="15">
      <c r="A93" s="72" t="s">
        <v>12</v>
      </c>
      <c r="B93" s="33" t="s">
        <v>1</v>
      </c>
      <c r="C93" s="34">
        <f t="shared" ref="C93:C100" si="7">C95</f>
        <v>-216</v>
      </c>
    </row>
    <row r="94" spans="1:10">
      <c r="A94" s="38"/>
      <c r="B94" s="35" t="s">
        <v>2</v>
      </c>
      <c r="C94" s="34">
        <f t="shared" si="7"/>
        <v>-216</v>
      </c>
    </row>
    <row r="95" spans="1:10">
      <c r="A95" s="30" t="s">
        <v>21</v>
      </c>
      <c r="B95" s="17" t="s">
        <v>1</v>
      </c>
      <c r="C95" s="23">
        <f t="shared" si="7"/>
        <v>-216</v>
      </c>
    </row>
    <row r="96" spans="1:10">
      <c r="A96" s="14" t="s">
        <v>9</v>
      </c>
      <c r="B96" s="18" t="s">
        <v>2</v>
      </c>
      <c r="C96" s="23">
        <f t="shared" si="7"/>
        <v>-216</v>
      </c>
    </row>
    <row r="97" spans="1:13">
      <c r="A97" s="41" t="s">
        <v>10</v>
      </c>
      <c r="B97" s="9" t="s">
        <v>1</v>
      </c>
      <c r="C97" s="23">
        <f t="shared" si="7"/>
        <v>-216</v>
      </c>
    </row>
    <row r="98" spans="1:13">
      <c r="A98" s="15"/>
      <c r="B98" s="11" t="s">
        <v>2</v>
      </c>
      <c r="C98" s="23">
        <f t="shared" si="7"/>
        <v>-216</v>
      </c>
    </row>
    <row r="99" spans="1:13">
      <c r="A99" s="25" t="s">
        <v>13</v>
      </c>
      <c r="B99" s="12" t="s">
        <v>1</v>
      </c>
      <c r="C99" s="23">
        <f t="shared" si="7"/>
        <v>-216</v>
      </c>
    </row>
    <row r="100" spans="1:13">
      <c r="A100" s="10"/>
      <c r="B100" s="11" t="s">
        <v>2</v>
      </c>
      <c r="C100" s="23">
        <f t="shared" si="7"/>
        <v>-216</v>
      </c>
      <c r="D100"/>
    </row>
    <row r="101" spans="1:13">
      <c r="A101" s="466" t="s">
        <v>54</v>
      </c>
      <c r="B101" s="9" t="s">
        <v>1</v>
      </c>
      <c r="C101" s="23">
        <f>C110</f>
        <v>-216</v>
      </c>
      <c r="D101"/>
    </row>
    <row r="102" spans="1:13">
      <c r="A102" s="467"/>
      <c r="B102" s="11" t="s">
        <v>2</v>
      </c>
      <c r="C102" s="23">
        <f>C111</f>
        <v>-216</v>
      </c>
      <c r="D102"/>
    </row>
    <row r="103" spans="1:13" s="87" customFormat="1" ht="14.25" customHeight="1">
      <c r="A103" s="405" t="s">
        <v>55</v>
      </c>
      <c r="B103" s="406"/>
      <c r="C103" s="407"/>
      <c r="D103" s="164"/>
      <c r="E103" s="133"/>
      <c r="F103" s="164"/>
      <c r="G103" s="164"/>
      <c r="H103" s="164"/>
      <c r="I103" s="164"/>
    </row>
    <row r="104" spans="1:13" s="87" customFormat="1" ht="15.75" customHeight="1">
      <c r="A104" s="162" t="s">
        <v>14</v>
      </c>
      <c r="B104" s="163" t="s">
        <v>1</v>
      </c>
      <c r="C104" s="76">
        <f t="shared" ref="C104:C109" si="8">C106</f>
        <v>-216</v>
      </c>
      <c r="D104" s="155"/>
      <c r="E104" s="196"/>
      <c r="F104" s="155"/>
      <c r="G104" s="155"/>
      <c r="H104" s="155"/>
      <c r="I104" s="155"/>
    </row>
    <row r="105" spans="1:13" s="87" customFormat="1" ht="15.75" customHeight="1">
      <c r="A105" s="10" t="s">
        <v>22</v>
      </c>
      <c r="B105" s="50" t="s">
        <v>2</v>
      </c>
      <c r="C105" s="76">
        <f t="shared" si="8"/>
        <v>-216</v>
      </c>
      <c r="D105" s="53"/>
      <c r="E105" s="118"/>
      <c r="F105" s="53" t="e">
        <f>F107+#REF!</f>
        <v>#REF!</v>
      </c>
      <c r="G105" s="53" t="e">
        <f>G107+#REF!</f>
        <v>#REF!</v>
      </c>
      <c r="H105" s="53" t="e">
        <f>H107+#REF!</f>
        <v>#REF!</v>
      </c>
      <c r="I105" s="53" t="e">
        <f>I107+#REF!</f>
        <v>#REF!</v>
      </c>
    </row>
    <row r="106" spans="1:13" s="87" customFormat="1" ht="15" customHeight="1">
      <c r="A106" s="115" t="s">
        <v>19</v>
      </c>
      <c r="B106" s="78" t="s">
        <v>1</v>
      </c>
      <c r="C106" s="173">
        <f t="shared" si="8"/>
        <v>-216</v>
      </c>
    </row>
    <row r="107" spans="1:13" s="87" customFormat="1" ht="15" customHeight="1">
      <c r="A107" s="10" t="s">
        <v>20</v>
      </c>
      <c r="B107" s="50" t="s">
        <v>2</v>
      </c>
      <c r="C107" s="173">
        <f t="shared" si="8"/>
        <v>-216</v>
      </c>
    </row>
    <row r="108" spans="1:13" s="87" customFormat="1" ht="13.5" customHeight="1">
      <c r="A108" s="16" t="s">
        <v>10</v>
      </c>
      <c r="B108" s="78" t="s">
        <v>1</v>
      </c>
      <c r="C108" s="147">
        <f t="shared" si="8"/>
        <v>-216</v>
      </c>
    </row>
    <row r="109" spans="1:13" s="87" customFormat="1" ht="14.25" customHeight="1">
      <c r="A109" s="15"/>
      <c r="B109" s="50" t="s">
        <v>2</v>
      </c>
      <c r="C109" s="147">
        <f t="shared" si="8"/>
        <v>-216</v>
      </c>
    </row>
    <row r="110" spans="1:13" s="87" customFormat="1" ht="15" customHeight="1">
      <c r="A110" s="469" t="s">
        <v>54</v>
      </c>
      <c r="B110" s="78" t="s">
        <v>1</v>
      </c>
      <c r="C110" s="147">
        <f>C119</f>
        <v>-216</v>
      </c>
    </row>
    <row r="111" spans="1:13" s="87" customFormat="1" ht="15" customHeight="1">
      <c r="A111" s="467"/>
      <c r="B111" s="50" t="s">
        <v>2</v>
      </c>
      <c r="C111" s="147">
        <f>C120</f>
        <v>-216</v>
      </c>
    </row>
    <row r="112" spans="1:13">
      <c r="A112" s="411" t="s">
        <v>18</v>
      </c>
      <c r="B112" s="412"/>
      <c r="C112" s="413"/>
      <c r="D112" s="415"/>
      <c r="E112" s="165"/>
      <c r="F112" s="415"/>
      <c r="G112" s="415"/>
      <c r="H112" s="415"/>
      <c r="I112" s="416"/>
      <c r="J112" s="13"/>
      <c r="K112" s="13"/>
      <c r="L112" s="13"/>
      <c r="M112" s="13"/>
    </row>
    <row r="113" spans="1:3" s="87" customFormat="1" ht="15.75" customHeight="1">
      <c r="A113" s="166" t="s">
        <v>14</v>
      </c>
      <c r="B113" s="78" t="s">
        <v>1</v>
      </c>
      <c r="C113" s="147">
        <f t="shared" ref="C113:C120" si="9">C115</f>
        <v>-216</v>
      </c>
    </row>
    <row r="114" spans="1:3" s="87" customFormat="1" ht="15.75" customHeight="1">
      <c r="A114" s="167" t="s">
        <v>15</v>
      </c>
      <c r="B114" s="50" t="s">
        <v>2</v>
      </c>
      <c r="C114" s="147">
        <f t="shared" si="9"/>
        <v>-216</v>
      </c>
    </row>
    <row r="115" spans="1:3" s="87" customFormat="1" ht="15" customHeight="1">
      <c r="A115" s="168" t="s">
        <v>19</v>
      </c>
      <c r="B115" s="78" t="s">
        <v>1</v>
      </c>
      <c r="C115" s="173">
        <f t="shared" si="9"/>
        <v>-216</v>
      </c>
    </row>
    <row r="116" spans="1:3" s="87" customFormat="1" ht="15" customHeight="1">
      <c r="A116" s="169" t="s">
        <v>20</v>
      </c>
      <c r="B116" s="50" t="s">
        <v>2</v>
      </c>
      <c r="C116" s="173">
        <f t="shared" si="9"/>
        <v>-216</v>
      </c>
    </row>
    <row r="117" spans="1:3" s="87" customFormat="1" ht="13.5" customHeight="1">
      <c r="A117" s="469" t="s">
        <v>10</v>
      </c>
      <c r="B117" s="78" t="s">
        <v>1</v>
      </c>
      <c r="C117" s="147">
        <f t="shared" si="9"/>
        <v>-216</v>
      </c>
    </row>
    <row r="118" spans="1:3" s="87" customFormat="1" ht="14.25" customHeight="1">
      <c r="A118" s="467"/>
      <c r="B118" s="50" t="s">
        <v>2</v>
      </c>
      <c r="C118" s="147">
        <f t="shared" si="9"/>
        <v>-216</v>
      </c>
    </row>
    <row r="119" spans="1:3" s="87" customFormat="1" ht="15.75" customHeight="1">
      <c r="A119" s="469" t="s">
        <v>31</v>
      </c>
      <c r="B119" s="78" t="s">
        <v>1</v>
      </c>
      <c r="C119" s="147">
        <f t="shared" si="9"/>
        <v>-216</v>
      </c>
    </row>
    <row r="120" spans="1:3" s="87" customFormat="1" ht="15.75" customHeight="1">
      <c r="A120" s="467"/>
      <c r="B120" s="50" t="s">
        <v>2</v>
      </c>
      <c r="C120" s="147">
        <f t="shared" si="9"/>
        <v>-216</v>
      </c>
    </row>
    <row r="121" spans="1:3" s="119" customFormat="1" ht="13.5" customHeight="1">
      <c r="A121" s="470" t="s">
        <v>49</v>
      </c>
      <c r="B121" s="135" t="s">
        <v>1</v>
      </c>
      <c r="C121" s="259">
        <v>-216</v>
      </c>
    </row>
    <row r="122" spans="1:3" s="127" customFormat="1" ht="14.25" customHeight="1">
      <c r="A122" s="471"/>
      <c r="B122" s="113" t="s">
        <v>2</v>
      </c>
      <c r="C122" s="117">
        <v>-216</v>
      </c>
    </row>
    <row r="123" spans="1:3" s="73" customFormat="1">
      <c r="A123" s="185"/>
      <c r="B123" s="397"/>
      <c r="C123" s="53"/>
    </row>
    <row r="124" spans="1:3" s="73" customFormat="1">
      <c r="A124" s="185"/>
      <c r="B124" s="397"/>
      <c r="C124" s="53"/>
    </row>
    <row r="125" spans="1:3" s="73" customFormat="1">
      <c r="A125" s="185"/>
      <c r="B125" s="397"/>
      <c r="C125" s="53"/>
    </row>
    <row r="126" spans="1:3">
      <c r="A126" s="445"/>
      <c r="B126" s="446"/>
      <c r="C126" s="446"/>
    </row>
    <row r="127" spans="1:3">
      <c r="A127" s="445"/>
      <c r="B127" s="446"/>
      <c r="C127" s="446"/>
    </row>
    <row r="128" spans="1:3">
      <c r="A128" s="409"/>
      <c r="B128" s="410"/>
      <c r="C128" s="410"/>
    </row>
    <row r="129" spans="1:53" s="48" customFormat="1">
      <c r="A129" s="409"/>
      <c r="B129" s="410"/>
      <c r="C129" s="410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</row>
    <row r="130" spans="1:53" s="48" customFormat="1">
      <c r="A130" s="409"/>
      <c r="B130" s="410"/>
      <c r="C130" s="41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</row>
    <row r="131" spans="1:53" s="48" customFormat="1">
      <c r="A131" s="55"/>
      <c r="B131" s="1"/>
      <c r="C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</row>
    <row r="132" spans="1:53" s="48" customFormat="1">
      <c r="A132" s="55"/>
      <c r="B132" s="1"/>
      <c r="C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</row>
    <row r="133" spans="1:53" s="48" customFormat="1">
      <c r="A133" s="55"/>
      <c r="B133" s="1"/>
      <c r="C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</row>
    <row r="140" spans="1:53" s="48" customFormat="1">
      <c r="A140" s="19"/>
      <c r="B140" s="1"/>
      <c r="C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</row>
    <row r="141" spans="1:53" s="48" customFormat="1">
      <c r="A141" s="19"/>
      <c r="B141" s="1"/>
      <c r="C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</row>
  </sheetData>
  <mergeCells count="15">
    <mergeCell ref="A126:C126"/>
    <mergeCell ref="A127:C127"/>
    <mergeCell ref="D77:I77"/>
    <mergeCell ref="A110:A111"/>
    <mergeCell ref="A117:A118"/>
    <mergeCell ref="A119:A120"/>
    <mergeCell ref="A121:A122"/>
    <mergeCell ref="A101:A102"/>
    <mergeCell ref="A92:C92"/>
    <mergeCell ref="A1:C1"/>
    <mergeCell ref="A2:C2"/>
    <mergeCell ref="A7:C7"/>
    <mergeCell ref="C10:C12"/>
    <mergeCell ref="A39:C39"/>
    <mergeCell ref="A24:A2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A266"/>
  <sheetViews>
    <sheetView zoomScaleNormal="100" workbookViewId="0">
      <selection activeCell="A2" sqref="A2:C2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53">
      <c r="A1" s="452" t="s">
        <v>263</v>
      </c>
      <c r="B1" s="453"/>
      <c r="C1" s="453"/>
    </row>
    <row r="2" spans="1:53">
      <c r="A2" s="454" t="s">
        <v>72</v>
      </c>
      <c r="B2" s="453"/>
      <c r="C2" s="453"/>
    </row>
    <row r="3" spans="1:53">
      <c r="A3" s="146" t="s">
        <v>3</v>
      </c>
    </row>
    <row r="4" spans="1:53">
      <c r="A4" t="s">
        <v>4</v>
      </c>
    </row>
    <row r="7" spans="1:53" s="48" customFormat="1" ht="26.25" customHeight="1">
      <c r="A7" s="455" t="s">
        <v>297</v>
      </c>
      <c r="B7" s="455"/>
      <c r="C7" s="455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8" customFormat="1" ht="19.5" customHeight="1">
      <c r="A8" s="393"/>
      <c r="B8" s="393"/>
      <c r="C8" s="39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8" customFormat="1" ht="16.5" customHeight="1">
      <c r="A9"/>
      <c r="B9" s="2"/>
      <c r="C9" s="21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8" customFormat="1">
      <c r="A10" s="8" t="s">
        <v>5</v>
      </c>
      <c r="B10" s="5" t="s">
        <v>0</v>
      </c>
      <c r="C10" s="456" t="s">
        <v>261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8" customFormat="1">
      <c r="A11" s="3" t="s">
        <v>6</v>
      </c>
      <c r="B11" s="6"/>
      <c r="C11" s="457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8" customFormat="1">
      <c r="A12" s="3" t="s">
        <v>7</v>
      </c>
      <c r="B12" s="6"/>
      <c r="C12" s="45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8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8" customFormat="1" ht="15.75">
      <c r="A14" s="40" t="s">
        <v>12</v>
      </c>
      <c r="B14" s="21" t="s">
        <v>1</v>
      </c>
      <c r="C14" s="74">
        <f>C16+C24+C28</f>
        <v>161.00299999999936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8" customFormat="1">
      <c r="A15" s="20"/>
      <c r="B15" s="22" t="s">
        <v>2</v>
      </c>
      <c r="C15" s="74">
        <f>C17+C25+C29</f>
        <v>161.00299999999936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8" customFormat="1">
      <c r="A16" s="30" t="s">
        <v>21</v>
      </c>
      <c r="B16" s="17" t="s">
        <v>1</v>
      </c>
      <c r="C16" s="32">
        <f t="shared" ref="C16:C21" si="0">C18</f>
        <v>102.99999999999966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8" customFormat="1">
      <c r="A17" s="14" t="s">
        <v>9</v>
      </c>
      <c r="B17" s="18" t="s">
        <v>2</v>
      </c>
      <c r="C17" s="32">
        <f t="shared" si="0"/>
        <v>102.99999999999966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si="0"/>
        <v>102.99999999999966</v>
      </c>
    </row>
    <row r="19" spans="1:53">
      <c r="A19" s="15"/>
      <c r="B19" s="11" t="s">
        <v>2</v>
      </c>
      <c r="C19" s="23">
        <f t="shared" si="0"/>
        <v>102.99999999999966</v>
      </c>
    </row>
    <row r="20" spans="1:53">
      <c r="A20" s="65" t="s">
        <v>13</v>
      </c>
      <c r="B20" s="12" t="s">
        <v>1</v>
      </c>
      <c r="C20" s="23">
        <f t="shared" si="0"/>
        <v>102.99999999999966</v>
      </c>
    </row>
    <row r="21" spans="1:53">
      <c r="A21" s="75"/>
      <c r="B21" s="50" t="s">
        <v>2</v>
      </c>
      <c r="C21" s="23">
        <f t="shared" si="0"/>
        <v>102.99999999999966</v>
      </c>
    </row>
    <row r="22" spans="1:53">
      <c r="A22" s="27" t="s">
        <v>24</v>
      </c>
      <c r="B22" s="9" t="s">
        <v>1</v>
      </c>
      <c r="C22" s="23">
        <f>C83</f>
        <v>102.99999999999966</v>
      </c>
      <c r="L22" s="48"/>
    </row>
    <row r="23" spans="1:53">
      <c r="A23" s="10"/>
      <c r="B23" s="11" t="s">
        <v>2</v>
      </c>
      <c r="C23" s="23">
        <f>C84</f>
        <v>102.99999999999966</v>
      </c>
      <c r="L23" s="48"/>
    </row>
    <row r="24" spans="1:53" s="71" customFormat="1" ht="14.25" customHeight="1">
      <c r="A24" s="233" t="s">
        <v>94</v>
      </c>
      <c r="B24" s="17" t="s">
        <v>1</v>
      </c>
      <c r="C24" s="32">
        <f>C26</f>
        <v>2.9999999997016857E-3</v>
      </c>
    </row>
    <row r="25" spans="1:53" s="71" customFormat="1" ht="14.25" customHeight="1">
      <c r="A25" s="44" t="s">
        <v>15</v>
      </c>
      <c r="B25" s="18" t="s">
        <v>2</v>
      </c>
      <c r="C25" s="32">
        <f>C27</f>
        <v>2.9999999997016857E-3</v>
      </c>
    </row>
    <row r="26" spans="1:53" s="71" customFormat="1" ht="25.5">
      <c r="A26" s="158" t="s">
        <v>53</v>
      </c>
      <c r="B26" s="17" t="s">
        <v>1</v>
      </c>
      <c r="C26" s="23">
        <f>C44</f>
        <v>2.9999999997016857E-3</v>
      </c>
    </row>
    <row r="27" spans="1:53" s="71" customFormat="1">
      <c r="A27" s="44"/>
      <c r="B27" s="18" t="s">
        <v>2</v>
      </c>
      <c r="C27" s="23">
        <f>C45</f>
        <v>2.9999999997016857E-3</v>
      </c>
    </row>
    <row r="28" spans="1:53">
      <c r="A28" s="47" t="s">
        <v>17</v>
      </c>
      <c r="B28" s="12" t="s">
        <v>1</v>
      </c>
      <c r="C28" s="32">
        <f>C31</f>
        <v>58</v>
      </c>
    </row>
    <row r="29" spans="1:53">
      <c r="A29" s="46" t="s">
        <v>9</v>
      </c>
      <c r="B29" s="11" t="s">
        <v>2</v>
      </c>
      <c r="C29" s="32">
        <f>C32</f>
        <v>58</v>
      </c>
    </row>
    <row r="30" spans="1:53" hidden="1">
      <c r="A30" s="10"/>
      <c r="B30" s="11" t="s">
        <v>2</v>
      </c>
      <c r="C30" s="23"/>
      <c r="D30"/>
    </row>
    <row r="31" spans="1:53">
      <c r="A31" s="16" t="s">
        <v>10</v>
      </c>
      <c r="B31" s="9" t="s">
        <v>1</v>
      </c>
      <c r="C31" s="23">
        <f>C33</f>
        <v>58</v>
      </c>
    </row>
    <row r="32" spans="1:53">
      <c r="A32" s="15"/>
      <c r="B32" s="11" t="s">
        <v>2</v>
      </c>
      <c r="C32" s="23">
        <f>C34</f>
        <v>58</v>
      </c>
    </row>
    <row r="33" spans="1:53">
      <c r="A33" s="16" t="s">
        <v>13</v>
      </c>
      <c r="B33" s="12" t="s">
        <v>1</v>
      </c>
      <c r="C33" s="23">
        <f>C35</f>
        <v>58</v>
      </c>
    </row>
    <row r="34" spans="1:53">
      <c r="A34" s="10"/>
      <c r="B34" s="11" t="s">
        <v>2</v>
      </c>
      <c r="C34" s="23">
        <f>C36</f>
        <v>58</v>
      </c>
    </row>
    <row r="35" spans="1:53">
      <c r="A35" s="27" t="s">
        <v>24</v>
      </c>
      <c r="B35" s="9" t="s">
        <v>1</v>
      </c>
      <c r="C35" s="23">
        <f>C93</f>
        <v>58</v>
      </c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</row>
    <row r="36" spans="1:53" ht="14.25" customHeight="1">
      <c r="A36" s="10"/>
      <c r="B36" s="11" t="s">
        <v>2</v>
      </c>
      <c r="C36" s="23">
        <f>C94</f>
        <v>58</v>
      </c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</row>
    <row r="37" spans="1:53" s="87" customFormat="1" ht="13.5" hidden="1" customHeight="1">
      <c r="A37" s="140" t="s">
        <v>27</v>
      </c>
      <c r="B37" s="104"/>
      <c r="C37" s="23"/>
    </row>
    <row r="38" spans="1:53" s="87" customFormat="1" ht="15.75" hidden="1" customHeight="1">
      <c r="A38" s="15"/>
      <c r="B38" s="104"/>
      <c r="C38" s="23"/>
    </row>
    <row r="39" spans="1:53" s="66" customFormat="1">
      <c r="A39" s="69" t="s">
        <v>25</v>
      </c>
      <c r="B39" s="69"/>
      <c r="C39" s="69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</row>
    <row r="40" spans="1:53" s="48" customFormat="1" ht="15">
      <c r="A40" s="70" t="s">
        <v>32</v>
      </c>
      <c r="B40" s="78" t="s">
        <v>1</v>
      </c>
      <c r="C40" s="23">
        <f>C42</f>
        <v>2.9999999997016857E-3</v>
      </c>
    </row>
    <row r="41" spans="1:53" s="48" customFormat="1">
      <c r="A41" s="49"/>
      <c r="B41" s="50" t="s">
        <v>2</v>
      </c>
      <c r="C41" s="23">
        <f>C43</f>
        <v>2.9999999997016857E-3</v>
      </c>
    </row>
    <row r="42" spans="1:53" s="71" customFormat="1" ht="14.25" customHeight="1">
      <c r="A42" s="233" t="s">
        <v>94</v>
      </c>
      <c r="B42" s="17" t="s">
        <v>1</v>
      </c>
      <c r="C42" s="32">
        <f>C44</f>
        <v>2.9999999997016857E-3</v>
      </c>
    </row>
    <row r="43" spans="1:53" s="71" customFormat="1" ht="14.25" customHeight="1">
      <c r="A43" s="44" t="s">
        <v>15</v>
      </c>
      <c r="B43" s="18" t="s">
        <v>2</v>
      </c>
      <c r="C43" s="32">
        <f>C45</f>
        <v>2.9999999997016857E-3</v>
      </c>
    </row>
    <row r="44" spans="1:53" s="71" customFormat="1" ht="25.5">
      <c r="A44" s="158" t="s">
        <v>53</v>
      </c>
      <c r="B44" s="17" t="s">
        <v>1</v>
      </c>
      <c r="C44" s="23">
        <f>C51+C68</f>
        <v>2.9999999997016857E-3</v>
      </c>
    </row>
    <row r="45" spans="1:53" s="71" customFormat="1">
      <c r="A45" s="31"/>
      <c r="B45" s="18" t="s">
        <v>2</v>
      </c>
      <c r="C45" s="23">
        <f>C52+C69</f>
        <v>2.9999999997016857E-3</v>
      </c>
    </row>
    <row r="46" spans="1:53" s="48" customFormat="1">
      <c r="A46" s="402" t="s">
        <v>18</v>
      </c>
      <c r="B46" s="403"/>
      <c r="C46" s="404"/>
      <c r="D46" s="153"/>
      <c r="E46" s="154"/>
      <c r="F46" s="153"/>
      <c r="G46" s="153"/>
      <c r="H46" s="153"/>
      <c r="I46" s="153"/>
    </row>
    <row r="47" spans="1:53" s="48" customFormat="1">
      <c r="A47" s="175" t="s">
        <v>14</v>
      </c>
      <c r="B47" s="78" t="s">
        <v>1</v>
      </c>
      <c r="C47" s="57">
        <f>C49</f>
        <v>6416.15</v>
      </c>
      <c r="D47" s="155"/>
      <c r="E47" s="155"/>
      <c r="F47" s="155"/>
      <c r="G47" s="155"/>
      <c r="H47" s="155"/>
      <c r="I47" s="155"/>
    </row>
    <row r="48" spans="1:53" s="48" customFormat="1">
      <c r="A48" s="26" t="s">
        <v>50</v>
      </c>
      <c r="B48" s="18" t="s">
        <v>2</v>
      </c>
      <c r="C48" s="57">
        <f>C50</f>
        <v>6416.15</v>
      </c>
      <c r="D48" s="54"/>
      <c r="E48" s="54"/>
      <c r="F48" s="54"/>
      <c r="G48" s="54"/>
      <c r="H48" s="54"/>
      <c r="I48" s="54"/>
    </row>
    <row r="49" spans="1:26" s="71" customFormat="1" ht="14.25" customHeight="1">
      <c r="A49" s="306" t="s">
        <v>94</v>
      </c>
      <c r="B49" s="17" t="s">
        <v>1</v>
      </c>
      <c r="C49" s="51">
        <f>C51</f>
        <v>6416.15</v>
      </c>
    </row>
    <row r="50" spans="1:26" s="71" customFormat="1" ht="14.25" customHeight="1">
      <c r="A50" s="44" t="s">
        <v>15</v>
      </c>
      <c r="B50" s="18" t="s">
        <v>2</v>
      </c>
      <c r="C50" s="51">
        <f>C52</f>
        <v>6416.15</v>
      </c>
    </row>
    <row r="51" spans="1:26" s="71" customFormat="1" ht="25.5">
      <c r="A51" s="307" t="s">
        <v>53</v>
      </c>
      <c r="B51" s="17" t="s">
        <v>1</v>
      </c>
      <c r="C51" s="51">
        <f>C53+C55+C57+C59+C61</f>
        <v>6416.15</v>
      </c>
    </row>
    <row r="52" spans="1:26" s="71" customFormat="1">
      <c r="A52" s="44"/>
      <c r="B52" s="18" t="s">
        <v>2</v>
      </c>
      <c r="C52" s="51">
        <f>C54+C56+C58+C60+C62</f>
        <v>6416.15</v>
      </c>
    </row>
    <row r="53" spans="1:26" s="260" customFormat="1">
      <c r="A53" s="303" t="s">
        <v>306</v>
      </c>
      <c r="B53" s="184" t="s">
        <v>1</v>
      </c>
      <c r="C53" s="121">
        <v>-374.85</v>
      </c>
      <c r="D53" s="266"/>
      <c r="E53" s="266"/>
      <c r="F53" s="266"/>
      <c r="G53" s="266"/>
      <c r="H53" s="266"/>
      <c r="I53" s="266"/>
    </row>
    <row r="54" spans="1:26" s="123" customFormat="1" ht="15.75" customHeight="1">
      <c r="A54" s="105"/>
      <c r="B54" s="89" t="s">
        <v>2</v>
      </c>
      <c r="C54" s="121">
        <v>-374.85</v>
      </c>
      <c r="D54" s="205"/>
      <c r="E54" s="205"/>
      <c r="F54" s="205"/>
      <c r="G54" s="205"/>
      <c r="H54" s="205"/>
      <c r="I54" s="205"/>
    </row>
    <row r="55" spans="1:26" s="260" customFormat="1" ht="25.5">
      <c r="A55" s="303" t="s">
        <v>307</v>
      </c>
      <c r="B55" s="184" t="s">
        <v>1</v>
      </c>
      <c r="C55" s="121">
        <v>162</v>
      </c>
      <c r="D55" s="266"/>
      <c r="E55" s="266"/>
      <c r="F55" s="266"/>
      <c r="G55" s="266"/>
      <c r="H55" s="266"/>
      <c r="I55" s="266"/>
    </row>
    <row r="56" spans="1:26" s="123" customFormat="1">
      <c r="A56" s="105"/>
      <c r="B56" s="89" t="s">
        <v>2</v>
      </c>
      <c r="C56" s="121">
        <v>162</v>
      </c>
      <c r="D56" s="205"/>
      <c r="E56" s="205"/>
      <c r="F56" s="205"/>
      <c r="G56" s="205"/>
      <c r="H56" s="205"/>
      <c r="I56" s="205"/>
    </row>
    <row r="57" spans="1:26" s="260" customFormat="1" ht="25.5">
      <c r="A57" s="303" t="s">
        <v>308</v>
      </c>
      <c r="B57" s="184" t="s">
        <v>1</v>
      </c>
      <c r="C57" s="121">
        <v>600</v>
      </c>
      <c r="D57" s="266"/>
      <c r="E57" s="266"/>
      <c r="F57" s="266"/>
      <c r="G57" s="266"/>
      <c r="H57" s="266"/>
      <c r="I57" s="266"/>
    </row>
    <row r="58" spans="1:26" s="123" customFormat="1">
      <c r="A58" s="105"/>
      <c r="B58" s="89" t="s">
        <v>2</v>
      </c>
      <c r="C58" s="121">
        <v>600</v>
      </c>
      <c r="D58" s="205"/>
      <c r="E58" s="205"/>
      <c r="F58" s="205"/>
      <c r="G58" s="205"/>
      <c r="H58" s="205"/>
      <c r="I58" s="205"/>
    </row>
    <row r="59" spans="1:26" s="260" customFormat="1" ht="25.5">
      <c r="A59" s="303" t="s">
        <v>309</v>
      </c>
      <c r="B59" s="184" t="s">
        <v>1</v>
      </c>
      <c r="C59" s="121">
        <v>3312</v>
      </c>
      <c r="D59" s="266"/>
      <c r="E59" s="266"/>
      <c r="F59" s="266"/>
      <c r="G59" s="266"/>
      <c r="H59" s="266"/>
      <c r="I59" s="266"/>
    </row>
    <row r="60" spans="1:26" s="123" customFormat="1">
      <c r="A60" s="242"/>
      <c r="B60" s="89" t="s">
        <v>2</v>
      </c>
      <c r="C60" s="121">
        <v>3312</v>
      </c>
      <c r="D60" s="205"/>
      <c r="E60" s="205"/>
      <c r="F60" s="205"/>
      <c r="G60" s="205"/>
      <c r="H60" s="205"/>
      <c r="I60" s="205"/>
    </row>
    <row r="61" spans="1:26" s="260" customFormat="1" ht="25.5">
      <c r="A61" s="303" t="s">
        <v>310</v>
      </c>
      <c r="B61" s="184" t="s">
        <v>1</v>
      </c>
      <c r="C61" s="121">
        <v>2717</v>
      </c>
      <c r="D61" s="266"/>
      <c r="E61" s="266"/>
      <c r="F61" s="266"/>
      <c r="G61" s="266"/>
      <c r="H61" s="266"/>
      <c r="I61" s="266"/>
    </row>
    <row r="62" spans="1:26" s="123" customFormat="1">
      <c r="A62" s="242"/>
      <c r="B62" s="89" t="s">
        <v>2</v>
      </c>
      <c r="C62" s="121">
        <v>2717</v>
      </c>
      <c r="D62" s="205"/>
      <c r="E62" s="205"/>
      <c r="F62" s="205"/>
      <c r="G62" s="205"/>
      <c r="H62" s="205"/>
      <c r="I62" s="205"/>
    </row>
    <row r="63" spans="1:26" s="66" customFormat="1">
      <c r="A63" s="459" t="s">
        <v>47</v>
      </c>
      <c r="B63" s="459"/>
      <c r="C63" s="459"/>
      <c r="D63" s="48"/>
      <c r="E63" s="54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</row>
    <row r="64" spans="1:26" s="71" customFormat="1">
      <c r="A64" s="157" t="s">
        <v>14</v>
      </c>
      <c r="B64" s="171" t="s">
        <v>1</v>
      </c>
      <c r="C64" s="159">
        <f>C66</f>
        <v>-6416.1469999999999</v>
      </c>
    </row>
    <row r="65" spans="1:10" s="71" customFormat="1">
      <c r="A65" s="44" t="s">
        <v>15</v>
      </c>
      <c r="B65" s="18" t="s">
        <v>2</v>
      </c>
      <c r="C65" s="159">
        <f>C67</f>
        <v>-6416.1469999999999</v>
      </c>
    </row>
    <row r="66" spans="1:10" s="71" customFormat="1" ht="14.25" customHeight="1">
      <c r="A66" s="233" t="s">
        <v>94</v>
      </c>
      <c r="B66" s="17" t="s">
        <v>1</v>
      </c>
      <c r="C66" s="32">
        <f>C68</f>
        <v>-6416.1469999999999</v>
      </c>
    </row>
    <row r="67" spans="1:10" s="71" customFormat="1" ht="14.25" customHeight="1">
      <c r="A67" s="44" t="s">
        <v>15</v>
      </c>
      <c r="B67" s="18" t="s">
        <v>2</v>
      </c>
      <c r="C67" s="32">
        <f>C69</f>
        <v>-6416.1469999999999</v>
      </c>
    </row>
    <row r="68" spans="1:10" s="71" customFormat="1" ht="25.5">
      <c r="A68" s="158" t="s">
        <v>53</v>
      </c>
      <c r="B68" s="17" t="s">
        <v>1</v>
      </c>
      <c r="C68" s="23">
        <f>C70+C72</f>
        <v>-6416.1469999999999</v>
      </c>
    </row>
    <row r="69" spans="1:10" s="71" customFormat="1">
      <c r="A69" s="31"/>
      <c r="B69" s="18" t="s">
        <v>2</v>
      </c>
      <c r="C69" s="23">
        <f>C71+C73</f>
        <v>-6416.1469999999999</v>
      </c>
    </row>
    <row r="70" spans="1:10" s="119" customFormat="1" ht="51.75" customHeight="1">
      <c r="A70" s="311" t="s">
        <v>62</v>
      </c>
      <c r="B70" s="135" t="s">
        <v>1</v>
      </c>
      <c r="C70" s="117">
        <v>-516.14700000000005</v>
      </c>
      <c r="E70" s="282"/>
      <c r="F70" s="282"/>
      <c r="G70" s="282"/>
      <c r="H70" s="282"/>
      <c r="I70" s="282"/>
      <c r="J70" s="282"/>
    </row>
    <row r="71" spans="1:10" s="127" customFormat="1">
      <c r="A71" s="250"/>
      <c r="B71" s="113" t="s">
        <v>2</v>
      </c>
      <c r="C71" s="117">
        <v>-516.14700000000005</v>
      </c>
      <c r="E71" s="249"/>
      <c r="F71" s="249"/>
      <c r="G71" s="249"/>
      <c r="H71" s="249"/>
      <c r="I71" s="249"/>
      <c r="J71" s="249"/>
    </row>
    <row r="72" spans="1:10" s="119" customFormat="1" ht="39" customHeight="1">
      <c r="A72" s="315" t="s">
        <v>63</v>
      </c>
      <c r="B72" s="135" t="s">
        <v>1</v>
      </c>
      <c r="C72" s="117">
        <v>-5900</v>
      </c>
      <c r="E72" s="282"/>
      <c r="F72" s="282"/>
      <c r="G72" s="282"/>
      <c r="H72" s="282"/>
      <c r="I72" s="282"/>
      <c r="J72" s="282"/>
    </row>
    <row r="73" spans="1:10" s="127" customFormat="1">
      <c r="A73" s="209"/>
      <c r="B73" s="113" t="s">
        <v>2</v>
      </c>
      <c r="C73" s="117">
        <v>-5900</v>
      </c>
      <c r="E73" s="249"/>
      <c r="F73" s="249"/>
      <c r="G73" s="249"/>
      <c r="H73" s="249"/>
      <c r="I73" s="249"/>
      <c r="J73" s="249"/>
    </row>
    <row r="74" spans="1:10">
      <c r="A74" s="447" t="s">
        <v>8</v>
      </c>
      <c r="B74" s="448"/>
      <c r="C74" s="449"/>
    </row>
    <row r="75" spans="1:10" ht="15">
      <c r="A75" s="72" t="s">
        <v>12</v>
      </c>
      <c r="B75" s="33" t="s">
        <v>1</v>
      </c>
      <c r="C75" s="34">
        <f>C77+C85</f>
        <v>160.99999999999966</v>
      </c>
    </row>
    <row r="76" spans="1:10">
      <c r="A76" s="38"/>
      <c r="B76" s="35" t="s">
        <v>2</v>
      </c>
      <c r="C76" s="34">
        <f>C78+C86</f>
        <v>160.99999999999966</v>
      </c>
    </row>
    <row r="77" spans="1:10">
      <c r="A77" s="30" t="s">
        <v>21</v>
      </c>
      <c r="B77" s="17" t="s">
        <v>1</v>
      </c>
      <c r="C77" s="23">
        <f t="shared" ref="C77:C82" si="1">C79</f>
        <v>102.99999999999966</v>
      </c>
    </row>
    <row r="78" spans="1:10">
      <c r="A78" s="14" t="s">
        <v>9</v>
      </c>
      <c r="B78" s="18" t="s">
        <v>2</v>
      </c>
      <c r="C78" s="23">
        <f t="shared" si="1"/>
        <v>102.99999999999966</v>
      </c>
    </row>
    <row r="79" spans="1:10">
      <c r="A79" s="41" t="s">
        <v>10</v>
      </c>
      <c r="B79" s="9" t="s">
        <v>1</v>
      </c>
      <c r="C79" s="23">
        <f t="shared" si="1"/>
        <v>102.99999999999966</v>
      </c>
    </row>
    <row r="80" spans="1:10">
      <c r="A80" s="15"/>
      <c r="B80" s="11" t="s">
        <v>2</v>
      </c>
      <c r="C80" s="23">
        <f t="shared" si="1"/>
        <v>102.99999999999966</v>
      </c>
    </row>
    <row r="81" spans="1:11">
      <c r="A81" s="25" t="s">
        <v>13</v>
      </c>
      <c r="B81" s="12" t="s">
        <v>1</v>
      </c>
      <c r="C81" s="23">
        <f t="shared" si="1"/>
        <v>102.99999999999966</v>
      </c>
    </row>
    <row r="82" spans="1:11">
      <c r="A82" s="10"/>
      <c r="B82" s="11" t="s">
        <v>2</v>
      </c>
      <c r="C82" s="23">
        <f t="shared" si="1"/>
        <v>102.99999999999966</v>
      </c>
      <c r="D82"/>
    </row>
    <row r="83" spans="1:11">
      <c r="A83" s="27" t="s">
        <v>24</v>
      </c>
      <c r="B83" s="9" t="s">
        <v>1</v>
      </c>
      <c r="C83" s="23">
        <f>C105+C134+C180+C208</f>
        <v>102.99999999999966</v>
      </c>
      <c r="D83"/>
    </row>
    <row r="84" spans="1:11">
      <c r="A84" s="10"/>
      <c r="B84" s="11" t="s">
        <v>2</v>
      </c>
      <c r="C84" s="23">
        <f>C106+C135+C181+C209</f>
        <v>102.99999999999966</v>
      </c>
      <c r="D84"/>
    </row>
    <row r="85" spans="1:11">
      <c r="A85" s="30" t="s">
        <v>17</v>
      </c>
      <c r="B85" s="12" t="s">
        <v>1</v>
      </c>
      <c r="C85" s="32">
        <f>C89</f>
        <v>58</v>
      </c>
      <c r="D85"/>
    </row>
    <row r="86" spans="1:11">
      <c r="A86" s="14" t="s">
        <v>9</v>
      </c>
      <c r="B86" s="11" t="s">
        <v>2</v>
      </c>
      <c r="C86" s="32">
        <f>C90</f>
        <v>58</v>
      </c>
      <c r="D86"/>
    </row>
    <row r="87" spans="1:11" hidden="1">
      <c r="A87" s="82" t="s">
        <v>38</v>
      </c>
      <c r="B87" s="9" t="s">
        <v>1</v>
      </c>
      <c r="C87" s="23"/>
      <c r="D87"/>
    </row>
    <row r="88" spans="1:11" hidden="1">
      <c r="A88" s="10"/>
      <c r="B88" s="11" t="s">
        <v>2</v>
      </c>
      <c r="C88" s="23"/>
      <c r="D88"/>
    </row>
    <row r="89" spans="1:11">
      <c r="A89" s="16" t="s">
        <v>10</v>
      </c>
      <c r="B89" s="9" t="s">
        <v>1</v>
      </c>
      <c r="C89" s="23">
        <f>C91</f>
        <v>58</v>
      </c>
      <c r="D89"/>
    </row>
    <row r="90" spans="1:11">
      <c r="A90" s="15"/>
      <c r="B90" s="11" t="s">
        <v>2</v>
      </c>
      <c r="C90" s="23">
        <f>C92</f>
        <v>58</v>
      </c>
      <c r="D90"/>
    </row>
    <row r="91" spans="1:11">
      <c r="A91" s="16" t="s">
        <v>13</v>
      </c>
      <c r="B91" s="12" t="s">
        <v>1</v>
      </c>
      <c r="C91" s="23">
        <f>C93</f>
        <v>58</v>
      </c>
      <c r="D91"/>
    </row>
    <row r="92" spans="1:11">
      <c r="A92" s="10"/>
      <c r="B92" s="11" t="s">
        <v>2</v>
      </c>
      <c r="C92" s="23">
        <f>C94</f>
        <v>58</v>
      </c>
      <c r="D92"/>
    </row>
    <row r="93" spans="1:11">
      <c r="A93" s="27" t="s">
        <v>24</v>
      </c>
      <c r="B93" s="9" t="s">
        <v>1</v>
      </c>
      <c r="C93" s="23">
        <f>C214</f>
        <v>58</v>
      </c>
    </row>
    <row r="94" spans="1:11">
      <c r="A94" s="10"/>
      <c r="B94" s="11" t="s">
        <v>2</v>
      </c>
      <c r="C94" s="23">
        <f>C215</f>
        <v>58</v>
      </c>
    </row>
    <row r="95" spans="1:11">
      <c r="A95" s="447" t="s">
        <v>121</v>
      </c>
      <c r="B95" s="475"/>
      <c r="C95" s="476"/>
      <c r="D95" s="164"/>
      <c r="E95" s="133"/>
      <c r="F95" s="164"/>
      <c r="G95" s="164"/>
      <c r="H95" s="164"/>
      <c r="I95" s="164"/>
      <c r="J95" s="13"/>
      <c r="K95" s="55"/>
    </row>
    <row r="96" spans="1:11">
      <c r="A96" s="101" t="s">
        <v>14</v>
      </c>
      <c r="B96" s="179"/>
      <c r="C96" s="23"/>
      <c r="D96" s="56"/>
      <c r="E96" s="56"/>
      <c r="F96" s="56"/>
      <c r="G96" s="56"/>
      <c r="H96" s="56"/>
      <c r="I96" s="64"/>
    </row>
    <row r="97" spans="1:11">
      <c r="A97" s="170" t="s">
        <v>22</v>
      </c>
      <c r="B97" s="78" t="s">
        <v>1</v>
      </c>
      <c r="C97" s="23">
        <f t="shared" ref="C97:C104" si="2">C99</f>
        <v>4261.3999999999996</v>
      </c>
      <c r="D97" s="53"/>
      <c r="E97" s="53"/>
      <c r="F97" s="53"/>
      <c r="G97" s="53"/>
      <c r="H97" s="53"/>
      <c r="I97" s="53"/>
      <c r="J97" s="13"/>
      <c r="K97" s="13"/>
    </row>
    <row r="98" spans="1:11">
      <c r="A98" s="58"/>
      <c r="B98" s="50" t="s">
        <v>2</v>
      </c>
      <c r="C98" s="23">
        <f t="shared" si="2"/>
        <v>4261.3999999999996</v>
      </c>
      <c r="D98" s="53"/>
      <c r="E98" s="53"/>
      <c r="F98" s="53"/>
      <c r="G98" s="53"/>
      <c r="H98" s="53"/>
      <c r="I98" s="53"/>
      <c r="J98" s="13"/>
      <c r="K98" s="13"/>
    </row>
    <row r="99" spans="1:11">
      <c r="A99" s="36" t="s">
        <v>19</v>
      </c>
      <c r="B99" s="187" t="s">
        <v>1</v>
      </c>
      <c r="C99" s="23">
        <f t="shared" si="2"/>
        <v>4261.3999999999996</v>
      </c>
      <c r="D99" s="53"/>
      <c r="E99" s="60"/>
      <c r="F99" s="60"/>
      <c r="G99" s="60"/>
      <c r="H99" s="60"/>
      <c r="I99" s="60"/>
      <c r="J99" s="13"/>
      <c r="K99" s="13"/>
    </row>
    <row r="100" spans="1:11">
      <c r="A100" s="58" t="s">
        <v>20</v>
      </c>
      <c r="B100" s="178" t="s">
        <v>2</v>
      </c>
      <c r="C100" s="23">
        <f t="shared" si="2"/>
        <v>4261.3999999999996</v>
      </c>
      <c r="D100" s="53"/>
      <c r="E100" s="60"/>
      <c r="F100" s="60"/>
      <c r="G100" s="60"/>
      <c r="H100" s="60"/>
      <c r="I100" s="60"/>
      <c r="J100" s="13"/>
      <c r="K100" s="13"/>
    </row>
    <row r="101" spans="1:11">
      <c r="A101" s="16" t="s">
        <v>10</v>
      </c>
      <c r="B101" s="9" t="s">
        <v>1</v>
      </c>
      <c r="C101" s="23">
        <f t="shared" si="2"/>
        <v>4261.3999999999996</v>
      </c>
      <c r="D101" s="53"/>
      <c r="E101" s="60"/>
      <c r="F101" s="60"/>
      <c r="G101" s="60"/>
      <c r="H101" s="60"/>
      <c r="I101" s="60"/>
      <c r="J101" s="13"/>
      <c r="K101" s="13"/>
    </row>
    <row r="102" spans="1:11">
      <c r="A102" s="15"/>
      <c r="B102" s="11" t="s">
        <v>2</v>
      </c>
      <c r="C102" s="23">
        <f t="shared" si="2"/>
        <v>4261.3999999999996</v>
      </c>
      <c r="D102" s="53"/>
      <c r="E102" s="60"/>
      <c r="F102" s="60"/>
      <c r="G102" s="60"/>
      <c r="H102" s="60"/>
      <c r="I102" s="60"/>
      <c r="J102" s="13"/>
      <c r="K102" s="13"/>
    </row>
    <row r="103" spans="1:11">
      <c r="A103" s="41" t="s">
        <v>23</v>
      </c>
      <c r="B103" s="17" t="s">
        <v>1</v>
      </c>
      <c r="C103" s="23">
        <f t="shared" si="2"/>
        <v>4261.3999999999996</v>
      </c>
    </row>
    <row r="104" spans="1:11">
      <c r="A104" s="14"/>
      <c r="B104" s="18" t="s">
        <v>2</v>
      </c>
      <c r="C104" s="23">
        <f t="shared" si="2"/>
        <v>4261.3999999999996</v>
      </c>
    </row>
    <row r="105" spans="1:11" ht="17.25" customHeight="1">
      <c r="A105" s="27" t="s">
        <v>24</v>
      </c>
      <c r="B105" s="9" t="s">
        <v>1</v>
      </c>
      <c r="C105" s="23">
        <f>C114</f>
        <v>4261.3999999999996</v>
      </c>
    </row>
    <row r="106" spans="1:11" ht="16.5" customHeight="1">
      <c r="A106" s="10"/>
      <c r="B106" s="11" t="s">
        <v>2</v>
      </c>
      <c r="C106" s="23">
        <f>C115</f>
        <v>4261.3999999999996</v>
      </c>
    </row>
    <row r="107" spans="1:11" s="48" customFormat="1">
      <c r="A107" s="459" t="s">
        <v>39</v>
      </c>
      <c r="B107" s="459"/>
      <c r="C107" s="459"/>
    </row>
    <row r="108" spans="1:11" s="87" customFormat="1">
      <c r="A108" s="183" t="s">
        <v>14</v>
      </c>
      <c r="B108" s="184" t="s">
        <v>1</v>
      </c>
      <c r="C108" s="86">
        <f t="shared" ref="C108:C115" si="3">C110</f>
        <v>4261.3999999999996</v>
      </c>
    </row>
    <row r="109" spans="1:11" s="87" customFormat="1">
      <c r="A109" s="105" t="s">
        <v>15</v>
      </c>
      <c r="B109" s="89" t="s">
        <v>2</v>
      </c>
      <c r="C109" s="86">
        <f t="shared" si="3"/>
        <v>4261.3999999999996</v>
      </c>
    </row>
    <row r="110" spans="1:11">
      <c r="A110" s="30" t="s">
        <v>21</v>
      </c>
      <c r="B110" s="17" t="s">
        <v>1</v>
      </c>
      <c r="C110" s="32">
        <f t="shared" si="3"/>
        <v>4261.3999999999996</v>
      </c>
    </row>
    <row r="111" spans="1:11">
      <c r="A111" s="14" t="s">
        <v>9</v>
      </c>
      <c r="B111" s="18" t="s">
        <v>2</v>
      </c>
      <c r="C111" s="32">
        <f t="shared" si="3"/>
        <v>4261.3999999999996</v>
      </c>
    </row>
    <row r="112" spans="1:11" s="48" customFormat="1">
      <c r="A112" s="16" t="s">
        <v>10</v>
      </c>
      <c r="B112" s="9" t="s">
        <v>1</v>
      </c>
      <c r="C112" s="23">
        <f t="shared" si="3"/>
        <v>4261.3999999999996</v>
      </c>
    </row>
    <row r="113" spans="1:11" s="48" customFormat="1">
      <c r="A113" s="15"/>
      <c r="B113" s="11" t="s">
        <v>2</v>
      </c>
      <c r="C113" s="23">
        <f t="shared" si="3"/>
        <v>4261.3999999999996</v>
      </c>
    </row>
    <row r="114" spans="1:11">
      <c r="A114" s="27" t="s">
        <v>24</v>
      </c>
      <c r="B114" s="12" t="s">
        <v>1</v>
      </c>
      <c r="C114" s="23">
        <f t="shared" si="3"/>
        <v>4261.3999999999996</v>
      </c>
      <c r="D114"/>
    </row>
    <row r="115" spans="1:11">
      <c r="A115" s="10"/>
      <c r="B115" s="11" t="s">
        <v>2</v>
      </c>
      <c r="C115" s="23">
        <f t="shared" si="3"/>
        <v>4261.3999999999996</v>
      </c>
      <c r="D115"/>
    </row>
    <row r="116" spans="1:11" s="127" customFormat="1" ht="25.5">
      <c r="A116" s="232" t="s">
        <v>58</v>
      </c>
      <c r="B116" s="128" t="s">
        <v>1</v>
      </c>
      <c r="C116" s="117">
        <f>C118+C120+C122</f>
        <v>4261.3999999999996</v>
      </c>
    </row>
    <row r="117" spans="1:11" s="127" customFormat="1">
      <c r="A117" s="208"/>
      <c r="B117" s="113" t="s">
        <v>2</v>
      </c>
      <c r="C117" s="117">
        <f>C119+C121+C123</f>
        <v>4261.3999999999996</v>
      </c>
    </row>
    <row r="118" spans="1:11" s="55" customFormat="1" ht="15">
      <c r="A118" s="343" t="s">
        <v>220</v>
      </c>
      <c r="B118" s="79" t="s">
        <v>1</v>
      </c>
      <c r="C118" s="57">
        <v>710.2</v>
      </c>
      <c r="D118" s="73"/>
    </row>
    <row r="119" spans="1:11" s="55" customFormat="1">
      <c r="A119" s="58"/>
      <c r="B119" s="50" t="s">
        <v>2</v>
      </c>
      <c r="C119" s="57">
        <v>710.2</v>
      </c>
      <c r="D119" s="73"/>
    </row>
    <row r="120" spans="1:11" s="55" customFormat="1" ht="15">
      <c r="A120" s="343" t="s">
        <v>224</v>
      </c>
      <c r="B120" s="79" t="s">
        <v>1</v>
      </c>
      <c r="C120" s="57">
        <v>710.2</v>
      </c>
      <c r="D120" s="73"/>
    </row>
    <row r="121" spans="1:11" s="55" customFormat="1">
      <c r="A121" s="58"/>
      <c r="B121" s="50" t="s">
        <v>2</v>
      </c>
      <c r="C121" s="57">
        <v>710.2</v>
      </c>
      <c r="D121" s="73"/>
    </row>
    <row r="122" spans="1:11" s="55" customFormat="1" ht="15">
      <c r="A122" s="343" t="s">
        <v>225</v>
      </c>
      <c r="B122" s="79" t="s">
        <v>1</v>
      </c>
      <c r="C122" s="57">
        <v>2841</v>
      </c>
      <c r="D122" s="73"/>
    </row>
    <row r="123" spans="1:11" s="55" customFormat="1">
      <c r="A123" s="58"/>
      <c r="B123" s="50" t="s">
        <v>2</v>
      </c>
      <c r="C123" s="57">
        <v>2841</v>
      </c>
      <c r="D123" s="73"/>
    </row>
    <row r="124" spans="1:11">
      <c r="A124" s="61" t="s">
        <v>34</v>
      </c>
      <c r="B124" s="63"/>
      <c r="C124" s="62"/>
      <c r="D124" s="56"/>
      <c r="E124" s="56"/>
      <c r="F124" s="56"/>
      <c r="G124" s="56"/>
      <c r="H124" s="56"/>
      <c r="I124" s="56"/>
      <c r="J124" s="13"/>
      <c r="K124" s="55"/>
    </row>
    <row r="125" spans="1:11">
      <c r="A125" s="101" t="s">
        <v>14</v>
      </c>
      <c r="B125" s="179"/>
      <c r="C125" s="23"/>
      <c r="D125" s="56"/>
      <c r="E125" s="56"/>
      <c r="F125" s="56"/>
      <c r="G125" s="56"/>
      <c r="H125" s="56"/>
      <c r="I125" s="64"/>
    </row>
    <row r="126" spans="1:11">
      <c r="A126" s="170" t="s">
        <v>22</v>
      </c>
      <c r="B126" s="78" t="s">
        <v>1</v>
      </c>
      <c r="C126" s="23">
        <f t="shared" ref="C126:C133" si="4">C128</f>
        <v>-4803</v>
      </c>
      <c r="D126" s="53"/>
      <c r="E126" s="53"/>
      <c r="F126" s="53"/>
      <c r="G126" s="53"/>
      <c r="H126" s="53"/>
      <c r="I126" s="53"/>
      <c r="J126" s="13"/>
      <c r="K126" s="13"/>
    </row>
    <row r="127" spans="1:11">
      <c r="A127" s="58"/>
      <c r="B127" s="50" t="s">
        <v>2</v>
      </c>
      <c r="C127" s="23">
        <f t="shared" si="4"/>
        <v>-4803</v>
      </c>
      <c r="D127" s="53"/>
      <c r="E127" s="53"/>
      <c r="F127" s="53"/>
      <c r="G127" s="53"/>
      <c r="H127" s="53"/>
      <c r="I127" s="53"/>
      <c r="J127" s="13"/>
      <c r="K127" s="13"/>
    </row>
    <row r="128" spans="1:11">
      <c r="A128" s="36" t="s">
        <v>19</v>
      </c>
      <c r="B128" s="187" t="s">
        <v>1</v>
      </c>
      <c r="C128" s="32">
        <f t="shared" si="4"/>
        <v>-4803</v>
      </c>
      <c r="D128" s="53"/>
      <c r="E128" s="60"/>
      <c r="F128" s="60"/>
      <c r="G128" s="60"/>
      <c r="H128" s="60"/>
      <c r="I128" s="60"/>
      <c r="J128" s="13"/>
      <c r="K128" s="13"/>
    </row>
    <row r="129" spans="1:11">
      <c r="A129" s="58" t="s">
        <v>20</v>
      </c>
      <c r="B129" s="178" t="s">
        <v>2</v>
      </c>
      <c r="C129" s="32">
        <f t="shared" si="4"/>
        <v>-4803</v>
      </c>
      <c r="D129" s="53"/>
      <c r="E129" s="60"/>
      <c r="F129" s="60"/>
      <c r="G129" s="60"/>
      <c r="H129" s="60"/>
      <c r="I129" s="60"/>
      <c r="J129" s="13"/>
      <c r="K129" s="13"/>
    </row>
    <row r="130" spans="1:11">
      <c r="A130" s="16" t="s">
        <v>10</v>
      </c>
      <c r="B130" s="9" t="s">
        <v>1</v>
      </c>
      <c r="C130" s="23">
        <f t="shared" si="4"/>
        <v>-4803</v>
      </c>
      <c r="D130" s="53"/>
      <c r="E130" s="60"/>
      <c r="F130" s="60"/>
      <c r="G130" s="60"/>
      <c r="H130" s="60"/>
      <c r="I130" s="60"/>
      <c r="J130" s="13"/>
      <c r="K130" s="13"/>
    </row>
    <row r="131" spans="1:11">
      <c r="A131" s="15"/>
      <c r="B131" s="11" t="s">
        <v>2</v>
      </c>
      <c r="C131" s="23">
        <f t="shared" si="4"/>
        <v>-4803</v>
      </c>
      <c r="D131" s="53"/>
      <c r="E131" s="60"/>
      <c r="F131" s="60"/>
      <c r="G131" s="60"/>
      <c r="H131" s="60"/>
      <c r="I131" s="60"/>
      <c r="J131" s="13"/>
      <c r="K131" s="13"/>
    </row>
    <row r="132" spans="1:11">
      <c r="A132" s="41" t="s">
        <v>23</v>
      </c>
      <c r="B132" s="17" t="s">
        <v>1</v>
      </c>
      <c r="C132" s="23">
        <f t="shared" si="4"/>
        <v>-4803</v>
      </c>
    </row>
    <row r="133" spans="1:11">
      <c r="A133" s="14"/>
      <c r="B133" s="18" t="s">
        <v>2</v>
      </c>
      <c r="C133" s="23">
        <f t="shared" si="4"/>
        <v>-4803</v>
      </c>
    </row>
    <row r="134" spans="1:11">
      <c r="A134" s="27" t="s">
        <v>24</v>
      </c>
      <c r="B134" s="9" t="s">
        <v>1</v>
      </c>
      <c r="C134" s="23">
        <f>C145+C158</f>
        <v>-4803</v>
      </c>
    </row>
    <row r="135" spans="1:11">
      <c r="A135" s="10"/>
      <c r="B135" s="11" t="s">
        <v>2</v>
      </c>
      <c r="C135" s="23">
        <f>C146+C159</f>
        <v>-4803</v>
      </c>
    </row>
    <row r="136" spans="1:11" s="48" customFormat="1">
      <c r="A136" s="394" t="s">
        <v>18</v>
      </c>
      <c r="B136" s="395"/>
      <c r="C136" s="396"/>
      <c r="D136" s="153"/>
      <c r="E136" s="154"/>
      <c r="F136" s="153"/>
      <c r="G136" s="153"/>
      <c r="H136" s="153"/>
      <c r="I136" s="153"/>
    </row>
    <row r="137" spans="1:11" s="48" customFormat="1">
      <c r="A137" s="186" t="s">
        <v>14</v>
      </c>
      <c r="B137" s="78" t="s">
        <v>1</v>
      </c>
      <c r="C137" s="57">
        <f t="shared" ref="C137:C144" si="5">C139</f>
        <v>73</v>
      </c>
      <c r="D137" s="155"/>
      <c r="E137" s="155"/>
      <c r="F137" s="155"/>
      <c r="G137" s="155"/>
      <c r="H137" s="155"/>
      <c r="I137" s="155"/>
    </row>
    <row r="138" spans="1:11" s="48" customFormat="1">
      <c r="A138" s="26" t="s">
        <v>50</v>
      </c>
      <c r="B138" s="18" t="s">
        <v>2</v>
      </c>
      <c r="C138" s="57">
        <f t="shared" si="5"/>
        <v>73</v>
      </c>
      <c r="D138" s="54"/>
      <c r="E138" s="54"/>
      <c r="F138" s="54"/>
      <c r="G138" s="54"/>
      <c r="H138" s="54"/>
      <c r="I138" s="54"/>
    </row>
    <row r="139" spans="1:11" s="48" customFormat="1">
      <c r="A139" s="176" t="s">
        <v>28</v>
      </c>
      <c r="B139" s="17" t="s">
        <v>1</v>
      </c>
      <c r="C139" s="32">
        <f t="shared" si="5"/>
        <v>73</v>
      </c>
      <c r="D139" s="54"/>
      <c r="E139" s="54"/>
      <c r="F139" s="54"/>
      <c r="G139" s="54"/>
      <c r="H139" s="54"/>
      <c r="I139" s="54"/>
    </row>
    <row r="140" spans="1:11" s="48" customFormat="1">
      <c r="A140" s="26" t="s">
        <v>51</v>
      </c>
      <c r="B140" s="18" t="s">
        <v>2</v>
      </c>
      <c r="C140" s="32">
        <f t="shared" si="5"/>
        <v>73</v>
      </c>
      <c r="D140" s="54"/>
      <c r="E140" s="54"/>
      <c r="F140" s="54"/>
      <c r="G140" s="54"/>
      <c r="H140" s="54"/>
      <c r="I140" s="54"/>
    </row>
    <row r="141" spans="1:11">
      <c r="A141" s="16" t="s">
        <v>10</v>
      </c>
      <c r="B141" s="9" t="s">
        <v>1</v>
      </c>
      <c r="C141" s="23">
        <f t="shared" si="5"/>
        <v>73</v>
      </c>
      <c r="D141" s="53"/>
      <c r="E141" s="60"/>
      <c r="F141" s="60"/>
      <c r="G141" s="60"/>
      <c r="H141" s="60"/>
      <c r="I141" s="60"/>
      <c r="J141" s="13"/>
      <c r="K141" s="13"/>
    </row>
    <row r="142" spans="1:11">
      <c r="A142" s="15"/>
      <c r="B142" s="11" t="s">
        <v>2</v>
      </c>
      <c r="C142" s="23">
        <f t="shared" si="5"/>
        <v>73</v>
      </c>
      <c r="D142" s="53"/>
      <c r="E142" s="60"/>
      <c r="F142" s="60"/>
      <c r="G142" s="60"/>
      <c r="H142" s="60"/>
      <c r="I142" s="60"/>
      <c r="J142" s="13"/>
      <c r="K142" s="13"/>
    </row>
    <row r="143" spans="1:11">
      <c r="A143" s="41" t="s">
        <v>23</v>
      </c>
      <c r="B143" s="17" t="s">
        <v>1</v>
      </c>
      <c r="C143" s="23">
        <f t="shared" si="5"/>
        <v>73</v>
      </c>
    </row>
    <row r="144" spans="1:11">
      <c r="A144" s="14"/>
      <c r="B144" s="18" t="s">
        <v>2</v>
      </c>
      <c r="C144" s="23">
        <f t="shared" si="5"/>
        <v>73</v>
      </c>
    </row>
    <row r="145" spans="1:4">
      <c r="A145" s="27" t="s">
        <v>24</v>
      </c>
      <c r="B145" s="9" t="s">
        <v>1</v>
      </c>
      <c r="C145" s="23">
        <f>C147+C149</f>
        <v>73</v>
      </c>
    </row>
    <row r="146" spans="1:4">
      <c r="A146" s="10"/>
      <c r="B146" s="11" t="s">
        <v>2</v>
      </c>
      <c r="C146" s="23">
        <f>C148+C150</f>
        <v>73</v>
      </c>
    </row>
    <row r="147" spans="1:4" s="214" customFormat="1" ht="31.5">
      <c r="A147" s="327" t="s">
        <v>298</v>
      </c>
      <c r="B147" s="79" t="s">
        <v>1</v>
      </c>
      <c r="C147" s="57">
        <v>29</v>
      </c>
      <c r="D147" s="213"/>
    </row>
    <row r="148" spans="1:4" s="55" customFormat="1">
      <c r="A148" s="58"/>
      <c r="B148" s="50" t="s">
        <v>2</v>
      </c>
      <c r="C148" s="57">
        <v>29</v>
      </c>
      <c r="D148" s="73"/>
    </row>
    <row r="149" spans="1:4" s="55" customFormat="1" ht="31.5">
      <c r="A149" s="327" t="s">
        <v>299</v>
      </c>
      <c r="B149" s="79" t="s">
        <v>1</v>
      </c>
      <c r="C149" s="57">
        <v>44</v>
      </c>
      <c r="D149" s="73"/>
    </row>
    <row r="150" spans="1:4" s="55" customFormat="1">
      <c r="A150" s="58"/>
      <c r="B150" s="50" t="s">
        <v>2</v>
      </c>
      <c r="C150" s="57">
        <v>44</v>
      </c>
      <c r="D150" s="73"/>
    </row>
    <row r="151" spans="1:4" s="48" customFormat="1">
      <c r="A151" s="459" t="s">
        <v>39</v>
      </c>
      <c r="B151" s="459"/>
      <c r="C151" s="459"/>
    </row>
    <row r="152" spans="1:4" s="87" customFormat="1">
      <c r="A152" s="183" t="s">
        <v>14</v>
      </c>
      <c r="B152" s="184" t="s">
        <v>1</v>
      </c>
      <c r="C152" s="86">
        <f t="shared" ref="C152:C159" si="6">C154</f>
        <v>-4876</v>
      </c>
    </row>
    <row r="153" spans="1:4" s="87" customFormat="1">
      <c r="A153" s="105" t="s">
        <v>15</v>
      </c>
      <c r="B153" s="89" t="s">
        <v>2</v>
      </c>
      <c r="C153" s="86">
        <f t="shared" si="6"/>
        <v>-4876</v>
      </c>
    </row>
    <row r="154" spans="1:4">
      <c r="A154" s="30" t="s">
        <v>21</v>
      </c>
      <c r="B154" s="17" t="s">
        <v>1</v>
      </c>
      <c r="C154" s="32">
        <f t="shared" si="6"/>
        <v>-4876</v>
      </c>
    </row>
    <row r="155" spans="1:4">
      <c r="A155" s="14" t="s">
        <v>9</v>
      </c>
      <c r="B155" s="18" t="s">
        <v>2</v>
      </c>
      <c r="C155" s="32">
        <f t="shared" si="6"/>
        <v>-4876</v>
      </c>
    </row>
    <row r="156" spans="1:4" s="48" customFormat="1">
      <c r="A156" s="16" t="s">
        <v>10</v>
      </c>
      <c r="B156" s="9" t="s">
        <v>1</v>
      </c>
      <c r="C156" s="23">
        <f t="shared" si="6"/>
        <v>-4876</v>
      </c>
    </row>
    <row r="157" spans="1:4" s="48" customFormat="1">
      <c r="A157" s="15"/>
      <c r="B157" s="11" t="s">
        <v>2</v>
      </c>
      <c r="C157" s="23">
        <f t="shared" si="6"/>
        <v>-4876</v>
      </c>
    </row>
    <row r="158" spans="1:4">
      <c r="A158" s="27" t="s">
        <v>24</v>
      </c>
      <c r="B158" s="9" t="s">
        <v>1</v>
      </c>
      <c r="C158" s="23">
        <f t="shared" si="6"/>
        <v>-4876</v>
      </c>
    </row>
    <row r="159" spans="1:4">
      <c r="A159" s="10"/>
      <c r="B159" s="11" t="s">
        <v>2</v>
      </c>
      <c r="C159" s="23">
        <f t="shared" si="6"/>
        <v>-4876</v>
      </c>
    </row>
    <row r="160" spans="1:4" s="127" customFormat="1" ht="25.5">
      <c r="A160" s="232" t="s">
        <v>300</v>
      </c>
      <c r="B160" s="128" t="s">
        <v>1</v>
      </c>
      <c r="C160" s="117">
        <f>C162+C164+C166+C168</f>
        <v>-4876</v>
      </c>
    </row>
    <row r="161" spans="1:4" s="127" customFormat="1">
      <c r="A161" s="208"/>
      <c r="B161" s="113" t="s">
        <v>2</v>
      </c>
      <c r="C161" s="117">
        <f>C163+C165+C167+C169</f>
        <v>-4876</v>
      </c>
    </row>
    <row r="162" spans="1:4" s="55" customFormat="1" ht="15">
      <c r="A162" s="343" t="s">
        <v>220</v>
      </c>
      <c r="B162" s="79" t="s">
        <v>1</v>
      </c>
      <c r="C162" s="57">
        <v>-804</v>
      </c>
      <c r="D162" s="73"/>
    </row>
    <row r="163" spans="1:4" s="55" customFormat="1">
      <c r="A163" s="58"/>
      <c r="B163" s="50" t="s">
        <v>2</v>
      </c>
      <c r="C163" s="57">
        <v>-804</v>
      </c>
      <c r="D163" s="73"/>
    </row>
    <row r="164" spans="1:4" s="127" customFormat="1" ht="15">
      <c r="A164" s="343" t="s">
        <v>292</v>
      </c>
      <c r="B164" s="128" t="s">
        <v>1</v>
      </c>
      <c r="C164" s="117">
        <v>-52</v>
      </c>
    </row>
    <row r="165" spans="1:4" s="55" customFormat="1">
      <c r="A165" s="58"/>
      <c r="B165" s="50" t="s">
        <v>2</v>
      </c>
      <c r="C165" s="117">
        <v>-52</v>
      </c>
      <c r="D165" s="73"/>
    </row>
    <row r="166" spans="1:4" s="55" customFormat="1" ht="15">
      <c r="A166" s="343" t="s">
        <v>224</v>
      </c>
      <c r="B166" s="79" t="s">
        <v>1</v>
      </c>
      <c r="C166" s="57">
        <v>-804</v>
      </c>
      <c r="D166" s="73"/>
    </row>
    <row r="167" spans="1:4" s="55" customFormat="1">
      <c r="A167" s="58"/>
      <c r="B167" s="50" t="s">
        <v>2</v>
      </c>
      <c r="C167" s="57">
        <v>-804</v>
      </c>
      <c r="D167" s="73"/>
    </row>
    <row r="168" spans="1:4" s="55" customFormat="1" ht="15">
      <c r="A168" s="343" t="s">
        <v>225</v>
      </c>
      <c r="B168" s="79" t="s">
        <v>1</v>
      </c>
      <c r="C168" s="57">
        <v>-3216</v>
      </c>
      <c r="D168" s="73"/>
    </row>
    <row r="169" spans="1:4" s="55" customFormat="1">
      <c r="A169" s="58"/>
      <c r="B169" s="50" t="s">
        <v>2</v>
      </c>
      <c r="C169" s="57">
        <v>-3216</v>
      </c>
      <c r="D169" s="73"/>
    </row>
    <row r="170" spans="1:4">
      <c r="A170" s="450" t="s">
        <v>40</v>
      </c>
      <c r="B170" s="450"/>
      <c r="C170" s="450"/>
      <c r="D170"/>
    </row>
    <row r="171" spans="1:4">
      <c r="A171" s="451" t="s">
        <v>14</v>
      </c>
      <c r="B171" s="451"/>
      <c r="C171" s="451"/>
      <c r="D171"/>
    </row>
    <row r="172" spans="1:4">
      <c r="A172" s="189" t="s">
        <v>22</v>
      </c>
      <c r="B172" s="12" t="s">
        <v>1</v>
      </c>
      <c r="C172" s="23">
        <f t="shared" ref="C172:C179" si="7">C174</f>
        <v>614.6</v>
      </c>
      <c r="D172"/>
    </row>
    <row r="173" spans="1:4">
      <c r="A173" s="10"/>
      <c r="B173" s="11" t="s">
        <v>2</v>
      </c>
      <c r="C173" s="23">
        <f t="shared" si="7"/>
        <v>614.6</v>
      </c>
      <c r="D173"/>
    </row>
    <row r="174" spans="1:4" s="48" customFormat="1">
      <c r="A174" s="36" t="s">
        <v>19</v>
      </c>
      <c r="B174" s="9" t="s">
        <v>1</v>
      </c>
      <c r="C174" s="32">
        <f t="shared" si="7"/>
        <v>614.6</v>
      </c>
    </row>
    <row r="175" spans="1:4" s="48" customFormat="1">
      <c r="A175" s="10" t="s">
        <v>20</v>
      </c>
      <c r="B175" s="11" t="s">
        <v>2</v>
      </c>
      <c r="C175" s="32">
        <f t="shared" si="7"/>
        <v>614.6</v>
      </c>
    </row>
    <row r="176" spans="1:4" s="48" customFormat="1">
      <c r="A176" s="16" t="s">
        <v>10</v>
      </c>
      <c r="B176" s="9" t="s">
        <v>1</v>
      </c>
      <c r="C176" s="23">
        <f t="shared" si="7"/>
        <v>614.6</v>
      </c>
    </row>
    <row r="177" spans="1:5" s="48" customFormat="1">
      <c r="A177" s="15"/>
      <c r="B177" s="11" t="s">
        <v>2</v>
      </c>
      <c r="C177" s="23">
        <f t="shared" si="7"/>
        <v>614.6</v>
      </c>
    </row>
    <row r="178" spans="1:5" s="48" customFormat="1">
      <c r="A178" s="94" t="s">
        <v>23</v>
      </c>
      <c r="B178" s="17" t="s">
        <v>1</v>
      </c>
      <c r="C178" s="23">
        <f t="shared" si="7"/>
        <v>614.6</v>
      </c>
    </row>
    <row r="179" spans="1:5" s="48" customFormat="1">
      <c r="A179" s="27"/>
      <c r="B179" s="18" t="s">
        <v>2</v>
      </c>
      <c r="C179" s="23">
        <f t="shared" si="7"/>
        <v>614.6</v>
      </c>
    </row>
    <row r="180" spans="1:5" s="48" customFormat="1">
      <c r="A180" s="37" t="s">
        <v>24</v>
      </c>
      <c r="B180" s="17" t="s">
        <v>1</v>
      </c>
      <c r="C180" s="23">
        <f>C189</f>
        <v>614.6</v>
      </c>
    </row>
    <row r="181" spans="1:5" s="48" customFormat="1">
      <c r="A181" s="14"/>
      <c r="B181" s="18" t="s">
        <v>2</v>
      </c>
      <c r="C181" s="23">
        <f>C190</f>
        <v>614.6</v>
      </c>
    </row>
    <row r="182" spans="1:5" s="48" customFormat="1">
      <c r="A182" s="459" t="s">
        <v>39</v>
      </c>
      <c r="B182" s="459"/>
      <c r="C182" s="459"/>
    </row>
    <row r="183" spans="1:5" s="48" customFormat="1">
      <c r="A183" s="25" t="s">
        <v>14</v>
      </c>
      <c r="B183" s="17" t="s">
        <v>1</v>
      </c>
      <c r="C183" s="23">
        <f t="shared" ref="C183:C190" si="8">C185</f>
        <v>614.6</v>
      </c>
      <c r="E183" s="87"/>
    </row>
    <row r="184" spans="1:5" s="48" customFormat="1">
      <c r="A184" s="26" t="s">
        <v>15</v>
      </c>
      <c r="B184" s="18" t="s">
        <v>2</v>
      </c>
      <c r="C184" s="23">
        <f t="shared" si="8"/>
        <v>614.6</v>
      </c>
      <c r="E184" s="87"/>
    </row>
    <row r="185" spans="1:5" s="48" customFormat="1">
      <c r="A185" s="36" t="s">
        <v>19</v>
      </c>
      <c r="B185" s="12" t="s">
        <v>1</v>
      </c>
      <c r="C185" s="32">
        <f t="shared" si="8"/>
        <v>614.6</v>
      </c>
      <c r="E185" s="87"/>
    </row>
    <row r="186" spans="1:5" s="48" customFormat="1">
      <c r="A186" s="14" t="s">
        <v>9</v>
      </c>
      <c r="B186" s="11" t="s">
        <v>2</v>
      </c>
      <c r="C186" s="32">
        <f t="shared" si="8"/>
        <v>614.6</v>
      </c>
    </row>
    <row r="187" spans="1:5" s="48" customFormat="1">
      <c r="A187" s="16" t="s">
        <v>10</v>
      </c>
      <c r="B187" s="9" t="s">
        <v>1</v>
      </c>
      <c r="C187" s="23">
        <f t="shared" si="8"/>
        <v>614.6</v>
      </c>
    </row>
    <row r="188" spans="1:5" s="48" customFormat="1">
      <c r="A188" s="15"/>
      <c r="B188" s="11" t="s">
        <v>2</v>
      </c>
      <c r="C188" s="23">
        <f t="shared" si="8"/>
        <v>614.6</v>
      </c>
    </row>
    <row r="189" spans="1:5" s="87" customFormat="1" ht="15" customHeight="1">
      <c r="A189" s="229" t="s">
        <v>24</v>
      </c>
      <c r="B189" s="78" t="s">
        <v>1</v>
      </c>
      <c r="C189" s="57">
        <f t="shared" si="8"/>
        <v>614.6</v>
      </c>
    </row>
    <row r="190" spans="1:5" s="87" customFormat="1" ht="15" customHeight="1">
      <c r="A190" s="230"/>
      <c r="B190" s="50" t="s">
        <v>2</v>
      </c>
      <c r="C190" s="57">
        <f t="shared" si="8"/>
        <v>614.6</v>
      </c>
    </row>
    <row r="191" spans="1:5" s="201" customFormat="1" ht="25.5">
      <c r="A191" s="398" t="s">
        <v>58</v>
      </c>
      <c r="B191" s="136" t="s">
        <v>1</v>
      </c>
      <c r="C191" s="137">
        <f>C193+C195+C197+C199</f>
        <v>614.6</v>
      </c>
    </row>
    <row r="192" spans="1:5" s="201" customFormat="1">
      <c r="A192" s="141"/>
      <c r="B192" s="139" t="s">
        <v>2</v>
      </c>
      <c r="C192" s="137">
        <f>C194+C196+C198+C200</f>
        <v>614.6</v>
      </c>
    </row>
    <row r="193" spans="1:11" s="127" customFormat="1" ht="15">
      <c r="A193" s="399" t="s">
        <v>220</v>
      </c>
      <c r="B193" s="135" t="s">
        <v>1</v>
      </c>
      <c r="C193" s="57">
        <v>93.8</v>
      </c>
    </row>
    <row r="194" spans="1:11" s="127" customFormat="1">
      <c r="A194" s="198"/>
      <c r="B194" s="113" t="s">
        <v>2</v>
      </c>
      <c r="C194" s="57">
        <v>93.8</v>
      </c>
    </row>
    <row r="195" spans="1:11" s="55" customFormat="1" ht="15">
      <c r="A195" s="343" t="s">
        <v>224</v>
      </c>
      <c r="B195" s="79" t="s">
        <v>1</v>
      </c>
      <c r="C195" s="57">
        <v>93.8</v>
      </c>
      <c r="D195" s="73"/>
    </row>
    <row r="196" spans="1:11" s="55" customFormat="1">
      <c r="A196" s="58"/>
      <c r="B196" s="50" t="s">
        <v>2</v>
      </c>
      <c r="C196" s="57">
        <v>93.8</v>
      </c>
      <c r="D196" s="73"/>
    </row>
    <row r="197" spans="1:11" s="55" customFormat="1" ht="15">
      <c r="A197" s="343" t="s">
        <v>225</v>
      </c>
      <c r="B197" s="79" t="s">
        <v>1</v>
      </c>
      <c r="C197" s="57">
        <v>375</v>
      </c>
      <c r="D197" s="73"/>
    </row>
    <row r="198" spans="1:11" s="55" customFormat="1">
      <c r="A198" s="58"/>
      <c r="B198" s="50" t="s">
        <v>2</v>
      </c>
      <c r="C198" s="57">
        <v>375</v>
      </c>
      <c r="D198" s="73"/>
    </row>
    <row r="199" spans="1:11" s="127" customFormat="1" ht="15">
      <c r="A199" s="343" t="s">
        <v>292</v>
      </c>
      <c r="B199" s="128" t="s">
        <v>1</v>
      </c>
      <c r="C199" s="117">
        <v>52</v>
      </c>
    </row>
    <row r="200" spans="1:11" s="55" customFormat="1">
      <c r="A200" s="58"/>
      <c r="B200" s="50" t="s">
        <v>2</v>
      </c>
      <c r="C200" s="117">
        <v>52</v>
      </c>
      <c r="D200" s="73"/>
    </row>
    <row r="201" spans="1:11">
      <c r="A201" s="122" t="s">
        <v>30</v>
      </c>
      <c r="B201" s="63"/>
      <c r="C201" s="62"/>
      <c r="D201" s="56"/>
      <c r="E201" s="56"/>
      <c r="F201" s="56"/>
      <c r="G201" s="56"/>
      <c r="H201" s="56"/>
      <c r="I201" s="56"/>
      <c r="J201" s="13"/>
      <c r="K201" s="55"/>
    </row>
    <row r="202" spans="1:11">
      <c r="A202" s="101" t="s">
        <v>14</v>
      </c>
      <c r="B202" s="78" t="s">
        <v>1</v>
      </c>
      <c r="C202" s="23">
        <f>C204+C210</f>
        <v>88</v>
      </c>
      <c r="D202" s="56"/>
      <c r="E202" s="56"/>
      <c r="F202" s="56"/>
      <c r="G202" s="56"/>
      <c r="H202" s="56"/>
      <c r="I202" s="64"/>
    </row>
    <row r="203" spans="1:11">
      <c r="A203" s="58" t="s">
        <v>22</v>
      </c>
      <c r="B203" s="50" t="s">
        <v>2</v>
      </c>
      <c r="C203" s="23">
        <f>C205+C211</f>
        <v>88</v>
      </c>
      <c r="D203" s="53"/>
      <c r="E203" s="53"/>
      <c r="F203" s="53"/>
      <c r="G203" s="53"/>
      <c r="H203" s="53"/>
      <c r="I203" s="53"/>
      <c r="J203" s="13"/>
      <c r="K203" s="13"/>
    </row>
    <row r="204" spans="1:11">
      <c r="A204" s="36" t="s">
        <v>19</v>
      </c>
      <c r="B204" s="187" t="s">
        <v>1</v>
      </c>
      <c r="C204" s="32">
        <f>C206</f>
        <v>30</v>
      </c>
      <c r="D204" s="53"/>
      <c r="E204" s="60"/>
      <c r="F204" s="60"/>
      <c r="G204" s="60"/>
      <c r="H204" s="60"/>
      <c r="I204" s="60"/>
      <c r="J204" s="13"/>
      <c r="K204" s="13"/>
    </row>
    <row r="205" spans="1:11">
      <c r="A205" s="58" t="s">
        <v>20</v>
      </c>
      <c r="B205" s="178" t="s">
        <v>2</v>
      </c>
      <c r="C205" s="32">
        <f>C207</f>
        <v>30</v>
      </c>
      <c r="D205" s="53"/>
      <c r="E205" s="60"/>
      <c r="F205" s="60"/>
      <c r="G205" s="60"/>
      <c r="H205" s="60"/>
      <c r="I205" s="60"/>
      <c r="J205" s="13"/>
      <c r="K205" s="13"/>
    </row>
    <row r="206" spans="1:11">
      <c r="A206" s="16" t="s">
        <v>10</v>
      </c>
      <c r="B206" s="9" t="s">
        <v>1</v>
      </c>
      <c r="C206" s="23">
        <f>C208</f>
        <v>30</v>
      </c>
      <c r="D206" s="53"/>
      <c r="E206" s="60"/>
      <c r="F206" s="60"/>
      <c r="G206" s="60"/>
      <c r="H206" s="60"/>
      <c r="I206" s="60"/>
      <c r="J206" s="13"/>
      <c r="K206" s="13"/>
    </row>
    <row r="207" spans="1:11">
      <c r="A207" s="15"/>
      <c r="B207" s="11" t="s">
        <v>2</v>
      </c>
      <c r="C207" s="23">
        <f>C209</f>
        <v>30</v>
      </c>
      <c r="D207" s="53"/>
      <c r="E207" s="60"/>
      <c r="F207" s="60"/>
      <c r="G207" s="60"/>
      <c r="H207" s="60"/>
      <c r="I207" s="60"/>
      <c r="J207" s="13"/>
      <c r="K207" s="13"/>
    </row>
    <row r="208" spans="1:11">
      <c r="A208" s="16" t="s">
        <v>46</v>
      </c>
      <c r="B208" s="79" t="s">
        <v>1</v>
      </c>
      <c r="C208" s="23">
        <f>C242</f>
        <v>30</v>
      </c>
      <c r="D208" s="53"/>
      <c r="E208" s="60"/>
      <c r="F208" s="60"/>
      <c r="G208" s="60"/>
      <c r="H208" s="60"/>
      <c r="I208" s="60"/>
      <c r="J208" s="13"/>
      <c r="K208" s="13"/>
    </row>
    <row r="209" spans="1:11">
      <c r="A209" s="15"/>
      <c r="B209" s="50" t="s">
        <v>2</v>
      </c>
      <c r="C209" s="23">
        <f>C243</f>
        <v>30</v>
      </c>
      <c r="D209" s="53"/>
      <c r="E209" s="60"/>
      <c r="F209" s="60"/>
      <c r="G209" s="60"/>
      <c r="H209" s="60"/>
      <c r="I209" s="60"/>
      <c r="J209" s="13"/>
      <c r="K209" s="13"/>
    </row>
    <row r="210" spans="1:11">
      <c r="A210" s="39" t="s">
        <v>17</v>
      </c>
      <c r="B210" s="79" t="s">
        <v>1</v>
      </c>
      <c r="C210" s="32">
        <f>C212</f>
        <v>58</v>
      </c>
      <c r="D210" s="53"/>
      <c r="E210" s="53"/>
      <c r="F210" s="53"/>
      <c r="G210" s="53"/>
      <c r="H210" s="53"/>
      <c r="I210" s="53"/>
      <c r="J210" s="13"/>
      <c r="K210" s="13"/>
    </row>
    <row r="211" spans="1:11">
      <c r="A211" s="14" t="s">
        <v>9</v>
      </c>
      <c r="B211" s="50" t="s">
        <v>2</v>
      </c>
      <c r="C211" s="32">
        <f>C213</f>
        <v>58</v>
      </c>
      <c r="D211" s="53"/>
      <c r="E211" s="53"/>
      <c r="F211" s="53"/>
      <c r="G211" s="53"/>
      <c r="H211" s="53"/>
      <c r="I211" s="53"/>
      <c r="J211" s="13"/>
      <c r="K211" s="13"/>
    </row>
    <row r="212" spans="1:11">
      <c r="A212" s="16" t="s">
        <v>10</v>
      </c>
      <c r="B212" s="9" t="s">
        <v>1</v>
      </c>
      <c r="C212" s="23">
        <f>C214</f>
        <v>58</v>
      </c>
      <c r="D212" s="53"/>
      <c r="E212" s="53"/>
      <c r="F212" s="53"/>
      <c r="G212" s="53"/>
      <c r="H212" s="53"/>
      <c r="I212" s="53"/>
      <c r="J212" s="13"/>
      <c r="K212" s="13"/>
    </row>
    <row r="213" spans="1:11">
      <c r="A213" s="15"/>
      <c r="B213" s="11" t="s">
        <v>2</v>
      </c>
      <c r="C213" s="23">
        <f>C215</f>
        <v>58</v>
      </c>
      <c r="D213" s="53"/>
      <c r="E213" s="53"/>
      <c r="F213" s="53"/>
      <c r="G213" s="53"/>
      <c r="H213" s="53"/>
      <c r="I213" s="53"/>
      <c r="J213" s="13"/>
      <c r="K213" s="13"/>
    </row>
    <row r="214" spans="1:11" s="96" customFormat="1">
      <c r="A214" s="16" t="s">
        <v>46</v>
      </c>
      <c r="B214" s="79" t="s">
        <v>1</v>
      </c>
      <c r="C214" s="117">
        <f>C225</f>
        <v>58</v>
      </c>
    </row>
    <row r="215" spans="1:11" s="96" customFormat="1">
      <c r="A215" s="125"/>
      <c r="B215" s="50" t="s">
        <v>2</v>
      </c>
      <c r="C215" s="117">
        <f>C226</f>
        <v>58</v>
      </c>
    </row>
    <row r="216" spans="1:11">
      <c r="A216" s="472" t="s">
        <v>41</v>
      </c>
      <c r="B216" s="473"/>
      <c r="C216" s="474"/>
      <c r="D216"/>
      <c r="E216" s="55"/>
    </row>
    <row r="217" spans="1:11">
      <c r="A217" s="170" t="s">
        <v>14</v>
      </c>
      <c r="B217" s="78" t="s">
        <v>1</v>
      </c>
      <c r="C217" s="117">
        <f t="shared" ref="C217:C226" si="9">C219</f>
        <v>58</v>
      </c>
      <c r="D217"/>
      <c r="E217" s="87"/>
    </row>
    <row r="218" spans="1:11">
      <c r="A218" s="58" t="s">
        <v>15</v>
      </c>
      <c r="B218" s="50" t="s">
        <v>2</v>
      </c>
      <c r="C218" s="117">
        <f t="shared" si="9"/>
        <v>58</v>
      </c>
      <c r="D218"/>
      <c r="E218" s="87"/>
    </row>
    <row r="219" spans="1:11">
      <c r="A219" s="39" t="s">
        <v>17</v>
      </c>
      <c r="B219" s="78" t="s">
        <v>1</v>
      </c>
      <c r="C219" s="34">
        <f t="shared" si="9"/>
        <v>58</v>
      </c>
      <c r="D219"/>
    </row>
    <row r="220" spans="1:11">
      <c r="A220" s="14" t="s">
        <v>9</v>
      </c>
      <c r="B220" s="50" t="s">
        <v>2</v>
      </c>
      <c r="C220" s="34">
        <f t="shared" si="9"/>
        <v>58</v>
      </c>
      <c r="D220"/>
    </row>
    <row r="221" spans="1:11">
      <c r="A221" s="16" t="s">
        <v>10</v>
      </c>
      <c r="B221" s="9" t="s">
        <v>1</v>
      </c>
      <c r="C221" s="117">
        <f t="shared" si="9"/>
        <v>58</v>
      </c>
      <c r="D221"/>
    </row>
    <row r="222" spans="1:11">
      <c r="A222" s="15"/>
      <c r="B222" s="11" t="s">
        <v>2</v>
      </c>
      <c r="C222" s="117">
        <f t="shared" si="9"/>
        <v>58</v>
      </c>
      <c r="D222"/>
    </row>
    <row r="223" spans="1:11">
      <c r="A223" s="16" t="s">
        <v>23</v>
      </c>
      <c r="B223" s="9" t="s">
        <v>1</v>
      </c>
      <c r="C223" s="117">
        <f t="shared" si="9"/>
        <v>58</v>
      </c>
      <c r="D223"/>
    </row>
    <row r="224" spans="1:11">
      <c r="A224" s="15"/>
      <c r="B224" s="11" t="s">
        <v>2</v>
      </c>
      <c r="C224" s="117">
        <f t="shared" si="9"/>
        <v>58</v>
      </c>
      <c r="D224"/>
    </row>
    <row r="225" spans="1:10" s="96" customFormat="1">
      <c r="A225" s="115" t="s">
        <v>46</v>
      </c>
      <c r="B225" s="114" t="s">
        <v>1</v>
      </c>
      <c r="C225" s="34">
        <f t="shared" si="9"/>
        <v>58</v>
      </c>
    </row>
    <row r="226" spans="1:10" s="96" customFormat="1">
      <c r="A226" s="125"/>
      <c r="B226" s="100" t="s">
        <v>2</v>
      </c>
      <c r="C226" s="34">
        <f t="shared" si="9"/>
        <v>58</v>
      </c>
    </row>
    <row r="227" spans="1:10" s="85" customFormat="1">
      <c r="A227" s="172" t="s">
        <v>301</v>
      </c>
      <c r="B227" s="33" t="s">
        <v>1</v>
      </c>
      <c r="C227" s="32">
        <f>C229+C231</f>
        <v>58</v>
      </c>
    </row>
    <row r="228" spans="1:10" s="85" customFormat="1">
      <c r="A228" s="38"/>
      <c r="B228" s="35" t="s">
        <v>2</v>
      </c>
      <c r="C228" s="32">
        <f>C230+C232</f>
        <v>58</v>
      </c>
    </row>
    <row r="229" spans="1:10" s="123" customFormat="1" ht="31.5">
      <c r="A229" s="400" t="s">
        <v>302</v>
      </c>
      <c r="B229" s="184" t="s">
        <v>1</v>
      </c>
      <c r="C229" s="51">
        <v>46</v>
      </c>
    </row>
    <row r="230" spans="1:10" s="123" customFormat="1">
      <c r="A230" s="105"/>
      <c r="B230" s="89" t="s">
        <v>2</v>
      </c>
      <c r="C230" s="51">
        <v>46</v>
      </c>
    </row>
    <row r="231" spans="1:10" s="123" customFormat="1" ht="28.5" customHeight="1">
      <c r="A231" s="401" t="s">
        <v>303</v>
      </c>
      <c r="B231" s="184" t="s">
        <v>1</v>
      </c>
      <c r="C231" s="51">
        <v>12</v>
      </c>
    </row>
    <row r="232" spans="1:10" s="123" customFormat="1">
      <c r="A232" s="105"/>
      <c r="B232" s="89" t="s">
        <v>2</v>
      </c>
      <c r="C232" s="51">
        <v>12</v>
      </c>
    </row>
    <row r="233" spans="1:10">
      <c r="A233" s="280" t="s">
        <v>33</v>
      </c>
      <c r="B233" s="281"/>
      <c r="C233" s="280"/>
      <c r="D233" s="56"/>
      <c r="E233" s="56"/>
      <c r="F233" s="56"/>
      <c r="G233" s="56"/>
      <c r="H233" s="56"/>
      <c r="I233" s="56"/>
      <c r="J233" s="13"/>
    </row>
    <row r="234" spans="1:10">
      <c r="A234" s="98" t="s">
        <v>14</v>
      </c>
      <c r="B234" s="78" t="s">
        <v>1</v>
      </c>
      <c r="C234" s="32">
        <f>C236</f>
        <v>30</v>
      </c>
      <c r="D234" s="53"/>
      <c r="E234" s="118"/>
      <c r="F234" s="53"/>
      <c r="G234" s="53"/>
      <c r="H234" s="53"/>
      <c r="I234" s="53"/>
      <c r="J234" s="13"/>
    </row>
    <row r="235" spans="1:10">
      <c r="A235" s="58" t="s">
        <v>15</v>
      </c>
      <c r="B235" s="50" t="s">
        <v>2</v>
      </c>
      <c r="C235" s="32">
        <f>C237</f>
        <v>30</v>
      </c>
      <c r="D235" s="53"/>
      <c r="E235" s="118"/>
      <c r="F235" s="53"/>
      <c r="G235" s="53"/>
      <c r="H235" s="53"/>
      <c r="I235" s="53"/>
      <c r="J235" s="13"/>
    </row>
    <row r="236" spans="1:10" s="87" customFormat="1" ht="15" customHeight="1">
      <c r="A236" s="168" t="s">
        <v>19</v>
      </c>
      <c r="B236" s="78" t="s">
        <v>1</v>
      </c>
      <c r="C236" s="173">
        <f t="shared" ref="C236:C245" si="10">C238</f>
        <v>30</v>
      </c>
    </row>
    <row r="237" spans="1:10" s="87" customFormat="1" ht="15" customHeight="1">
      <c r="A237" s="169" t="s">
        <v>20</v>
      </c>
      <c r="B237" s="50" t="s">
        <v>2</v>
      </c>
      <c r="C237" s="173">
        <f t="shared" si="10"/>
        <v>30</v>
      </c>
    </row>
    <row r="238" spans="1:10" s="87" customFormat="1" ht="13.5" customHeight="1">
      <c r="A238" s="469" t="s">
        <v>10</v>
      </c>
      <c r="B238" s="78" t="s">
        <v>1</v>
      </c>
      <c r="C238" s="57">
        <f t="shared" si="10"/>
        <v>30</v>
      </c>
    </row>
    <row r="239" spans="1:10" s="87" customFormat="1" ht="14.25" customHeight="1">
      <c r="A239" s="467"/>
      <c r="B239" s="50" t="s">
        <v>2</v>
      </c>
      <c r="C239" s="57">
        <f t="shared" si="10"/>
        <v>30</v>
      </c>
    </row>
    <row r="240" spans="1:10">
      <c r="A240" s="16" t="s">
        <v>23</v>
      </c>
      <c r="B240" s="9" t="s">
        <v>1</v>
      </c>
      <c r="C240" s="117">
        <f t="shared" si="10"/>
        <v>30</v>
      </c>
      <c r="D240"/>
    </row>
    <row r="241" spans="1:53">
      <c r="A241" s="15"/>
      <c r="B241" s="11" t="s">
        <v>2</v>
      </c>
      <c r="C241" s="117">
        <f t="shared" si="10"/>
        <v>30</v>
      </c>
      <c r="D241"/>
    </row>
    <row r="242" spans="1:53" s="85" customFormat="1">
      <c r="A242" s="115" t="s">
        <v>46</v>
      </c>
      <c r="B242" s="33" t="s">
        <v>1</v>
      </c>
      <c r="C242" s="32">
        <f t="shared" si="10"/>
        <v>30</v>
      </c>
      <c r="D242" s="91"/>
      <c r="E242" s="91"/>
      <c r="F242" s="91"/>
      <c r="G242" s="91"/>
      <c r="H242" s="91"/>
      <c r="I242" s="91"/>
      <c r="J242" s="92"/>
    </row>
    <row r="243" spans="1:53" s="85" customFormat="1">
      <c r="A243" s="38"/>
      <c r="B243" s="35" t="s">
        <v>2</v>
      </c>
      <c r="C243" s="32">
        <f t="shared" si="10"/>
        <v>30</v>
      </c>
      <c r="D243" s="91"/>
      <c r="E243" s="91"/>
      <c r="F243" s="91"/>
      <c r="G243" s="91"/>
      <c r="H243" s="91"/>
      <c r="I243" s="91"/>
      <c r="J243" s="92"/>
    </row>
    <row r="244" spans="1:53" ht="14.25">
      <c r="A244" s="273" t="s">
        <v>304</v>
      </c>
      <c r="B244" s="9" t="s">
        <v>1</v>
      </c>
      <c r="C244" s="23">
        <f t="shared" si="10"/>
        <v>30</v>
      </c>
    </row>
    <row r="245" spans="1:53">
      <c r="A245" s="10"/>
      <c r="B245" s="11" t="s">
        <v>2</v>
      </c>
      <c r="C245" s="23">
        <f t="shared" si="10"/>
        <v>30</v>
      </c>
    </row>
    <row r="246" spans="1:53" s="55" customFormat="1" ht="15">
      <c r="A246" s="343" t="s">
        <v>305</v>
      </c>
      <c r="B246" s="79" t="s">
        <v>1</v>
      </c>
      <c r="C246" s="57">
        <v>30</v>
      </c>
      <c r="D246" s="73"/>
    </row>
    <row r="247" spans="1:53">
      <c r="A247" s="10"/>
      <c r="B247" s="11" t="s">
        <v>2</v>
      </c>
      <c r="C247" s="23">
        <v>30</v>
      </c>
    </row>
    <row r="248" spans="1:53" s="73" customFormat="1">
      <c r="A248" s="185"/>
      <c r="B248" s="397"/>
      <c r="C248" s="53"/>
    </row>
    <row r="249" spans="1:53" s="73" customFormat="1">
      <c r="A249" s="185"/>
      <c r="B249" s="397"/>
      <c r="C249" s="53"/>
    </row>
    <row r="250" spans="1:53" s="73" customFormat="1">
      <c r="A250" s="185"/>
      <c r="B250" s="397"/>
      <c r="C250" s="53"/>
    </row>
    <row r="251" spans="1:53">
      <c r="A251" s="445"/>
      <c r="B251" s="446"/>
      <c r="C251" s="446"/>
    </row>
    <row r="252" spans="1:53">
      <c r="A252" s="445"/>
      <c r="B252" s="446"/>
      <c r="C252" s="446"/>
    </row>
    <row r="253" spans="1:53">
      <c r="A253" s="391"/>
      <c r="B253" s="392"/>
      <c r="C253" s="392"/>
    </row>
    <row r="254" spans="1:53" s="48" customFormat="1">
      <c r="A254" s="391"/>
      <c r="B254" s="392"/>
      <c r="C254" s="392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</row>
    <row r="255" spans="1:53" s="48" customFormat="1">
      <c r="A255" s="391"/>
      <c r="B255" s="392"/>
      <c r="C255" s="392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</row>
    <row r="256" spans="1:53" s="48" customFormat="1">
      <c r="A256" s="55"/>
      <c r="B256" s="1"/>
      <c r="C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</row>
    <row r="257" spans="1:53" s="48" customFormat="1">
      <c r="A257" s="55"/>
      <c r="B257" s="1"/>
      <c r="C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</row>
    <row r="258" spans="1:53" s="48" customFormat="1">
      <c r="A258" s="55"/>
      <c r="B258" s="1"/>
      <c r="C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</row>
    <row r="265" spans="1:53" s="48" customFormat="1">
      <c r="A265" s="19"/>
      <c r="B265" s="1"/>
      <c r="C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</row>
    <row r="266" spans="1:53" s="48" customFormat="1">
      <c r="A266" s="19"/>
      <c r="B266" s="1"/>
      <c r="C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</row>
  </sheetData>
  <mergeCells count="16">
    <mergeCell ref="A74:C74"/>
    <mergeCell ref="A95:C95"/>
    <mergeCell ref="A151:C151"/>
    <mergeCell ref="A1:C1"/>
    <mergeCell ref="A2:C2"/>
    <mergeCell ref="A7:C7"/>
    <mergeCell ref="C10:C12"/>
    <mergeCell ref="A63:C63"/>
    <mergeCell ref="A238:A239"/>
    <mergeCell ref="A251:C251"/>
    <mergeCell ref="A252:C252"/>
    <mergeCell ref="A107:C107"/>
    <mergeCell ref="A216:C216"/>
    <mergeCell ref="A170:C170"/>
    <mergeCell ref="A171:C171"/>
    <mergeCell ref="A182:C182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A1101"/>
  <sheetViews>
    <sheetView topLeftCell="A906" zoomScaleNormal="100" workbookViewId="0">
      <selection activeCell="L364" sqref="L36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3">
      <c r="A1" s="452" t="s">
        <v>263</v>
      </c>
      <c r="B1" s="453"/>
      <c r="C1" s="453"/>
    </row>
    <row r="2" spans="1:3">
      <c r="A2" s="454" t="s">
        <v>72</v>
      </c>
      <c r="B2" s="453"/>
      <c r="C2" s="453"/>
    </row>
    <row r="3" spans="1:3">
      <c r="A3" s="146" t="s">
        <v>3</v>
      </c>
    </row>
    <row r="4" spans="1:3">
      <c r="A4" t="s">
        <v>4</v>
      </c>
    </row>
    <row r="7" spans="1:3" ht="26.25" customHeight="1">
      <c r="A7" s="455" t="s">
        <v>73</v>
      </c>
      <c r="B7" s="455"/>
      <c r="C7" s="455"/>
    </row>
    <row r="8" spans="1:3" ht="16.5" customHeight="1">
      <c r="B8" s="2"/>
      <c r="C8" s="211" t="s">
        <v>11</v>
      </c>
    </row>
    <row r="9" spans="1:3">
      <c r="A9" s="8" t="s">
        <v>5</v>
      </c>
      <c r="B9" s="5" t="s">
        <v>0</v>
      </c>
      <c r="C9" s="456" t="s">
        <v>261</v>
      </c>
    </row>
    <row r="10" spans="1:3">
      <c r="A10" s="3" t="s">
        <v>6</v>
      </c>
      <c r="B10" s="6"/>
      <c r="C10" s="457"/>
    </row>
    <row r="11" spans="1:3">
      <c r="A11" s="3" t="s">
        <v>7</v>
      </c>
      <c r="B11" s="6"/>
      <c r="C11" s="458"/>
    </row>
    <row r="12" spans="1:3">
      <c r="A12" s="4">
        <v>0</v>
      </c>
      <c r="B12" s="4">
        <v>1</v>
      </c>
      <c r="C12" s="7">
        <v>2</v>
      </c>
    </row>
    <row r="13" spans="1:3" ht="15.75">
      <c r="A13" s="40" t="s">
        <v>12</v>
      </c>
      <c r="B13" s="21" t="s">
        <v>1</v>
      </c>
      <c r="C13" s="74">
        <f>C15+C37+C47</f>
        <v>578850</v>
      </c>
    </row>
    <row r="14" spans="1:3">
      <c r="A14" s="20"/>
      <c r="B14" s="22" t="s">
        <v>2</v>
      </c>
      <c r="C14" s="74">
        <f>C16+C38+C48</f>
        <v>578850</v>
      </c>
    </row>
    <row r="15" spans="1:3">
      <c r="A15" s="30" t="s">
        <v>21</v>
      </c>
      <c r="B15" s="17" t="s">
        <v>1</v>
      </c>
      <c r="C15" s="32">
        <f>C17+C19+C21+C23</f>
        <v>392874</v>
      </c>
    </row>
    <row r="16" spans="1:3">
      <c r="A16" s="14" t="s">
        <v>9</v>
      </c>
      <c r="B16" s="18" t="s">
        <v>2</v>
      </c>
      <c r="C16" s="32">
        <f>C18+C20+C22+C24</f>
        <v>392874</v>
      </c>
    </row>
    <row r="17" spans="1:12" s="71" customFormat="1" ht="25.5">
      <c r="A17" s="156" t="s">
        <v>38</v>
      </c>
      <c r="B17" s="17" t="s">
        <v>1</v>
      </c>
      <c r="C17" s="23">
        <f>C71</f>
        <v>492</v>
      </c>
    </row>
    <row r="18" spans="1:12" s="71" customFormat="1" ht="15" customHeight="1">
      <c r="A18" s="44"/>
      <c r="B18" s="18" t="s">
        <v>2</v>
      </c>
      <c r="C18" s="23">
        <f>C72</f>
        <v>492</v>
      </c>
    </row>
    <row r="19" spans="1:12" s="87" customFormat="1">
      <c r="A19" s="82" t="s">
        <v>42</v>
      </c>
      <c r="B19" s="128" t="s">
        <v>1</v>
      </c>
      <c r="C19" s="23">
        <f>C73+C400</f>
        <v>188597</v>
      </c>
    </row>
    <row r="20" spans="1:12" s="87" customFormat="1">
      <c r="A20" s="129"/>
      <c r="B20" s="128" t="s">
        <v>2</v>
      </c>
      <c r="C20" s="23">
        <f>C74+C401</f>
        <v>188597</v>
      </c>
    </row>
    <row r="21" spans="1:12" s="73" customFormat="1" ht="25.5">
      <c r="A21" s="291" t="s">
        <v>226</v>
      </c>
      <c r="B21" s="78" t="s">
        <v>1</v>
      </c>
      <c r="C21" s="57">
        <f>C252</f>
        <v>300</v>
      </c>
      <c r="D21" s="185"/>
      <c r="E21" s="185"/>
      <c r="F21" s="185"/>
      <c r="G21" s="185"/>
      <c r="H21" s="185"/>
      <c r="I21" s="185"/>
    </row>
    <row r="22" spans="1:12" s="73" customFormat="1">
      <c r="A22" s="15"/>
      <c r="B22" s="50" t="s">
        <v>2</v>
      </c>
      <c r="C22" s="57">
        <f>C253</f>
        <v>300</v>
      </c>
      <c r="D22" s="185"/>
      <c r="E22" s="185"/>
      <c r="F22" s="185"/>
      <c r="G22" s="185"/>
      <c r="H22" s="185"/>
      <c r="I22" s="185"/>
    </row>
    <row r="23" spans="1:12">
      <c r="A23" s="16" t="s">
        <v>10</v>
      </c>
      <c r="B23" s="12" t="s">
        <v>1</v>
      </c>
      <c r="C23" s="23">
        <f>C25+C35</f>
        <v>203485</v>
      </c>
    </row>
    <row r="24" spans="1:12">
      <c r="A24" s="15"/>
      <c r="B24" s="11" t="s">
        <v>2</v>
      </c>
      <c r="C24" s="23">
        <f>C26+C36</f>
        <v>203485</v>
      </c>
    </row>
    <row r="25" spans="1:12">
      <c r="A25" s="65" t="s">
        <v>13</v>
      </c>
      <c r="B25" s="12" t="s">
        <v>1</v>
      </c>
      <c r="C25" s="23">
        <f>C27+C29+C31+C33</f>
        <v>104742</v>
      </c>
    </row>
    <row r="26" spans="1:12">
      <c r="A26" s="75"/>
      <c r="B26" s="50" t="s">
        <v>2</v>
      </c>
      <c r="C26" s="23">
        <f>C28+C30+C32+C34</f>
        <v>104742</v>
      </c>
    </row>
    <row r="27" spans="1:12">
      <c r="A27" s="25" t="s">
        <v>27</v>
      </c>
      <c r="B27" s="12" t="s">
        <v>1</v>
      </c>
      <c r="C27" s="76">
        <f>C79+C258</f>
        <v>89767</v>
      </c>
    </row>
    <row r="28" spans="1:12">
      <c r="A28" s="26"/>
      <c r="B28" s="9" t="s">
        <v>2</v>
      </c>
      <c r="C28" s="76">
        <f>C80+C259</f>
        <v>89767</v>
      </c>
    </row>
    <row r="29" spans="1:12">
      <c r="A29" s="27" t="s">
        <v>16</v>
      </c>
      <c r="B29" s="12" t="s">
        <v>1</v>
      </c>
      <c r="C29" s="76">
        <f t="shared" ref="C29:C36" si="0">C406</f>
        <v>1356</v>
      </c>
    </row>
    <row r="30" spans="1:12">
      <c r="A30" s="27"/>
      <c r="B30" s="9" t="s">
        <v>2</v>
      </c>
      <c r="C30" s="76">
        <f t="shared" si="0"/>
        <v>1356</v>
      </c>
    </row>
    <row r="31" spans="1:12">
      <c r="A31" s="37" t="s">
        <v>65</v>
      </c>
      <c r="B31" s="12" t="s">
        <v>1</v>
      </c>
      <c r="C31" s="76">
        <f t="shared" si="0"/>
        <v>1241</v>
      </c>
      <c r="L31" s="48"/>
    </row>
    <row r="32" spans="1:12">
      <c r="A32" s="14"/>
      <c r="B32" s="11" t="s">
        <v>2</v>
      </c>
      <c r="C32" s="76">
        <f t="shared" si="0"/>
        <v>1241</v>
      </c>
      <c r="L32" s="48"/>
    </row>
    <row r="33" spans="1:16">
      <c r="A33" s="27" t="s">
        <v>24</v>
      </c>
      <c r="B33" s="9" t="s">
        <v>1</v>
      </c>
      <c r="C33" s="23">
        <f t="shared" si="0"/>
        <v>12378</v>
      </c>
      <c r="L33" s="48"/>
    </row>
    <row r="34" spans="1:16">
      <c r="A34" s="10"/>
      <c r="B34" s="11" t="s">
        <v>2</v>
      </c>
      <c r="C34" s="23">
        <f t="shared" si="0"/>
        <v>12378</v>
      </c>
      <c r="L34" s="48"/>
    </row>
    <row r="35" spans="1:16">
      <c r="A35" s="27" t="s">
        <v>31</v>
      </c>
      <c r="B35" s="9" t="s">
        <v>1</v>
      </c>
      <c r="C35" s="23">
        <f t="shared" si="0"/>
        <v>98743</v>
      </c>
      <c r="L35" s="48"/>
    </row>
    <row r="36" spans="1:16">
      <c r="A36" s="10"/>
      <c r="B36" s="11" t="s">
        <v>2</v>
      </c>
      <c r="C36" s="23">
        <f t="shared" si="0"/>
        <v>98743</v>
      </c>
      <c r="P36" s="181"/>
    </row>
    <row r="37" spans="1:16" s="71" customFormat="1" ht="14.25" customHeight="1">
      <c r="A37" s="233" t="s">
        <v>94</v>
      </c>
      <c r="B37" s="17" t="s">
        <v>1</v>
      </c>
      <c r="C37" s="32">
        <f>C39+C41</f>
        <v>119659</v>
      </c>
    </row>
    <row r="38" spans="1:16" s="71" customFormat="1" ht="14.25" customHeight="1">
      <c r="A38" s="44" t="s">
        <v>15</v>
      </c>
      <c r="B38" s="18" t="s">
        <v>2</v>
      </c>
      <c r="C38" s="32">
        <f>C40+C42</f>
        <v>119659</v>
      </c>
    </row>
    <row r="39" spans="1:16" s="71" customFormat="1" ht="25.5">
      <c r="A39" s="158" t="s">
        <v>53</v>
      </c>
      <c r="B39" s="17" t="s">
        <v>1</v>
      </c>
      <c r="C39" s="23">
        <f>C83</f>
        <v>69389</v>
      </c>
    </row>
    <row r="40" spans="1:16" s="71" customFormat="1">
      <c r="A40" s="44"/>
      <c r="B40" s="18" t="s">
        <v>2</v>
      </c>
      <c r="C40" s="23">
        <f>C84</f>
        <v>69389</v>
      </c>
    </row>
    <row r="41" spans="1:16">
      <c r="A41" s="16" t="s">
        <v>10</v>
      </c>
      <c r="B41" s="9" t="s">
        <v>1</v>
      </c>
      <c r="C41" s="23">
        <f>C43</f>
        <v>50270</v>
      </c>
    </row>
    <row r="42" spans="1:16">
      <c r="A42" s="15"/>
      <c r="B42" s="11" t="s">
        <v>2</v>
      </c>
      <c r="C42" s="23">
        <f>C44</f>
        <v>50270</v>
      </c>
    </row>
    <row r="43" spans="1:16">
      <c r="A43" s="16" t="s">
        <v>13</v>
      </c>
      <c r="B43" s="12" t="s">
        <v>1</v>
      </c>
      <c r="C43" s="23">
        <f>C45</f>
        <v>50270</v>
      </c>
    </row>
    <row r="44" spans="1:16">
      <c r="A44" s="10"/>
      <c r="B44" s="11" t="s">
        <v>2</v>
      </c>
      <c r="C44" s="23">
        <f>C46</f>
        <v>50270</v>
      </c>
    </row>
    <row r="45" spans="1:16">
      <c r="A45" s="25" t="s">
        <v>27</v>
      </c>
      <c r="B45" s="12" t="s">
        <v>1</v>
      </c>
      <c r="C45" s="23">
        <f>C268</f>
        <v>50270</v>
      </c>
    </row>
    <row r="46" spans="1:16">
      <c r="A46" s="26"/>
      <c r="B46" s="9" t="s">
        <v>2</v>
      </c>
      <c r="C46" s="23">
        <f>C269</f>
        <v>50270</v>
      </c>
    </row>
    <row r="47" spans="1:16">
      <c r="A47" s="47" t="s">
        <v>17</v>
      </c>
      <c r="B47" s="12" t="s">
        <v>1</v>
      </c>
      <c r="C47" s="32">
        <f>C50+C52</f>
        <v>66317</v>
      </c>
    </row>
    <row r="48" spans="1:16">
      <c r="A48" s="46" t="s">
        <v>9</v>
      </c>
      <c r="B48" s="11" t="s">
        <v>2</v>
      </c>
      <c r="C48" s="32">
        <f>C51+C53</f>
        <v>66317</v>
      </c>
    </row>
    <row r="49" spans="1:53" hidden="1">
      <c r="A49" s="10"/>
      <c r="B49" s="11" t="s">
        <v>2</v>
      </c>
      <c r="C49" s="23"/>
      <c r="D49"/>
    </row>
    <row r="50" spans="1:53">
      <c r="A50" s="82" t="s">
        <v>42</v>
      </c>
      <c r="B50" s="79" t="s">
        <v>1</v>
      </c>
      <c r="C50" s="23">
        <f>C87+C418</f>
        <v>8918</v>
      </c>
    </row>
    <row r="51" spans="1:53">
      <c r="A51" s="15"/>
      <c r="B51" s="50" t="s">
        <v>2</v>
      </c>
      <c r="C51" s="23">
        <f>C88+C419</f>
        <v>8918</v>
      </c>
    </row>
    <row r="52" spans="1:53">
      <c r="A52" s="16" t="s">
        <v>10</v>
      </c>
      <c r="B52" s="9" t="s">
        <v>1</v>
      </c>
      <c r="C52" s="23">
        <f>C54+C64</f>
        <v>57399</v>
      </c>
    </row>
    <row r="53" spans="1:53">
      <c r="A53" s="15"/>
      <c r="B53" s="11" t="s">
        <v>2</v>
      </c>
      <c r="C53" s="23">
        <f>C55+C65</f>
        <v>57399</v>
      </c>
    </row>
    <row r="54" spans="1:53">
      <c r="A54" s="16" t="s">
        <v>13</v>
      </c>
      <c r="B54" s="12" t="s">
        <v>1</v>
      </c>
      <c r="C54" s="23">
        <f>C56+C58+C60+C62</f>
        <v>49271</v>
      </c>
    </row>
    <row r="55" spans="1:53">
      <c r="A55" s="10"/>
      <c r="B55" s="11" t="s">
        <v>2</v>
      </c>
      <c r="C55" s="23">
        <f>C57+C59+C61+C63</f>
        <v>49271</v>
      </c>
    </row>
    <row r="56" spans="1:53">
      <c r="A56" s="25" t="s">
        <v>27</v>
      </c>
      <c r="B56" s="12" t="s">
        <v>1</v>
      </c>
      <c r="C56" s="23">
        <f>C93+C276</f>
        <v>39932</v>
      </c>
    </row>
    <row r="57" spans="1:53">
      <c r="A57" s="26"/>
      <c r="B57" s="9" t="s">
        <v>2</v>
      </c>
      <c r="C57" s="23">
        <f>C94+C277</f>
        <v>39932</v>
      </c>
    </row>
    <row r="58" spans="1:53">
      <c r="A58" s="31" t="s">
        <v>16</v>
      </c>
      <c r="B58" s="12" t="s">
        <v>1</v>
      </c>
      <c r="C58" s="23">
        <f t="shared" ref="C58:C65" si="1">C424</f>
        <v>1705</v>
      </c>
    </row>
    <row r="59" spans="1:53">
      <c r="A59" s="10"/>
      <c r="B59" s="11" t="s">
        <v>2</v>
      </c>
      <c r="C59" s="23">
        <f t="shared" si="1"/>
        <v>1705</v>
      </c>
    </row>
    <row r="60" spans="1:53">
      <c r="A60" s="37" t="s">
        <v>65</v>
      </c>
      <c r="B60" s="12" t="s">
        <v>1</v>
      </c>
      <c r="C60" s="76">
        <f t="shared" si="1"/>
        <v>72</v>
      </c>
    </row>
    <row r="61" spans="1:53">
      <c r="A61" s="14"/>
      <c r="B61" s="11" t="s">
        <v>2</v>
      </c>
      <c r="C61" s="76">
        <f t="shared" si="1"/>
        <v>72</v>
      </c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</row>
    <row r="62" spans="1:53">
      <c r="A62" s="27" t="s">
        <v>24</v>
      </c>
      <c r="B62" s="9" t="s">
        <v>1</v>
      </c>
      <c r="C62" s="23">
        <f t="shared" si="1"/>
        <v>7562</v>
      </c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</row>
    <row r="63" spans="1:53" ht="14.25" customHeight="1">
      <c r="A63" s="10"/>
      <c r="B63" s="11" t="s">
        <v>2</v>
      </c>
      <c r="C63" s="23">
        <f t="shared" si="1"/>
        <v>7562</v>
      </c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</row>
    <row r="64" spans="1:53">
      <c r="A64" s="27" t="s">
        <v>31</v>
      </c>
      <c r="B64" s="9" t="s">
        <v>1</v>
      </c>
      <c r="C64" s="23">
        <f t="shared" si="1"/>
        <v>8128</v>
      </c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</row>
    <row r="65" spans="1:53">
      <c r="A65" s="10"/>
      <c r="B65" s="11" t="s">
        <v>2</v>
      </c>
      <c r="C65" s="23">
        <f t="shared" si="1"/>
        <v>8128</v>
      </c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</row>
    <row r="66" spans="1:53" s="66" customFormat="1">
      <c r="A66" s="69" t="s">
        <v>25</v>
      </c>
      <c r="B66" s="69"/>
      <c r="C66" s="69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</row>
    <row r="67" spans="1:53" s="48" customFormat="1" ht="15">
      <c r="A67" s="70" t="s">
        <v>32</v>
      </c>
      <c r="B67" s="78" t="s">
        <v>1</v>
      </c>
      <c r="C67" s="23">
        <f>C69+C81+C85</f>
        <v>325189</v>
      </c>
    </row>
    <row r="68" spans="1:53" s="48" customFormat="1">
      <c r="A68" s="49"/>
      <c r="B68" s="50" t="s">
        <v>2</v>
      </c>
      <c r="C68" s="23">
        <f>C70+C82+C86</f>
        <v>325189</v>
      </c>
    </row>
    <row r="69" spans="1:53" s="48" customFormat="1">
      <c r="A69" s="42" t="s">
        <v>19</v>
      </c>
      <c r="B69" s="28" t="s">
        <v>1</v>
      </c>
      <c r="C69" s="294">
        <f>C71+C73+C75</f>
        <v>233230</v>
      </c>
    </row>
    <row r="70" spans="1:53" s="48" customFormat="1">
      <c r="A70" s="26" t="s">
        <v>9</v>
      </c>
      <c r="B70" s="18" t="s">
        <v>2</v>
      </c>
      <c r="C70" s="294">
        <f>C72+C74+C76</f>
        <v>233230</v>
      </c>
    </row>
    <row r="71" spans="1:53" s="71" customFormat="1" ht="25.5">
      <c r="A71" s="156" t="s">
        <v>38</v>
      </c>
      <c r="B71" s="17" t="s">
        <v>1</v>
      </c>
      <c r="C71" s="23">
        <f>C199</f>
        <v>492</v>
      </c>
    </row>
    <row r="72" spans="1:53" s="71" customFormat="1" ht="15" customHeight="1">
      <c r="A72" s="44"/>
      <c r="B72" s="18" t="s">
        <v>2</v>
      </c>
      <c r="C72" s="23">
        <f>C200</f>
        <v>492</v>
      </c>
    </row>
    <row r="73" spans="1:53" s="48" customFormat="1">
      <c r="A73" s="82" t="s">
        <v>42</v>
      </c>
      <c r="B73" s="78" t="s">
        <v>1</v>
      </c>
      <c r="C73" s="77">
        <f>C100+C180+C208</f>
        <v>185344</v>
      </c>
    </row>
    <row r="74" spans="1:53" s="48" customFormat="1">
      <c r="A74" s="49"/>
      <c r="B74" s="50" t="s">
        <v>2</v>
      </c>
      <c r="C74" s="77">
        <f>C101+C181+C209</f>
        <v>185344</v>
      </c>
    </row>
    <row r="75" spans="1:53" s="48" customFormat="1">
      <c r="A75" s="16" t="s">
        <v>10</v>
      </c>
      <c r="B75" s="9" t="s">
        <v>1</v>
      </c>
      <c r="C75" s="43">
        <f>C77</f>
        <v>47394</v>
      </c>
    </row>
    <row r="76" spans="1:53" s="48" customFormat="1">
      <c r="A76" s="15"/>
      <c r="B76" s="11" t="s">
        <v>2</v>
      </c>
      <c r="C76" s="43">
        <f>C78</f>
        <v>47394</v>
      </c>
    </row>
    <row r="77" spans="1:53" s="48" customFormat="1">
      <c r="A77" s="24" t="s">
        <v>26</v>
      </c>
      <c r="B77" s="28" t="s">
        <v>1</v>
      </c>
      <c r="C77" s="43">
        <f>C79</f>
        <v>47394</v>
      </c>
    </row>
    <row r="78" spans="1:53" s="48" customFormat="1">
      <c r="A78" s="24"/>
      <c r="B78" s="28" t="s">
        <v>2</v>
      </c>
      <c r="C78" s="43">
        <f>C80</f>
        <v>47394</v>
      </c>
    </row>
    <row r="79" spans="1:53" s="48" customFormat="1">
      <c r="A79" s="25" t="s">
        <v>27</v>
      </c>
      <c r="B79" s="17" t="s">
        <v>1</v>
      </c>
      <c r="C79" s="51">
        <f>C124+C216</f>
        <v>47394</v>
      </c>
    </row>
    <row r="80" spans="1:53" s="48" customFormat="1">
      <c r="A80" s="26"/>
      <c r="B80" s="18" t="s">
        <v>2</v>
      </c>
      <c r="C80" s="51">
        <f>C125+C217</f>
        <v>47394</v>
      </c>
      <c r="D80" s="54"/>
      <c r="E80" s="54"/>
      <c r="F80" s="54"/>
      <c r="G80" s="54"/>
      <c r="H80" s="54"/>
      <c r="I80" s="54"/>
    </row>
    <row r="81" spans="1:16" s="71" customFormat="1" ht="14.25" customHeight="1">
      <c r="A81" s="233" t="s">
        <v>94</v>
      </c>
      <c r="B81" s="17" t="s">
        <v>1</v>
      </c>
      <c r="C81" s="32">
        <f>C83</f>
        <v>69389</v>
      </c>
    </row>
    <row r="82" spans="1:16" s="71" customFormat="1" ht="14.25" customHeight="1">
      <c r="A82" s="44" t="s">
        <v>15</v>
      </c>
      <c r="B82" s="18" t="s">
        <v>2</v>
      </c>
      <c r="C82" s="32">
        <f>C84</f>
        <v>69389</v>
      </c>
    </row>
    <row r="83" spans="1:16" s="71" customFormat="1" ht="25.5">
      <c r="A83" s="158" t="s">
        <v>53</v>
      </c>
      <c r="B83" s="17" t="s">
        <v>1</v>
      </c>
      <c r="C83" s="23">
        <f>C130+C240</f>
        <v>69389</v>
      </c>
    </row>
    <row r="84" spans="1:16" s="71" customFormat="1">
      <c r="A84" s="31"/>
      <c r="B84" s="18" t="s">
        <v>2</v>
      </c>
      <c r="C84" s="23">
        <f>C131+C241</f>
        <v>69389</v>
      </c>
    </row>
    <row r="85" spans="1:16" s="48" customFormat="1">
      <c r="A85" s="39" t="s">
        <v>17</v>
      </c>
      <c r="B85" s="12" t="s">
        <v>1</v>
      </c>
      <c r="C85" s="32">
        <f>C87+C89</f>
        <v>22570</v>
      </c>
      <c r="D85" s="52"/>
      <c r="E85" s="52"/>
      <c r="F85" s="52"/>
      <c r="G85" s="52"/>
      <c r="H85" s="52"/>
      <c r="I85" s="52"/>
      <c r="K85" s="54"/>
      <c r="L85" s="54"/>
      <c r="M85" s="54"/>
      <c r="N85" s="54"/>
      <c r="O85" s="54"/>
      <c r="P85" s="54"/>
    </row>
    <row r="86" spans="1:16" s="48" customFormat="1">
      <c r="A86" s="14" t="s">
        <v>9</v>
      </c>
      <c r="B86" s="11" t="s">
        <v>2</v>
      </c>
      <c r="C86" s="32">
        <f>C88+C90</f>
        <v>22570</v>
      </c>
      <c r="D86" s="52"/>
      <c r="E86" s="52"/>
      <c r="F86" s="52"/>
      <c r="G86" s="52"/>
      <c r="H86" s="52"/>
      <c r="I86" s="52"/>
      <c r="K86" s="54"/>
      <c r="L86" s="54"/>
      <c r="M86" s="54"/>
      <c r="N86" s="54"/>
      <c r="O86" s="54"/>
      <c r="P86" s="54"/>
    </row>
    <row r="87" spans="1:16" s="87" customFormat="1">
      <c r="A87" s="231" t="s">
        <v>42</v>
      </c>
      <c r="B87" s="128" t="s">
        <v>1</v>
      </c>
      <c r="C87" s="86">
        <f>C157</f>
        <v>72</v>
      </c>
    </row>
    <row r="88" spans="1:16" s="87" customFormat="1">
      <c r="A88" s="108"/>
      <c r="B88" s="113" t="s">
        <v>2</v>
      </c>
      <c r="C88" s="86">
        <f>C158</f>
        <v>72</v>
      </c>
    </row>
    <row r="89" spans="1:16" s="48" customFormat="1">
      <c r="A89" s="16" t="s">
        <v>10</v>
      </c>
      <c r="B89" s="9" t="s">
        <v>1</v>
      </c>
      <c r="C89" s="23">
        <f>C91</f>
        <v>22498</v>
      </c>
      <c r="D89" s="52"/>
      <c r="E89" s="52"/>
      <c r="F89" s="52"/>
      <c r="G89" s="52"/>
      <c r="H89" s="52"/>
      <c r="I89" s="52"/>
      <c r="K89" s="54"/>
      <c r="L89" s="54"/>
      <c r="M89" s="54"/>
      <c r="N89" s="54"/>
      <c r="O89" s="54"/>
      <c r="P89" s="54"/>
    </row>
    <row r="90" spans="1:16" s="48" customFormat="1">
      <c r="A90" s="15"/>
      <c r="B90" s="11" t="s">
        <v>2</v>
      </c>
      <c r="C90" s="23">
        <f>C92</f>
        <v>22498</v>
      </c>
      <c r="D90" s="52"/>
      <c r="E90" s="52"/>
      <c r="F90" s="52"/>
      <c r="G90" s="52"/>
      <c r="H90" s="52"/>
      <c r="I90" s="52"/>
      <c r="K90" s="54"/>
      <c r="L90" s="54"/>
      <c r="M90" s="54"/>
      <c r="N90" s="54"/>
      <c r="O90" s="54"/>
      <c r="P90" s="54"/>
    </row>
    <row r="91" spans="1:16" s="48" customFormat="1">
      <c r="A91" s="16" t="s">
        <v>13</v>
      </c>
      <c r="B91" s="12" t="s">
        <v>1</v>
      </c>
      <c r="C91" s="23">
        <f>C93</f>
        <v>22498</v>
      </c>
      <c r="D91" s="52"/>
      <c r="E91" s="52"/>
      <c r="F91" s="52"/>
      <c r="G91" s="52"/>
      <c r="H91" s="52"/>
      <c r="I91" s="52"/>
      <c r="K91" s="54"/>
      <c r="L91" s="54"/>
      <c r="M91" s="54"/>
      <c r="N91" s="54"/>
      <c r="O91" s="54"/>
      <c r="P91" s="54"/>
    </row>
    <row r="92" spans="1:16" s="48" customFormat="1">
      <c r="A92" s="10"/>
      <c r="B92" s="11" t="s">
        <v>2</v>
      </c>
      <c r="C92" s="23">
        <f>C94</f>
        <v>22498</v>
      </c>
      <c r="D92" s="52"/>
      <c r="E92" s="52"/>
      <c r="F92" s="52"/>
      <c r="G92" s="52"/>
      <c r="H92" s="52"/>
      <c r="I92" s="52"/>
      <c r="K92" s="54"/>
      <c r="L92" s="54"/>
      <c r="M92" s="54"/>
      <c r="N92" s="54"/>
      <c r="O92" s="54"/>
      <c r="P92" s="54"/>
    </row>
    <row r="93" spans="1:16" s="48" customFormat="1">
      <c r="A93" s="25" t="s">
        <v>27</v>
      </c>
      <c r="B93" s="17" t="s">
        <v>1</v>
      </c>
      <c r="C93" s="51">
        <f>C167</f>
        <v>22498</v>
      </c>
    </row>
    <row r="94" spans="1:16" s="48" customFormat="1">
      <c r="A94" s="26"/>
      <c r="B94" s="18" t="s">
        <v>2</v>
      </c>
      <c r="C94" s="51">
        <f>C168</f>
        <v>22498</v>
      </c>
      <c r="D94" s="54"/>
      <c r="E94" s="54"/>
      <c r="F94" s="54"/>
      <c r="G94" s="54"/>
      <c r="H94" s="54"/>
      <c r="I94" s="54"/>
    </row>
    <row r="95" spans="1:16" s="48" customFormat="1">
      <c r="A95" s="237" t="s">
        <v>18</v>
      </c>
      <c r="B95" s="238"/>
      <c r="C95" s="239"/>
      <c r="D95" s="153"/>
      <c r="E95" s="154"/>
      <c r="F95" s="153"/>
      <c r="G95" s="153"/>
      <c r="H95" s="153"/>
      <c r="I95" s="153"/>
    </row>
    <row r="96" spans="1:16" s="48" customFormat="1">
      <c r="A96" s="175" t="s">
        <v>14</v>
      </c>
      <c r="B96" s="78" t="s">
        <v>1</v>
      </c>
      <c r="C96" s="57">
        <f>C98+C128</f>
        <v>134019</v>
      </c>
      <c r="D96" s="155"/>
      <c r="E96" s="155"/>
      <c r="F96" s="155"/>
      <c r="G96" s="155"/>
      <c r="H96" s="155"/>
      <c r="I96" s="155"/>
    </row>
    <row r="97" spans="1:9" s="48" customFormat="1">
      <c r="A97" s="26" t="s">
        <v>50</v>
      </c>
      <c r="B97" s="18" t="s">
        <v>2</v>
      </c>
      <c r="C97" s="57">
        <f>C99+C129</f>
        <v>134019</v>
      </c>
      <c r="D97" s="54"/>
      <c r="E97" s="54"/>
      <c r="F97" s="54"/>
      <c r="G97" s="54"/>
      <c r="H97" s="54"/>
      <c r="I97" s="54"/>
    </row>
    <row r="98" spans="1:9" s="48" customFormat="1">
      <c r="A98" s="176" t="s">
        <v>28</v>
      </c>
      <c r="B98" s="17" t="s">
        <v>1</v>
      </c>
      <c r="C98" s="51">
        <f>C100+C120</f>
        <v>97428</v>
      </c>
      <c r="D98" s="54"/>
      <c r="E98" s="54"/>
      <c r="F98" s="54"/>
      <c r="G98" s="54"/>
      <c r="H98" s="54"/>
      <c r="I98" s="54"/>
    </row>
    <row r="99" spans="1:9" s="48" customFormat="1">
      <c r="A99" s="26" t="s">
        <v>51</v>
      </c>
      <c r="B99" s="18" t="s">
        <v>2</v>
      </c>
      <c r="C99" s="51">
        <f>C101+C121</f>
        <v>97428</v>
      </c>
      <c r="D99" s="54"/>
      <c r="E99" s="54"/>
      <c r="F99" s="54"/>
      <c r="G99" s="54"/>
      <c r="H99" s="54"/>
      <c r="I99" s="54"/>
    </row>
    <row r="100" spans="1:9" s="87" customFormat="1" ht="25.5">
      <c r="A100" s="240" t="s">
        <v>52</v>
      </c>
      <c r="B100" s="184" t="s">
        <v>1</v>
      </c>
      <c r="C100" s="121">
        <f>C102+C104+C106+C108+C110+C112+C114+C116+C118</f>
        <v>95184</v>
      </c>
      <c r="D100" s="241"/>
      <c r="E100" s="241"/>
      <c r="F100" s="241"/>
      <c r="G100" s="241"/>
      <c r="H100" s="241"/>
      <c r="I100" s="241"/>
    </row>
    <row r="101" spans="1:9" s="87" customFormat="1">
      <c r="A101" s="242"/>
      <c r="B101" s="89" t="s">
        <v>2</v>
      </c>
      <c r="C101" s="121">
        <f>C103+C105+C107+C109+C111+C113+C115+C117+C119</f>
        <v>95184</v>
      </c>
      <c r="D101" s="241"/>
      <c r="E101" s="241"/>
      <c r="F101" s="241"/>
      <c r="G101" s="241"/>
      <c r="H101" s="241"/>
      <c r="I101" s="241"/>
    </row>
    <row r="102" spans="1:9" s="260" customFormat="1" ht="25.5">
      <c r="A102" s="303" t="s">
        <v>59</v>
      </c>
      <c r="B102" s="184" t="s">
        <v>1</v>
      </c>
      <c r="C102" s="121">
        <f>2238+19967</f>
        <v>22205</v>
      </c>
      <c r="D102" s="266"/>
      <c r="E102" s="266"/>
      <c r="F102" s="266"/>
      <c r="G102" s="266"/>
      <c r="H102" s="266"/>
      <c r="I102" s="266"/>
    </row>
    <row r="103" spans="1:9" s="123" customFormat="1">
      <c r="A103" s="105"/>
      <c r="B103" s="89" t="s">
        <v>2</v>
      </c>
      <c r="C103" s="121">
        <f>2238+19967</f>
        <v>22205</v>
      </c>
      <c r="D103" s="205"/>
      <c r="E103" s="248"/>
      <c r="F103" s="205"/>
      <c r="G103" s="205"/>
      <c r="H103" s="205"/>
      <c r="I103" s="205"/>
    </row>
    <row r="104" spans="1:9" s="260" customFormat="1" ht="25.5">
      <c r="A104" s="303" t="s">
        <v>60</v>
      </c>
      <c r="B104" s="184" t="s">
        <v>1</v>
      </c>
      <c r="C104" s="121">
        <f>1209+7907</f>
        <v>9116</v>
      </c>
      <c r="D104" s="266"/>
      <c r="E104" s="267"/>
      <c r="F104" s="266"/>
      <c r="G104" s="266"/>
      <c r="H104" s="266"/>
      <c r="I104" s="266"/>
    </row>
    <row r="105" spans="1:9" s="123" customFormat="1">
      <c r="A105" s="105"/>
      <c r="B105" s="89" t="s">
        <v>2</v>
      </c>
      <c r="C105" s="121">
        <f>1209+7907</f>
        <v>9116</v>
      </c>
      <c r="D105" s="205"/>
      <c r="E105" s="205"/>
      <c r="F105" s="205"/>
      <c r="G105" s="205"/>
      <c r="H105" s="205"/>
      <c r="I105" s="205"/>
    </row>
    <row r="106" spans="1:9" s="260" customFormat="1" ht="15" customHeight="1">
      <c r="A106" s="303" t="s">
        <v>61</v>
      </c>
      <c r="B106" s="184" t="s">
        <v>1</v>
      </c>
      <c r="C106" s="121">
        <f>675+4412</f>
        <v>5087</v>
      </c>
      <c r="D106" s="266"/>
      <c r="E106" s="267"/>
      <c r="F106" s="266"/>
      <c r="G106" s="266"/>
      <c r="H106" s="266"/>
      <c r="I106" s="266"/>
    </row>
    <row r="107" spans="1:9" s="123" customFormat="1">
      <c r="A107" s="105"/>
      <c r="B107" s="89" t="s">
        <v>2</v>
      </c>
      <c r="C107" s="121">
        <f>675+4412</f>
        <v>5087</v>
      </c>
      <c r="D107" s="205"/>
      <c r="E107" s="205"/>
      <c r="F107" s="205"/>
      <c r="G107" s="205"/>
      <c r="H107" s="205"/>
      <c r="I107" s="205"/>
    </row>
    <row r="108" spans="1:9" s="260" customFormat="1" ht="25.5">
      <c r="A108" s="303" t="s">
        <v>98</v>
      </c>
      <c r="B108" s="184" t="s">
        <v>1</v>
      </c>
      <c r="C108" s="121">
        <f>1819+17100</f>
        <v>18919</v>
      </c>
      <c r="D108" s="266"/>
      <c r="E108" s="267"/>
      <c r="F108" s="266"/>
      <c r="G108" s="266"/>
      <c r="H108" s="266"/>
      <c r="I108" s="266"/>
    </row>
    <row r="109" spans="1:9" s="123" customFormat="1">
      <c r="A109" s="105"/>
      <c r="B109" s="89" t="s">
        <v>2</v>
      </c>
      <c r="C109" s="121">
        <f>1819+17100</f>
        <v>18919</v>
      </c>
      <c r="D109" s="205"/>
      <c r="E109" s="205"/>
      <c r="F109" s="205"/>
      <c r="G109" s="205"/>
      <c r="H109" s="205"/>
      <c r="I109" s="205"/>
    </row>
    <row r="110" spans="1:9" s="260" customFormat="1" ht="25.5">
      <c r="A110" s="303" t="s">
        <v>99</v>
      </c>
      <c r="B110" s="184" t="s">
        <v>1</v>
      </c>
      <c r="C110" s="121">
        <f>371+2423</f>
        <v>2794</v>
      </c>
      <c r="D110" s="266"/>
      <c r="E110" s="267"/>
      <c r="F110" s="266"/>
      <c r="G110" s="266"/>
      <c r="H110" s="266"/>
      <c r="I110" s="266"/>
    </row>
    <row r="111" spans="1:9" s="123" customFormat="1">
      <c r="A111" s="105"/>
      <c r="B111" s="89" t="s">
        <v>2</v>
      </c>
      <c r="C111" s="121">
        <f>371+2423</f>
        <v>2794</v>
      </c>
      <c r="D111" s="205"/>
      <c r="E111" s="205"/>
      <c r="F111" s="205"/>
      <c r="G111" s="205"/>
      <c r="H111" s="205"/>
      <c r="I111" s="205"/>
    </row>
    <row r="112" spans="1:9" s="260" customFormat="1" ht="25.5">
      <c r="A112" s="303" t="s">
        <v>100</v>
      </c>
      <c r="B112" s="184" t="s">
        <v>1</v>
      </c>
      <c r="C112" s="121">
        <f>803+6966</f>
        <v>7769</v>
      </c>
      <c r="D112" s="266"/>
      <c r="E112" s="267"/>
      <c r="F112" s="266"/>
      <c r="G112" s="266"/>
      <c r="H112" s="266"/>
      <c r="I112" s="266"/>
    </row>
    <row r="113" spans="1:9" s="123" customFormat="1">
      <c r="A113" s="105"/>
      <c r="B113" s="89" t="s">
        <v>2</v>
      </c>
      <c r="C113" s="121">
        <f>803+6966</f>
        <v>7769</v>
      </c>
      <c r="D113" s="205"/>
      <c r="E113" s="205"/>
      <c r="F113" s="205"/>
      <c r="G113" s="205"/>
      <c r="H113" s="205"/>
      <c r="I113" s="205"/>
    </row>
    <row r="114" spans="1:9" s="260" customFormat="1" ht="25.5">
      <c r="A114" s="303" t="s">
        <v>101</v>
      </c>
      <c r="B114" s="184" t="s">
        <v>1</v>
      </c>
      <c r="C114" s="121">
        <f>2842+7106</f>
        <v>9948</v>
      </c>
      <c r="D114" s="266"/>
      <c r="E114" s="267"/>
      <c r="F114" s="266"/>
      <c r="G114" s="266"/>
      <c r="H114" s="266"/>
      <c r="I114" s="266"/>
    </row>
    <row r="115" spans="1:9" s="123" customFormat="1">
      <c r="A115" s="242"/>
      <c r="B115" s="89" t="s">
        <v>2</v>
      </c>
      <c r="C115" s="121">
        <f>2842+7106</f>
        <v>9948</v>
      </c>
      <c r="D115" s="205"/>
      <c r="E115" s="205"/>
      <c r="F115" s="205"/>
      <c r="G115" s="205"/>
      <c r="H115" s="205"/>
      <c r="I115" s="205"/>
    </row>
    <row r="116" spans="1:9" s="260" customFormat="1" ht="25.5">
      <c r="A116" s="303" t="s">
        <v>102</v>
      </c>
      <c r="B116" s="184" t="s">
        <v>1</v>
      </c>
      <c r="C116" s="121">
        <f>2854+7134</f>
        <v>9988</v>
      </c>
      <c r="D116" s="266"/>
      <c r="E116" s="267"/>
      <c r="F116" s="266"/>
      <c r="G116" s="266"/>
      <c r="H116" s="266"/>
      <c r="I116" s="266"/>
    </row>
    <row r="117" spans="1:9" s="123" customFormat="1">
      <c r="A117" s="242"/>
      <c r="B117" s="89" t="s">
        <v>2</v>
      </c>
      <c r="C117" s="121">
        <f>2854+7134</f>
        <v>9988</v>
      </c>
      <c r="D117" s="205"/>
      <c r="E117" s="205"/>
      <c r="F117" s="205"/>
      <c r="G117" s="205"/>
      <c r="H117" s="205"/>
      <c r="I117" s="205"/>
    </row>
    <row r="118" spans="1:9" s="260" customFormat="1" ht="38.25">
      <c r="A118" s="304" t="s">
        <v>120</v>
      </c>
      <c r="B118" s="184" t="s">
        <v>1</v>
      </c>
      <c r="C118" s="121">
        <v>9358</v>
      </c>
      <c r="D118" s="266"/>
      <c r="E118" s="267"/>
      <c r="F118" s="266"/>
      <c r="G118" s="266"/>
      <c r="H118" s="266"/>
      <c r="I118" s="266"/>
    </row>
    <row r="119" spans="1:9" s="123" customFormat="1">
      <c r="A119" s="242"/>
      <c r="B119" s="89" t="s">
        <v>2</v>
      </c>
      <c r="C119" s="121">
        <v>9358</v>
      </c>
      <c r="D119" s="205"/>
      <c r="E119" s="205"/>
      <c r="F119" s="205"/>
      <c r="G119" s="205"/>
      <c r="H119" s="205"/>
      <c r="I119" s="205"/>
    </row>
    <row r="120" spans="1:9" s="73" customFormat="1">
      <c r="A120" s="16" t="s">
        <v>10</v>
      </c>
      <c r="B120" s="78" t="s">
        <v>1</v>
      </c>
      <c r="C120" s="32">
        <f t="shared" ref="C120:C125" si="2">C122</f>
        <v>2244</v>
      </c>
      <c r="D120" s="185"/>
      <c r="E120" s="185"/>
      <c r="F120" s="185"/>
      <c r="G120" s="185"/>
      <c r="H120" s="185"/>
      <c r="I120" s="185"/>
    </row>
    <row r="121" spans="1:9" s="73" customFormat="1">
      <c r="A121" s="15"/>
      <c r="B121" s="50" t="s">
        <v>2</v>
      </c>
      <c r="C121" s="32">
        <f t="shared" si="2"/>
        <v>2244</v>
      </c>
      <c r="D121" s="185"/>
      <c r="E121" s="185"/>
      <c r="F121" s="185"/>
      <c r="G121" s="185"/>
      <c r="H121" s="185"/>
      <c r="I121" s="185"/>
    </row>
    <row r="122" spans="1:9" s="73" customFormat="1">
      <c r="A122" s="16" t="s">
        <v>13</v>
      </c>
      <c r="B122" s="78" t="s">
        <v>1</v>
      </c>
      <c r="C122" s="57">
        <f t="shared" si="2"/>
        <v>2244</v>
      </c>
      <c r="D122" s="57">
        <f>D124</f>
        <v>0</v>
      </c>
      <c r="E122" s="185"/>
      <c r="F122" s="185"/>
      <c r="G122" s="185"/>
      <c r="H122" s="185"/>
      <c r="I122" s="185"/>
    </row>
    <row r="123" spans="1:9" s="73" customFormat="1">
      <c r="A123" s="58"/>
      <c r="B123" s="50" t="s">
        <v>2</v>
      </c>
      <c r="C123" s="57">
        <f t="shared" si="2"/>
        <v>2244</v>
      </c>
      <c r="D123" s="185"/>
      <c r="E123" s="185"/>
      <c r="F123" s="185"/>
      <c r="G123" s="185"/>
      <c r="H123" s="185"/>
      <c r="I123" s="185"/>
    </row>
    <row r="124" spans="1:9" s="73" customFormat="1">
      <c r="A124" s="197" t="s">
        <v>29</v>
      </c>
      <c r="B124" s="78" t="s">
        <v>1</v>
      </c>
      <c r="C124" s="57">
        <f t="shared" si="2"/>
        <v>2244</v>
      </c>
      <c r="D124" s="185"/>
      <c r="E124" s="185"/>
      <c r="F124" s="185"/>
      <c r="G124" s="185"/>
      <c r="H124" s="185"/>
      <c r="I124" s="185"/>
    </row>
    <row r="125" spans="1:9" s="73" customFormat="1">
      <c r="A125" s="58"/>
      <c r="B125" s="50" t="s">
        <v>2</v>
      </c>
      <c r="C125" s="57">
        <f t="shared" si="2"/>
        <v>2244</v>
      </c>
      <c r="D125" s="185"/>
      <c r="E125" s="185"/>
      <c r="F125" s="185"/>
      <c r="G125" s="185"/>
      <c r="H125" s="185"/>
      <c r="I125" s="185"/>
    </row>
    <row r="126" spans="1:9" s="260" customFormat="1" ht="63.75">
      <c r="A126" s="305" t="s">
        <v>115</v>
      </c>
      <c r="B126" s="184" t="s">
        <v>1</v>
      </c>
      <c r="C126" s="121">
        <f>200+2044</f>
        <v>2244</v>
      </c>
    </row>
    <row r="127" spans="1:9" s="123" customFormat="1">
      <c r="A127" s="105"/>
      <c r="B127" s="89" t="s">
        <v>2</v>
      </c>
      <c r="C127" s="121">
        <f>200+2044</f>
        <v>2244</v>
      </c>
    </row>
    <row r="128" spans="1:9" s="71" customFormat="1" ht="14.25" customHeight="1">
      <c r="A128" s="306" t="s">
        <v>94</v>
      </c>
      <c r="B128" s="17" t="s">
        <v>1</v>
      </c>
      <c r="C128" s="51">
        <f>C130</f>
        <v>36591</v>
      </c>
    </row>
    <row r="129" spans="1:9" s="71" customFormat="1" ht="14.25" customHeight="1">
      <c r="A129" s="44" t="s">
        <v>15</v>
      </c>
      <c r="B129" s="18" t="s">
        <v>2</v>
      </c>
      <c r="C129" s="51">
        <f>C131</f>
        <v>36591</v>
      </c>
    </row>
    <row r="130" spans="1:9" s="71" customFormat="1" ht="25.5">
      <c r="A130" s="307" t="s">
        <v>53</v>
      </c>
      <c r="B130" s="17" t="s">
        <v>1</v>
      </c>
      <c r="C130" s="51">
        <f>C132+C134+C136+C138+C140+C142+C144+C146+C148+C150</f>
        <v>36591</v>
      </c>
    </row>
    <row r="131" spans="1:9" s="71" customFormat="1">
      <c r="A131" s="44"/>
      <c r="B131" s="18" t="s">
        <v>2</v>
      </c>
      <c r="C131" s="51">
        <f>C133+C135+C137+C139+C141+C143+C145+C147+C149+C151</f>
        <v>36591</v>
      </c>
    </row>
    <row r="132" spans="1:9" s="260" customFormat="1" ht="25.5">
      <c r="A132" s="303" t="s">
        <v>59</v>
      </c>
      <c r="B132" s="184" t="s">
        <v>1</v>
      </c>
      <c r="C132" s="121">
        <v>607</v>
      </c>
      <c r="D132" s="266"/>
      <c r="E132" s="266"/>
      <c r="F132" s="266"/>
      <c r="G132" s="266"/>
      <c r="H132" s="266"/>
      <c r="I132" s="266"/>
    </row>
    <row r="133" spans="1:9" s="123" customFormat="1">
      <c r="A133" s="105"/>
      <c r="B133" s="89" t="s">
        <v>2</v>
      </c>
      <c r="C133" s="121">
        <v>607</v>
      </c>
      <c r="D133" s="205"/>
      <c r="E133" s="205"/>
      <c r="F133" s="205"/>
      <c r="G133" s="205"/>
      <c r="H133" s="205"/>
      <c r="I133" s="205"/>
    </row>
    <row r="134" spans="1:9" s="260" customFormat="1" ht="25.5">
      <c r="A134" s="303" t="s">
        <v>60</v>
      </c>
      <c r="B134" s="184" t="s">
        <v>1</v>
      </c>
      <c r="C134" s="121">
        <v>3140</v>
      </c>
      <c r="D134" s="266"/>
      <c r="E134" s="266"/>
      <c r="F134" s="266"/>
      <c r="G134" s="266"/>
      <c r="H134" s="266"/>
      <c r="I134" s="266"/>
    </row>
    <row r="135" spans="1:9" s="123" customFormat="1">
      <c r="A135" s="105"/>
      <c r="B135" s="89" t="s">
        <v>2</v>
      </c>
      <c r="C135" s="121">
        <v>3140</v>
      </c>
      <c r="D135" s="205"/>
      <c r="E135" s="205"/>
      <c r="F135" s="205"/>
      <c r="G135" s="205"/>
      <c r="H135" s="205"/>
      <c r="I135" s="205"/>
    </row>
    <row r="136" spans="1:9" s="260" customFormat="1" ht="17.25" customHeight="1">
      <c r="A136" s="308" t="s">
        <v>61</v>
      </c>
      <c r="B136" s="184" t="s">
        <v>1</v>
      </c>
      <c r="C136" s="121">
        <f>8252+525</f>
        <v>8777</v>
      </c>
      <c r="D136" s="266"/>
      <c r="E136" s="266"/>
      <c r="F136" s="266"/>
      <c r="G136" s="266"/>
      <c r="H136" s="266"/>
      <c r="I136" s="266"/>
    </row>
    <row r="137" spans="1:9" s="123" customFormat="1" ht="13.5" customHeight="1">
      <c r="A137" s="105"/>
      <c r="B137" s="89" t="s">
        <v>2</v>
      </c>
      <c r="C137" s="121">
        <f>8252+525</f>
        <v>8777</v>
      </c>
      <c r="D137" s="205"/>
      <c r="E137" s="205"/>
      <c r="F137" s="205"/>
      <c r="G137" s="205"/>
      <c r="H137" s="205"/>
      <c r="I137" s="205"/>
    </row>
    <row r="138" spans="1:9" s="260" customFormat="1">
      <c r="A138" s="303" t="s">
        <v>209</v>
      </c>
      <c r="B138" s="184" t="s">
        <v>1</v>
      </c>
      <c r="C138" s="121">
        <v>375</v>
      </c>
      <c r="D138" s="266"/>
      <c r="E138" s="266"/>
      <c r="F138" s="266"/>
      <c r="G138" s="266"/>
      <c r="H138" s="266"/>
      <c r="I138" s="266"/>
    </row>
    <row r="139" spans="1:9" s="123" customFormat="1" ht="15.75" customHeight="1">
      <c r="A139" s="105"/>
      <c r="B139" s="89" t="s">
        <v>2</v>
      </c>
      <c r="C139" s="121">
        <v>375</v>
      </c>
      <c r="D139" s="205"/>
      <c r="E139" s="205"/>
      <c r="F139" s="205"/>
      <c r="G139" s="205"/>
      <c r="H139" s="205"/>
      <c r="I139" s="205"/>
    </row>
    <row r="140" spans="1:9" s="260" customFormat="1" ht="25.5">
      <c r="A140" s="303" t="s">
        <v>210</v>
      </c>
      <c r="B140" s="184" t="s">
        <v>1</v>
      </c>
      <c r="C140" s="121">
        <v>9813</v>
      </c>
      <c r="D140" s="266"/>
      <c r="E140" s="266"/>
      <c r="F140" s="266"/>
      <c r="G140" s="266"/>
      <c r="H140" s="266"/>
      <c r="I140" s="266"/>
    </row>
    <row r="141" spans="1:9" s="123" customFormat="1" ht="15.75" customHeight="1">
      <c r="A141" s="105"/>
      <c r="B141" s="89" t="s">
        <v>2</v>
      </c>
      <c r="C141" s="121">
        <v>9813</v>
      </c>
      <c r="D141" s="205"/>
      <c r="E141" s="205"/>
      <c r="F141" s="205"/>
      <c r="G141" s="205"/>
      <c r="H141" s="205"/>
      <c r="I141" s="205"/>
    </row>
    <row r="142" spans="1:9" s="260" customFormat="1" ht="25.5">
      <c r="A142" s="303" t="s">
        <v>211</v>
      </c>
      <c r="B142" s="184" t="s">
        <v>1</v>
      </c>
      <c r="C142" s="121">
        <v>47</v>
      </c>
      <c r="D142" s="266"/>
      <c r="E142" s="266"/>
      <c r="F142" s="266"/>
      <c r="G142" s="266"/>
      <c r="H142" s="266"/>
      <c r="I142" s="266"/>
    </row>
    <row r="143" spans="1:9" s="123" customFormat="1">
      <c r="A143" s="105"/>
      <c r="B143" s="89" t="s">
        <v>2</v>
      </c>
      <c r="C143" s="121">
        <v>47</v>
      </c>
      <c r="D143" s="205"/>
      <c r="E143" s="205"/>
      <c r="F143" s="205"/>
      <c r="G143" s="205"/>
      <c r="H143" s="205"/>
      <c r="I143" s="205"/>
    </row>
    <row r="144" spans="1:9" s="260" customFormat="1" ht="25.5">
      <c r="A144" s="303" t="s">
        <v>212</v>
      </c>
      <c r="B144" s="184" t="s">
        <v>1</v>
      </c>
      <c r="C144" s="121">
        <v>8216</v>
      </c>
      <c r="D144" s="266"/>
      <c r="E144" s="266"/>
      <c r="F144" s="266"/>
      <c r="G144" s="266"/>
      <c r="H144" s="266"/>
      <c r="I144" s="266"/>
    </row>
    <row r="145" spans="1:10" s="123" customFormat="1">
      <c r="A145" s="105"/>
      <c r="B145" s="89" t="s">
        <v>2</v>
      </c>
      <c r="C145" s="121">
        <v>8216</v>
      </c>
      <c r="D145" s="205"/>
      <c r="E145" s="205"/>
      <c r="F145" s="205"/>
      <c r="G145" s="205"/>
      <c r="H145" s="205"/>
      <c r="I145" s="205"/>
    </row>
    <row r="146" spans="1:10" s="260" customFormat="1" ht="25.5">
      <c r="A146" s="303" t="s">
        <v>213</v>
      </c>
      <c r="B146" s="184" t="s">
        <v>1</v>
      </c>
      <c r="C146" s="121">
        <v>2490</v>
      </c>
      <c r="D146" s="266"/>
      <c r="E146" s="266"/>
      <c r="F146" s="266"/>
      <c r="G146" s="266"/>
      <c r="H146" s="266"/>
      <c r="I146" s="266"/>
    </row>
    <row r="147" spans="1:10" s="123" customFormat="1">
      <c r="A147" s="242"/>
      <c r="B147" s="89" t="s">
        <v>2</v>
      </c>
      <c r="C147" s="121">
        <v>2490</v>
      </c>
      <c r="D147" s="205"/>
      <c r="E147" s="205"/>
      <c r="F147" s="205"/>
      <c r="G147" s="205"/>
      <c r="H147" s="205"/>
      <c r="I147" s="205"/>
    </row>
    <row r="148" spans="1:10" s="260" customFormat="1" ht="25.5">
      <c r="A148" s="303" t="s">
        <v>214</v>
      </c>
      <c r="B148" s="184" t="s">
        <v>1</v>
      </c>
      <c r="C148" s="121">
        <v>2835</v>
      </c>
      <c r="D148" s="266"/>
      <c r="E148" s="266"/>
      <c r="F148" s="266"/>
      <c r="G148" s="266"/>
      <c r="H148" s="266"/>
      <c r="I148" s="266"/>
    </row>
    <row r="149" spans="1:10" s="123" customFormat="1">
      <c r="A149" s="242"/>
      <c r="B149" s="89" t="s">
        <v>2</v>
      </c>
      <c r="C149" s="121">
        <v>2835</v>
      </c>
      <c r="D149" s="205"/>
      <c r="E149" s="205"/>
      <c r="F149" s="205"/>
      <c r="G149" s="205"/>
      <c r="H149" s="205"/>
      <c r="I149" s="205"/>
    </row>
    <row r="150" spans="1:10" s="260" customFormat="1" ht="38.25">
      <c r="A150" s="304" t="s">
        <v>215</v>
      </c>
      <c r="B150" s="184" t="s">
        <v>1</v>
      </c>
      <c r="C150" s="121">
        <v>291</v>
      </c>
      <c r="D150" s="266"/>
      <c r="E150" s="267"/>
      <c r="F150" s="266"/>
      <c r="G150" s="266"/>
      <c r="H150" s="266"/>
      <c r="I150" s="266"/>
    </row>
    <row r="151" spans="1:10" s="123" customFormat="1">
      <c r="A151" s="242"/>
      <c r="B151" s="89" t="s">
        <v>2</v>
      </c>
      <c r="C151" s="121">
        <v>291</v>
      </c>
      <c r="D151" s="205"/>
      <c r="E151" s="205"/>
      <c r="F151" s="205"/>
      <c r="G151" s="205"/>
      <c r="H151" s="205"/>
      <c r="I151" s="205"/>
    </row>
    <row r="152" spans="1:10">
      <c r="A152" s="460" t="s">
        <v>41</v>
      </c>
      <c r="B152" s="461"/>
      <c r="C152" s="462"/>
      <c r="D152"/>
      <c r="E152" s="55"/>
      <c r="F152" s="13"/>
      <c r="G152" s="13"/>
      <c r="H152" s="13"/>
      <c r="I152" s="13"/>
      <c r="J152" s="13"/>
    </row>
    <row r="153" spans="1:10">
      <c r="A153" s="98" t="s">
        <v>14</v>
      </c>
      <c r="B153" s="17" t="s">
        <v>1</v>
      </c>
      <c r="C153" s="117">
        <f>C155</f>
        <v>22570</v>
      </c>
      <c r="D153"/>
      <c r="E153" s="126"/>
      <c r="F153" s="13"/>
      <c r="G153" s="13"/>
      <c r="H153" s="13"/>
      <c r="I153" s="13"/>
      <c r="J153" s="13"/>
    </row>
    <row r="154" spans="1:10">
      <c r="A154" s="26" t="s">
        <v>15</v>
      </c>
      <c r="B154" s="18" t="s">
        <v>2</v>
      </c>
      <c r="C154" s="117">
        <f>C156</f>
        <v>22570</v>
      </c>
      <c r="D154"/>
      <c r="E154" s="13"/>
      <c r="F154" s="13"/>
      <c r="G154" s="13"/>
      <c r="H154" s="13"/>
      <c r="I154" s="13"/>
      <c r="J154" s="13"/>
    </row>
    <row r="155" spans="1:10">
      <c r="A155" s="39" t="s">
        <v>44</v>
      </c>
      <c r="B155" s="12" t="s">
        <v>1</v>
      </c>
      <c r="C155" s="121">
        <f>C157+C163</f>
        <v>22570</v>
      </c>
      <c r="D155"/>
      <c r="E155" s="13"/>
      <c r="F155" s="13"/>
      <c r="G155" s="13"/>
      <c r="H155" s="13"/>
      <c r="I155" s="13"/>
      <c r="J155" s="13"/>
    </row>
    <row r="156" spans="1:10">
      <c r="A156" s="14" t="s">
        <v>9</v>
      </c>
      <c r="B156" s="11" t="s">
        <v>2</v>
      </c>
      <c r="C156" s="121">
        <f>C158+C164</f>
        <v>22570</v>
      </c>
      <c r="D156"/>
      <c r="E156" s="13"/>
      <c r="F156" s="13"/>
      <c r="G156" s="13"/>
      <c r="H156" s="13"/>
      <c r="I156" s="13"/>
      <c r="J156" s="13"/>
    </row>
    <row r="157" spans="1:10" s="87" customFormat="1">
      <c r="A157" s="231" t="s">
        <v>42</v>
      </c>
      <c r="B157" s="128" t="s">
        <v>1</v>
      </c>
      <c r="C157" s="86">
        <f>C159</f>
        <v>72</v>
      </c>
    </row>
    <row r="158" spans="1:10" s="87" customFormat="1">
      <c r="A158" s="108"/>
      <c r="B158" s="113" t="s">
        <v>2</v>
      </c>
      <c r="C158" s="86">
        <f>C160</f>
        <v>72</v>
      </c>
    </row>
    <row r="159" spans="1:10" s="85" customFormat="1" ht="14.25">
      <c r="A159" s="286" t="s">
        <v>187</v>
      </c>
      <c r="B159" s="33" t="s">
        <v>1</v>
      </c>
      <c r="C159" s="32">
        <f>C161</f>
        <v>72</v>
      </c>
    </row>
    <row r="160" spans="1:10" s="85" customFormat="1">
      <c r="A160" s="38"/>
      <c r="B160" s="35" t="s">
        <v>2</v>
      </c>
      <c r="C160" s="32">
        <f>C162</f>
        <v>72</v>
      </c>
    </row>
    <row r="161" spans="1:22" s="119" customFormat="1" ht="45.75" customHeight="1">
      <c r="A161" s="309" t="s">
        <v>275</v>
      </c>
      <c r="B161" s="135" t="s">
        <v>1</v>
      </c>
      <c r="C161" s="117">
        <v>72</v>
      </c>
    </row>
    <row r="162" spans="1:22" s="127" customFormat="1">
      <c r="A162" s="208"/>
      <c r="B162" s="113" t="s">
        <v>2</v>
      </c>
      <c r="C162" s="117">
        <v>72</v>
      </c>
    </row>
    <row r="163" spans="1:22">
      <c r="A163" s="16" t="s">
        <v>10</v>
      </c>
      <c r="B163" s="79" t="s">
        <v>1</v>
      </c>
      <c r="C163" s="121">
        <f t="shared" ref="C163:C168" si="3">C165</f>
        <v>22498</v>
      </c>
      <c r="D163"/>
    </row>
    <row r="164" spans="1:22">
      <c r="A164" s="15"/>
      <c r="B164" s="50" t="s">
        <v>2</v>
      </c>
      <c r="C164" s="121">
        <f t="shared" si="3"/>
        <v>22498</v>
      </c>
      <c r="D164"/>
    </row>
    <row r="165" spans="1:22">
      <c r="A165" s="24" t="s">
        <v>26</v>
      </c>
      <c r="B165" s="17" t="s">
        <v>1</v>
      </c>
      <c r="C165" s="121">
        <f t="shared" si="3"/>
        <v>22498</v>
      </c>
      <c r="D165"/>
    </row>
    <row r="166" spans="1:22">
      <c r="A166" s="24"/>
      <c r="B166" s="18" t="s">
        <v>2</v>
      </c>
      <c r="C166" s="121">
        <f t="shared" si="3"/>
        <v>22498</v>
      </c>
      <c r="D166"/>
    </row>
    <row r="167" spans="1:22">
      <c r="A167" s="25" t="s">
        <v>27</v>
      </c>
      <c r="B167" s="17" t="s">
        <v>1</v>
      </c>
      <c r="C167" s="121">
        <f t="shared" si="3"/>
        <v>22498</v>
      </c>
      <c r="D167"/>
    </row>
    <row r="168" spans="1:22">
      <c r="A168" s="24"/>
      <c r="B168" s="18" t="s">
        <v>2</v>
      </c>
      <c r="C168" s="121">
        <f t="shared" si="3"/>
        <v>22498</v>
      </c>
      <c r="D168"/>
    </row>
    <row r="169" spans="1:22" s="85" customFormat="1">
      <c r="A169" s="116" t="s">
        <v>260</v>
      </c>
      <c r="B169" s="33" t="s">
        <v>1</v>
      </c>
      <c r="C169" s="32">
        <f>C171+C173</f>
        <v>22498</v>
      </c>
    </row>
    <row r="170" spans="1:22" s="85" customFormat="1">
      <c r="A170" s="38"/>
      <c r="B170" s="35" t="s">
        <v>2</v>
      </c>
      <c r="C170" s="32">
        <f>C172+C174</f>
        <v>22498</v>
      </c>
    </row>
    <row r="171" spans="1:22" s="119" customFormat="1" ht="15.75" customHeight="1">
      <c r="A171" s="310" t="s">
        <v>109</v>
      </c>
      <c r="B171" s="135" t="s">
        <v>1</v>
      </c>
      <c r="C171" s="117">
        <f>5000+17231</f>
        <v>22231</v>
      </c>
    </row>
    <row r="172" spans="1:22" s="127" customFormat="1">
      <c r="A172" s="208"/>
      <c r="B172" s="113" t="s">
        <v>2</v>
      </c>
      <c r="C172" s="117">
        <f>5000+17231</f>
        <v>22231</v>
      </c>
    </row>
    <row r="173" spans="1:22" s="119" customFormat="1" ht="26.25" customHeight="1">
      <c r="A173" s="311" t="s">
        <v>125</v>
      </c>
      <c r="B173" s="135" t="s">
        <v>1</v>
      </c>
      <c r="C173" s="117">
        <v>267</v>
      </c>
    </row>
    <row r="174" spans="1:22" s="127" customFormat="1">
      <c r="A174" s="208"/>
      <c r="B174" s="113" t="s">
        <v>2</v>
      </c>
      <c r="C174" s="117">
        <v>267</v>
      </c>
    </row>
    <row r="175" spans="1:22" s="66" customFormat="1">
      <c r="A175" s="459" t="s">
        <v>33</v>
      </c>
      <c r="B175" s="459"/>
      <c r="C175" s="459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</row>
    <row r="176" spans="1:22" s="71" customFormat="1">
      <c r="A176" s="157" t="s">
        <v>14</v>
      </c>
      <c r="B176" s="171" t="s">
        <v>1</v>
      </c>
      <c r="C176" s="32">
        <f t="shared" ref="C176:C181" si="4">C178</f>
        <v>19343</v>
      </c>
    </row>
    <row r="177" spans="1:3" s="71" customFormat="1">
      <c r="A177" s="44" t="s">
        <v>15</v>
      </c>
      <c r="B177" s="18" t="s">
        <v>2</v>
      </c>
      <c r="C177" s="32">
        <f t="shared" si="4"/>
        <v>19343</v>
      </c>
    </row>
    <row r="178" spans="1:3" s="71" customFormat="1">
      <c r="A178" s="45" t="s">
        <v>28</v>
      </c>
      <c r="B178" s="17" t="s">
        <v>1</v>
      </c>
      <c r="C178" s="23">
        <f t="shared" si="4"/>
        <v>19343</v>
      </c>
    </row>
    <row r="179" spans="1:3" s="71" customFormat="1">
      <c r="A179" s="44" t="s">
        <v>15</v>
      </c>
      <c r="B179" s="18" t="s">
        <v>2</v>
      </c>
      <c r="C179" s="23">
        <f t="shared" si="4"/>
        <v>19343</v>
      </c>
    </row>
    <row r="180" spans="1:3" s="87" customFormat="1">
      <c r="A180" s="231" t="s">
        <v>42</v>
      </c>
      <c r="B180" s="128" t="s">
        <v>1</v>
      </c>
      <c r="C180" s="86">
        <f t="shared" si="4"/>
        <v>19343</v>
      </c>
    </row>
    <row r="181" spans="1:3" s="87" customFormat="1">
      <c r="A181" s="108"/>
      <c r="B181" s="113" t="s">
        <v>2</v>
      </c>
      <c r="C181" s="86">
        <f t="shared" si="4"/>
        <v>19343</v>
      </c>
    </row>
    <row r="182" spans="1:3" s="127" customFormat="1" ht="25.5">
      <c r="A182" s="232" t="s">
        <v>58</v>
      </c>
      <c r="B182" s="128" t="s">
        <v>1</v>
      </c>
      <c r="C182" s="117">
        <f>C184+C186+C188+C190+C192</f>
        <v>19343</v>
      </c>
    </row>
    <row r="183" spans="1:3" s="127" customFormat="1">
      <c r="A183" s="208"/>
      <c r="B183" s="113" t="s">
        <v>2</v>
      </c>
      <c r="C183" s="117">
        <f>C185+C187+C189+C191+C193</f>
        <v>19343</v>
      </c>
    </row>
    <row r="184" spans="1:3" s="119" customFormat="1" ht="25.5">
      <c r="A184" s="312" t="s">
        <v>158</v>
      </c>
      <c r="B184" s="128" t="s">
        <v>1</v>
      </c>
      <c r="C184" s="117">
        <v>5765</v>
      </c>
    </row>
    <row r="185" spans="1:3" s="127" customFormat="1" ht="14.25" customHeight="1">
      <c r="A185" s="208"/>
      <c r="B185" s="113" t="s">
        <v>2</v>
      </c>
      <c r="C185" s="117">
        <v>5765</v>
      </c>
    </row>
    <row r="186" spans="1:3" s="119" customFormat="1" ht="25.5">
      <c r="A186" s="312" t="s">
        <v>159</v>
      </c>
      <c r="B186" s="128" t="s">
        <v>1</v>
      </c>
      <c r="C186" s="117">
        <v>2696</v>
      </c>
    </row>
    <row r="187" spans="1:3" s="127" customFormat="1">
      <c r="A187" s="208"/>
      <c r="B187" s="113" t="s">
        <v>2</v>
      </c>
      <c r="C187" s="117">
        <v>2696</v>
      </c>
    </row>
    <row r="188" spans="1:3" s="119" customFormat="1" ht="25.5">
      <c r="A188" s="312" t="s">
        <v>160</v>
      </c>
      <c r="B188" s="128" t="s">
        <v>1</v>
      </c>
      <c r="C188" s="117">
        <v>3132</v>
      </c>
    </row>
    <row r="189" spans="1:3" s="127" customFormat="1">
      <c r="A189" s="208"/>
      <c r="B189" s="113" t="s">
        <v>2</v>
      </c>
      <c r="C189" s="117">
        <v>3132</v>
      </c>
    </row>
    <row r="190" spans="1:3" s="119" customFormat="1" ht="25.5">
      <c r="A190" s="312" t="s">
        <v>161</v>
      </c>
      <c r="B190" s="128" t="s">
        <v>1</v>
      </c>
      <c r="C190" s="117">
        <v>5005</v>
      </c>
    </row>
    <row r="191" spans="1:3" s="127" customFormat="1" ht="14.25" customHeight="1">
      <c r="A191" s="208"/>
      <c r="B191" s="113" t="s">
        <v>2</v>
      </c>
      <c r="C191" s="117">
        <v>5005</v>
      </c>
    </row>
    <row r="192" spans="1:3" s="119" customFormat="1" ht="25.5">
      <c r="A192" s="312" t="s">
        <v>162</v>
      </c>
      <c r="B192" s="128" t="s">
        <v>1</v>
      </c>
      <c r="C192" s="117">
        <v>2745</v>
      </c>
    </row>
    <row r="193" spans="1:26" s="127" customFormat="1">
      <c r="A193" s="208"/>
      <c r="B193" s="113" t="s">
        <v>2</v>
      </c>
      <c r="C193" s="117">
        <v>2745</v>
      </c>
    </row>
    <row r="194" spans="1:26" s="66" customFormat="1">
      <c r="A194" s="244" t="s">
        <v>97</v>
      </c>
      <c r="B194" s="245"/>
      <c r="C194" s="246"/>
      <c r="D194" s="243"/>
      <c r="E194" s="247"/>
      <c r="F194" s="243"/>
      <c r="G194" s="243"/>
      <c r="H194" s="243"/>
      <c r="I194" s="243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</row>
    <row r="195" spans="1:26" s="71" customFormat="1">
      <c r="A195" s="157" t="s">
        <v>14</v>
      </c>
      <c r="B195" s="171" t="s">
        <v>1</v>
      </c>
      <c r="C195" s="159">
        <f t="shared" ref="C195:C200" si="5">C197</f>
        <v>492</v>
      </c>
    </row>
    <row r="196" spans="1:26" s="71" customFormat="1">
      <c r="A196" s="44" t="s">
        <v>15</v>
      </c>
      <c r="B196" s="18" t="s">
        <v>2</v>
      </c>
      <c r="C196" s="159">
        <f t="shared" si="5"/>
        <v>492</v>
      </c>
    </row>
    <row r="197" spans="1:26" s="71" customFormat="1">
      <c r="A197" s="45" t="s">
        <v>28</v>
      </c>
      <c r="B197" s="17" t="s">
        <v>1</v>
      </c>
      <c r="C197" s="23">
        <f t="shared" si="5"/>
        <v>492</v>
      </c>
    </row>
    <row r="198" spans="1:26" s="71" customFormat="1">
      <c r="A198" s="44" t="s">
        <v>15</v>
      </c>
      <c r="B198" s="18" t="s">
        <v>2</v>
      </c>
      <c r="C198" s="23">
        <f t="shared" si="5"/>
        <v>492</v>
      </c>
    </row>
    <row r="199" spans="1:26" s="71" customFormat="1" ht="25.5">
      <c r="A199" s="156" t="s">
        <v>38</v>
      </c>
      <c r="B199" s="17" t="s">
        <v>1</v>
      </c>
      <c r="C199" s="23">
        <f t="shared" si="5"/>
        <v>492</v>
      </c>
    </row>
    <row r="200" spans="1:26" s="71" customFormat="1" ht="15" customHeight="1">
      <c r="A200" s="31"/>
      <c r="B200" s="18" t="s">
        <v>2</v>
      </c>
      <c r="C200" s="23">
        <f t="shared" si="5"/>
        <v>492</v>
      </c>
    </row>
    <row r="201" spans="1:26" s="119" customFormat="1" ht="29.25" customHeight="1">
      <c r="A201" s="313" t="s">
        <v>206</v>
      </c>
      <c r="B201" s="135" t="s">
        <v>1</v>
      </c>
      <c r="C201" s="117">
        <v>492</v>
      </c>
      <c r="E201" s="282"/>
      <c r="F201" s="282"/>
      <c r="G201" s="282"/>
      <c r="H201" s="282"/>
      <c r="I201" s="282"/>
      <c r="J201" s="282"/>
    </row>
    <row r="202" spans="1:26" s="203" customFormat="1" ht="12.75" customHeight="1">
      <c r="A202" s="314"/>
      <c r="B202" s="50" t="s">
        <v>2</v>
      </c>
      <c r="C202" s="57">
        <v>492</v>
      </c>
      <c r="E202" s="204"/>
      <c r="F202" s="204"/>
      <c r="G202" s="204"/>
      <c r="H202" s="204"/>
      <c r="I202" s="204"/>
      <c r="J202" s="204"/>
    </row>
    <row r="203" spans="1:26" s="66" customFormat="1">
      <c r="A203" s="459" t="s">
        <v>47</v>
      </c>
      <c r="B203" s="459"/>
      <c r="C203" s="459"/>
      <c r="D203" s="48"/>
      <c r="E203" s="54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</row>
    <row r="204" spans="1:26" s="71" customFormat="1">
      <c r="A204" s="157" t="s">
        <v>14</v>
      </c>
      <c r="B204" s="171" t="s">
        <v>1</v>
      </c>
      <c r="C204" s="159">
        <f>C206+C238</f>
        <v>148765</v>
      </c>
    </row>
    <row r="205" spans="1:26" s="71" customFormat="1">
      <c r="A205" s="44" t="s">
        <v>15</v>
      </c>
      <c r="B205" s="18" t="s">
        <v>2</v>
      </c>
      <c r="C205" s="159">
        <f>C207+C239</f>
        <v>148765</v>
      </c>
    </row>
    <row r="206" spans="1:26" s="71" customFormat="1">
      <c r="A206" s="45" t="s">
        <v>28</v>
      </c>
      <c r="B206" s="17" t="s">
        <v>1</v>
      </c>
      <c r="C206" s="23">
        <f>C208+C212</f>
        <v>115967</v>
      </c>
    </row>
    <row r="207" spans="1:26" s="71" customFormat="1">
      <c r="A207" s="44" t="s">
        <v>15</v>
      </c>
      <c r="B207" s="18" t="s">
        <v>2</v>
      </c>
      <c r="C207" s="23">
        <f>C209+C213</f>
        <v>115967</v>
      </c>
    </row>
    <row r="208" spans="1:26" s="71" customFormat="1" ht="25.5">
      <c r="A208" s="158" t="s">
        <v>53</v>
      </c>
      <c r="B208" s="17" t="s">
        <v>1</v>
      </c>
      <c r="C208" s="23">
        <f>C210</f>
        <v>70817</v>
      </c>
    </row>
    <row r="209" spans="1:14" s="71" customFormat="1">
      <c r="A209" s="31"/>
      <c r="B209" s="18" t="s">
        <v>2</v>
      </c>
      <c r="C209" s="23">
        <f>C211</f>
        <v>70817</v>
      </c>
    </row>
    <row r="210" spans="1:14" s="119" customFormat="1" ht="30.75" customHeight="1">
      <c r="A210" s="315" t="s">
        <v>208</v>
      </c>
      <c r="B210" s="135" t="s">
        <v>1</v>
      </c>
      <c r="C210" s="117">
        <f>6995+63822</f>
        <v>70817</v>
      </c>
      <c r="E210" s="282"/>
      <c r="F210" s="282"/>
      <c r="G210" s="282"/>
      <c r="H210" s="282"/>
      <c r="I210" s="282"/>
      <c r="J210" s="283"/>
    </row>
    <row r="211" spans="1:14" s="127" customFormat="1">
      <c r="A211" s="209"/>
      <c r="B211" s="113" t="s">
        <v>2</v>
      </c>
      <c r="C211" s="117">
        <f>6995+63822</f>
        <v>70817</v>
      </c>
      <c r="E211" s="249"/>
      <c r="F211" s="249"/>
      <c r="G211" s="249"/>
      <c r="H211" s="249"/>
      <c r="I211" s="249"/>
      <c r="J211" s="249"/>
    </row>
    <row r="212" spans="1:14" s="71" customFormat="1">
      <c r="A212" s="16" t="s">
        <v>10</v>
      </c>
      <c r="B212" s="9" t="s">
        <v>1</v>
      </c>
      <c r="C212" s="23">
        <f>C214</f>
        <v>45150</v>
      </c>
    </row>
    <row r="213" spans="1:14" s="71" customFormat="1">
      <c r="A213" s="15"/>
      <c r="B213" s="11" t="s">
        <v>2</v>
      </c>
      <c r="C213" s="23">
        <f>C215</f>
        <v>45150</v>
      </c>
    </row>
    <row r="214" spans="1:14" s="48" customFormat="1">
      <c r="A214" s="25" t="s">
        <v>26</v>
      </c>
      <c r="B214" s="17" t="s">
        <v>1</v>
      </c>
      <c r="C214" s="23">
        <f>C216</f>
        <v>45150</v>
      </c>
    </row>
    <row r="215" spans="1:14" s="48" customFormat="1">
      <c r="A215" s="44"/>
      <c r="B215" s="18" t="s">
        <v>2</v>
      </c>
      <c r="C215" s="23">
        <f>C217</f>
        <v>45150</v>
      </c>
    </row>
    <row r="216" spans="1:14" s="48" customFormat="1">
      <c r="A216" s="31" t="s">
        <v>29</v>
      </c>
      <c r="B216" s="28" t="s">
        <v>1</v>
      </c>
      <c r="C216" s="23">
        <f>C218+C220+C222+C224+C226+C228+C230+C232+C234+C236</f>
        <v>45150</v>
      </c>
      <c r="M216" s="180"/>
      <c r="N216" s="180"/>
    </row>
    <row r="217" spans="1:14" s="48" customFormat="1">
      <c r="A217" s="31"/>
      <c r="B217" s="18" t="s">
        <v>2</v>
      </c>
      <c r="C217" s="23">
        <f>C219+C221+C223+C225+C227+C229+C231+C233+C235+C237</f>
        <v>45150</v>
      </c>
    </row>
    <row r="218" spans="1:14" s="123" customFormat="1" ht="28.5">
      <c r="A218" s="287" t="s">
        <v>251</v>
      </c>
      <c r="B218" s="184" t="s">
        <v>1</v>
      </c>
      <c r="C218" s="253">
        <v>3</v>
      </c>
      <c r="D218" s="112"/>
      <c r="E218" s="112"/>
      <c r="F218" s="112"/>
      <c r="G218" s="112"/>
      <c r="H218" s="112"/>
      <c r="I218" s="112"/>
      <c r="J218" s="205"/>
      <c r="K218" s="205"/>
      <c r="L218" s="205"/>
      <c r="M218" s="205"/>
    </row>
    <row r="219" spans="1:14" s="123" customFormat="1" ht="14.25">
      <c r="A219" s="207"/>
      <c r="B219" s="89" t="s">
        <v>2</v>
      </c>
      <c r="C219" s="253">
        <v>3</v>
      </c>
      <c r="D219" s="112"/>
      <c r="E219" s="112"/>
      <c r="F219" s="112"/>
      <c r="G219" s="112"/>
      <c r="H219" s="112"/>
      <c r="I219" s="112"/>
      <c r="J219" s="205"/>
      <c r="K219" s="205"/>
      <c r="L219" s="205"/>
      <c r="M219" s="205"/>
    </row>
    <row r="220" spans="1:14" s="123" customFormat="1" ht="28.5">
      <c r="A220" s="287" t="s">
        <v>252</v>
      </c>
      <c r="B220" s="184" t="s">
        <v>1</v>
      </c>
      <c r="C220" s="253">
        <v>6</v>
      </c>
      <c r="D220" s="112"/>
      <c r="E220" s="112"/>
      <c r="F220" s="112"/>
      <c r="G220" s="112"/>
      <c r="H220" s="112"/>
      <c r="I220" s="112"/>
      <c r="J220" s="205"/>
      <c r="K220" s="205"/>
      <c r="L220" s="205"/>
      <c r="M220" s="205"/>
    </row>
    <row r="221" spans="1:14" s="123" customFormat="1" ht="14.25">
      <c r="A221" s="207"/>
      <c r="B221" s="89" t="s">
        <v>2</v>
      </c>
      <c r="C221" s="253">
        <v>6</v>
      </c>
      <c r="D221" s="112"/>
      <c r="E221" s="112"/>
      <c r="F221" s="112"/>
      <c r="G221" s="112"/>
      <c r="H221" s="112"/>
      <c r="I221" s="112"/>
      <c r="J221" s="205"/>
      <c r="K221" s="205"/>
      <c r="L221" s="205"/>
      <c r="M221" s="205"/>
    </row>
    <row r="222" spans="1:14" s="123" customFormat="1" ht="28.5">
      <c r="A222" s="252" t="s">
        <v>253</v>
      </c>
      <c r="B222" s="184" t="s">
        <v>1</v>
      </c>
      <c r="C222" s="253">
        <v>18</v>
      </c>
      <c r="D222" s="112"/>
      <c r="E222" s="112"/>
      <c r="F222" s="112"/>
      <c r="G222" s="112"/>
      <c r="H222" s="112"/>
      <c r="I222" s="112"/>
      <c r="J222" s="205"/>
      <c r="K222" s="205"/>
      <c r="L222" s="205"/>
      <c r="M222" s="205"/>
    </row>
    <row r="223" spans="1:14" s="123" customFormat="1" ht="14.25">
      <c r="A223" s="207"/>
      <c r="B223" s="89" t="s">
        <v>2</v>
      </c>
      <c r="C223" s="253">
        <v>18</v>
      </c>
      <c r="D223" s="112"/>
      <c r="E223" s="112"/>
      <c r="F223" s="112"/>
      <c r="G223" s="112"/>
      <c r="H223" s="112"/>
      <c r="I223" s="112"/>
      <c r="J223" s="205"/>
      <c r="K223" s="205"/>
      <c r="L223" s="205"/>
      <c r="M223" s="205"/>
    </row>
    <row r="224" spans="1:14" s="123" customFormat="1" ht="27.75" customHeight="1">
      <c r="A224" s="252" t="s">
        <v>254</v>
      </c>
      <c r="B224" s="184" t="s">
        <v>1</v>
      </c>
      <c r="C224" s="253">
        <v>239</v>
      </c>
      <c r="D224" s="112"/>
      <c r="E224" s="112"/>
      <c r="F224" s="112"/>
      <c r="G224" s="112"/>
      <c r="H224" s="112"/>
      <c r="I224" s="112"/>
      <c r="J224" s="205"/>
      <c r="K224" s="205"/>
      <c r="L224" s="205"/>
      <c r="M224" s="205"/>
    </row>
    <row r="225" spans="1:13" s="123" customFormat="1" ht="14.25">
      <c r="A225" s="207"/>
      <c r="B225" s="89" t="s">
        <v>2</v>
      </c>
      <c r="C225" s="253">
        <v>239</v>
      </c>
      <c r="D225" s="112"/>
      <c r="E225" s="112"/>
      <c r="F225" s="112"/>
      <c r="G225" s="112"/>
      <c r="H225" s="112"/>
      <c r="I225" s="112"/>
      <c r="J225" s="205"/>
      <c r="K225" s="205"/>
      <c r="L225" s="205"/>
      <c r="M225" s="205"/>
    </row>
    <row r="226" spans="1:13" s="123" customFormat="1" ht="31.5" customHeight="1">
      <c r="A226" s="252" t="s">
        <v>255</v>
      </c>
      <c r="B226" s="184" t="s">
        <v>1</v>
      </c>
      <c r="C226" s="253">
        <f>500+14000</f>
        <v>14500</v>
      </c>
      <c r="E226" s="205"/>
      <c r="F226" s="205"/>
      <c r="G226" s="205"/>
      <c r="H226" s="205"/>
      <c r="I226" s="205"/>
      <c r="J226" s="205"/>
      <c r="L226" s="288"/>
    </row>
    <row r="227" spans="1:13" s="123" customFormat="1" ht="14.25">
      <c r="A227" s="207"/>
      <c r="B227" s="89" t="s">
        <v>2</v>
      </c>
      <c r="C227" s="253">
        <f>500+14000</f>
        <v>14500</v>
      </c>
      <c r="E227" s="205"/>
      <c r="F227" s="205"/>
      <c r="G227" s="205"/>
      <c r="H227" s="205"/>
      <c r="I227" s="205"/>
      <c r="J227" s="205"/>
    </row>
    <row r="228" spans="1:13" s="123" customFormat="1" ht="42.75">
      <c r="A228" s="287" t="s">
        <v>256</v>
      </c>
      <c r="B228" s="184" t="s">
        <v>1</v>
      </c>
      <c r="C228" s="253">
        <v>24086</v>
      </c>
      <c r="D228" s="112"/>
      <c r="E228" s="112"/>
      <c r="F228" s="112"/>
      <c r="G228" s="112"/>
      <c r="H228" s="112"/>
      <c r="I228" s="112"/>
      <c r="J228" s="205"/>
      <c r="K228" s="205"/>
      <c r="L228" s="205"/>
      <c r="M228" s="205"/>
    </row>
    <row r="229" spans="1:13" s="123" customFormat="1" ht="14.25" customHeight="1">
      <c r="A229" s="234"/>
      <c r="B229" s="89" t="s">
        <v>2</v>
      </c>
      <c r="C229" s="253">
        <v>24086</v>
      </c>
      <c r="D229" s="112"/>
      <c r="E229" s="112"/>
      <c r="F229" s="112"/>
      <c r="G229" s="112"/>
      <c r="H229" s="112"/>
      <c r="I229" s="112"/>
      <c r="J229" s="205"/>
      <c r="K229" s="205"/>
      <c r="L229" s="205"/>
      <c r="M229" s="205"/>
    </row>
    <row r="230" spans="1:13" s="123" customFormat="1" ht="15.75" customHeight="1">
      <c r="A230" s="481" t="s">
        <v>257</v>
      </c>
      <c r="B230" s="184" t="s">
        <v>1</v>
      </c>
      <c r="C230" s="253">
        <v>250</v>
      </c>
    </row>
    <row r="231" spans="1:13" s="123" customFormat="1" ht="21.75" customHeight="1">
      <c r="A231" s="482"/>
      <c r="B231" s="89" t="s">
        <v>2</v>
      </c>
      <c r="C231" s="253">
        <v>250</v>
      </c>
    </row>
    <row r="232" spans="1:13" s="123" customFormat="1" ht="28.5">
      <c r="A232" s="252" t="s">
        <v>258</v>
      </c>
      <c r="B232" s="184" t="s">
        <v>1</v>
      </c>
      <c r="C232" s="253">
        <v>1548</v>
      </c>
      <c r="D232" s="112"/>
      <c r="E232" s="112"/>
      <c r="F232" s="112"/>
      <c r="G232" s="112"/>
      <c r="H232" s="112"/>
      <c r="I232" s="112"/>
      <c r="J232" s="205"/>
      <c r="K232" s="205"/>
      <c r="L232" s="205"/>
      <c r="M232" s="205"/>
    </row>
    <row r="233" spans="1:13" s="123" customFormat="1" ht="14.25" customHeight="1">
      <c r="A233" s="44"/>
      <c r="B233" s="18" t="s">
        <v>2</v>
      </c>
      <c r="C233" s="253">
        <v>1548</v>
      </c>
      <c r="D233" s="112"/>
      <c r="E233" s="112"/>
      <c r="F233" s="112"/>
      <c r="G233" s="112"/>
      <c r="H233" s="112"/>
      <c r="I233" s="112"/>
      <c r="J233" s="205"/>
      <c r="K233" s="205"/>
      <c r="L233" s="205"/>
      <c r="M233" s="205"/>
    </row>
    <row r="234" spans="1:13" s="123" customFormat="1" ht="42.75">
      <c r="A234" s="290" t="s">
        <v>259</v>
      </c>
      <c r="B234" s="184" t="s">
        <v>1</v>
      </c>
      <c r="C234" s="253">
        <f>3000-1000</f>
        <v>2000</v>
      </c>
      <c r="D234" s="112"/>
      <c r="E234" s="112"/>
      <c r="F234" s="112"/>
      <c r="G234" s="112"/>
      <c r="H234" s="112"/>
      <c r="I234" s="112"/>
      <c r="J234" s="205"/>
      <c r="K234" s="205"/>
      <c r="L234" s="205"/>
      <c r="M234" s="205"/>
    </row>
    <row r="235" spans="1:13" s="123" customFormat="1" ht="14.25" customHeight="1">
      <c r="A235" s="44"/>
      <c r="B235" s="18" t="s">
        <v>2</v>
      </c>
      <c r="C235" s="253">
        <f>3000-1000</f>
        <v>2000</v>
      </c>
      <c r="D235" s="112"/>
      <c r="E235" s="112"/>
      <c r="F235" s="112"/>
      <c r="G235" s="112"/>
      <c r="H235" s="112"/>
      <c r="I235" s="112"/>
      <c r="J235" s="205"/>
      <c r="K235" s="205"/>
      <c r="L235" s="205"/>
      <c r="M235" s="205"/>
    </row>
    <row r="236" spans="1:13" s="123" customFormat="1" ht="30">
      <c r="A236" s="366" t="s">
        <v>280</v>
      </c>
      <c r="B236" s="184" t="s">
        <v>1</v>
      </c>
      <c r="C236" s="253">
        <v>2500</v>
      </c>
      <c r="D236" s="112"/>
      <c r="E236" s="112"/>
      <c r="F236" s="112"/>
      <c r="G236" s="112"/>
      <c r="H236" s="112"/>
      <c r="I236" s="112"/>
      <c r="J236" s="205"/>
      <c r="K236" s="205"/>
      <c r="L236" s="205"/>
      <c r="M236" s="205"/>
    </row>
    <row r="237" spans="1:13" s="123" customFormat="1" ht="14.25" customHeight="1">
      <c r="A237" s="44"/>
      <c r="B237" s="18" t="s">
        <v>2</v>
      </c>
      <c r="C237" s="253">
        <v>2500</v>
      </c>
      <c r="D237" s="112"/>
      <c r="E237" s="112"/>
      <c r="F237" s="112"/>
      <c r="G237" s="112"/>
      <c r="H237" s="112"/>
      <c r="I237" s="112"/>
      <c r="J237" s="205"/>
      <c r="K237" s="205"/>
      <c r="L237" s="205"/>
      <c r="M237" s="205"/>
    </row>
    <row r="238" spans="1:13" s="71" customFormat="1" ht="14.25" customHeight="1">
      <c r="A238" s="233" t="s">
        <v>94</v>
      </c>
      <c r="B238" s="17" t="s">
        <v>1</v>
      </c>
      <c r="C238" s="32">
        <f>C240</f>
        <v>32798</v>
      </c>
    </row>
    <row r="239" spans="1:13" s="71" customFormat="1" ht="14.25" customHeight="1">
      <c r="A239" s="44" t="s">
        <v>15</v>
      </c>
      <c r="B239" s="18" t="s">
        <v>2</v>
      </c>
      <c r="C239" s="32">
        <f>C241</f>
        <v>32798</v>
      </c>
    </row>
    <row r="240" spans="1:13" s="71" customFormat="1" ht="25.5">
      <c r="A240" s="158" t="s">
        <v>53</v>
      </c>
      <c r="B240" s="17" t="s">
        <v>1</v>
      </c>
      <c r="C240" s="23">
        <f>C242+C244</f>
        <v>32798</v>
      </c>
    </row>
    <row r="241" spans="1:13" s="71" customFormat="1">
      <c r="A241" s="31"/>
      <c r="B241" s="18" t="s">
        <v>2</v>
      </c>
      <c r="C241" s="23">
        <f>C243+C245</f>
        <v>32798</v>
      </c>
    </row>
    <row r="242" spans="1:13" s="119" customFormat="1" ht="51.75" customHeight="1">
      <c r="A242" s="311" t="s">
        <v>62</v>
      </c>
      <c r="B242" s="135" t="s">
        <v>1</v>
      </c>
      <c r="C242" s="117">
        <v>521</v>
      </c>
      <c r="E242" s="282"/>
      <c r="F242" s="282"/>
      <c r="G242" s="282"/>
      <c r="H242" s="282"/>
      <c r="I242" s="282"/>
      <c r="J242" s="282"/>
    </row>
    <row r="243" spans="1:13" s="127" customFormat="1">
      <c r="A243" s="250"/>
      <c r="B243" s="113" t="s">
        <v>2</v>
      </c>
      <c r="C243" s="117">
        <v>521</v>
      </c>
      <c r="E243" s="249"/>
      <c r="F243" s="249"/>
      <c r="G243" s="249"/>
      <c r="H243" s="249"/>
      <c r="I243" s="249"/>
      <c r="J243" s="249"/>
    </row>
    <row r="244" spans="1:13" s="119" customFormat="1" ht="39" customHeight="1">
      <c r="A244" s="315" t="s">
        <v>63</v>
      </c>
      <c r="B244" s="135" t="s">
        <v>1</v>
      </c>
      <c r="C244" s="117">
        <v>32277</v>
      </c>
      <c r="E244" s="282"/>
      <c r="F244" s="282"/>
      <c r="G244" s="282"/>
      <c r="H244" s="282"/>
      <c r="I244" s="282"/>
      <c r="J244" s="282"/>
    </row>
    <row r="245" spans="1:13" s="127" customFormat="1">
      <c r="A245" s="209"/>
      <c r="B245" s="113" t="s">
        <v>2</v>
      </c>
      <c r="C245" s="117">
        <v>32277</v>
      </c>
      <c r="E245" s="249"/>
      <c r="F245" s="249"/>
      <c r="G245" s="249"/>
      <c r="H245" s="249"/>
      <c r="I245" s="249"/>
      <c r="J245" s="249"/>
    </row>
    <row r="246" spans="1:13">
      <c r="A246" s="67" t="s">
        <v>43</v>
      </c>
      <c r="B246" s="68"/>
      <c r="C246" s="174"/>
      <c r="D246" s="93"/>
      <c r="E246" s="93"/>
      <c r="F246" s="93"/>
      <c r="G246" s="93"/>
      <c r="H246" s="93"/>
      <c r="I246" s="93"/>
      <c r="J246" s="54"/>
      <c r="K246" s="54"/>
      <c r="L246" s="13"/>
      <c r="M246" s="13"/>
    </row>
    <row r="247" spans="1:13">
      <c r="A247" s="131" t="s">
        <v>14</v>
      </c>
      <c r="B247" s="132"/>
      <c r="C247" s="145"/>
      <c r="D247" s="133"/>
      <c r="E247" s="133"/>
      <c r="F247" s="133"/>
      <c r="G247" s="133"/>
      <c r="H247" s="133"/>
      <c r="I247" s="134"/>
      <c r="J247" s="54"/>
      <c r="K247" s="13"/>
      <c r="L247" s="13"/>
      <c r="M247" s="13"/>
    </row>
    <row r="248" spans="1:13">
      <c r="A248" s="111" t="s">
        <v>22</v>
      </c>
      <c r="B248" s="107" t="s">
        <v>1</v>
      </c>
      <c r="C248" s="86">
        <f>C250+C260+C270</f>
        <v>110377</v>
      </c>
      <c r="D248" s="52"/>
      <c r="E248" s="52"/>
      <c r="F248" s="52"/>
      <c r="G248" s="52"/>
      <c r="H248" s="52"/>
      <c r="I248" s="112"/>
      <c r="J248" s="13"/>
      <c r="K248" s="13"/>
      <c r="L248" s="13"/>
      <c r="M248" s="13"/>
    </row>
    <row r="249" spans="1:13">
      <c r="A249" s="111"/>
      <c r="B249" s="107" t="s">
        <v>2</v>
      </c>
      <c r="C249" s="86">
        <f>C251+C261+C271</f>
        <v>110377</v>
      </c>
      <c r="D249" s="52"/>
      <c r="E249" s="52"/>
      <c r="F249" s="52"/>
      <c r="G249" s="52"/>
      <c r="H249" s="52"/>
      <c r="I249" s="112"/>
      <c r="J249" s="13"/>
      <c r="K249" s="13"/>
      <c r="L249" s="13"/>
      <c r="M249" s="13"/>
    </row>
    <row r="250" spans="1:13">
      <c r="A250" s="39" t="s">
        <v>28</v>
      </c>
      <c r="B250" s="12" t="s">
        <v>1</v>
      </c>
      <c r="C250" s="32">
        <f>C252+C254</f>
        <v>42673</v>
      </c>
      <c r="D250" s="52"/>
      <c r="E250" s="52"/>
      <c r="F250" s="52"/>
      <c r="G250" s="52"/>
      <c r="H250" s="52"/>
      <c r="I250" s="52"/>
      <c r="J250" s="13"/>
      <c r="K250" s="13"/>
      <c r="L250" s="13"/>
      <c r="M250" s="13"/>
    </row>
    <row r="251" spans="1:13">
      <c r="A251" s="14" t="s">
        <v>20</v>
      </c>
      <c r="B251" s="11" t="s">
        <v>2</v>
      </c>
      <c r="C251" s="32">
        <f>C253+C255</f>
        <v>42673</v>
      </c>
      <c r="D251" s="52"/>
      <c r="E251" s="52"/>
      <c r="F251" s="52"/>
      <c r="G251" s="52"/>
      <c r="H251" s="52"/>
      <c r="I251" s="52"/>
      <c r="J251" s="13"/>
      <c r="K251" s="13"/>
      <c r="L251" s="13"/>
      <c r="M251" s="13"/>
    </row>
    <row r="252" spans="1:13" s="73" customFormat="1" ht="25.5">
      <c r="A252" s="291" t="s">
        <v>226</v>
      </c>
      <c r="B252" s="78" t="s">
        <v>1</v>
      </c>
      <c r="C252" s="57">
        <f>C283</f>
        <v>300</v>
      </c>
      <c r="D252" s="185"/>
      <c r="E252" s="185"/>
      <c r="F252" s="185"/>
      <c r="G252" s="185"/>
      <c r="H252" s="185"/>
      <c r="I252" s="185"/>
    </row>
    <row r="253" spans="1:13" s="73" customFormat="1">
      <c r="A253" s="15"/>
      <c r="B253" s="50" t="s">
        <v>2</v>
      </c>
      <c r="C253" s="57">
        <f>C284</f>
        <v>300</v>
      </c>
      <c r="D253" s="185"/>
      <c r="E253" s="185"/>
      <c r="F253" s="185"/>
      <c r="G253" s="185"/>
      <c r="H253" s="185"/>
      <c r="I253" s="185"/>
    </row>
    <row r="254" spans="1:13">
      <c r="A254" s="16" t="s">
        <v>10</v>
      </c>
      <c r="B254" s="9" t="s">
        <v>1</v>
      </c>
      <c r="C254" s="23">
        <f>C256</f>
        <v>42373</v>
      </c>
      <c r="D254" s="52"/>
      <c r="E254" s="52"/>
      <c r="F254" s="52"/>
      <c r="G254" s="52"/>
      <c r="H254" s="52"/>
      <c r="I254" s="52"/>
      <c r="J254" s="13"/>
      <c r="K254" s="13"/>
      <c r="L254" s="13"/>
      <c r="M254" s="13"/>
    </row>
    <row r="255" spans="1:13">
      <c r="A255" s="15"/>
      <c r="B255" s="11" t="s">
        <v>2</v>
      </c>
      <c r="C255" s="23">
        <f>C257</f>
        <v>42373</v>
      </c>
      <c r="D255" s="52"/>
      <c r="E255" s="52"/>
      <c r="F255" s="52"/>
      <c r="G255" s="52"/>
      <c r="H255" s="52"/>
      <c r="I255" s="52"/>
      <c r="J255" s="13"/>
      <c r="K255" s="13"/>
      <c r="L255" s="13"/>
      <c r="M255" s="13"/>
    </row>
    <row r="256" spans="1:13">
      <c r="A256" s="16" t="s">
        <v>13</v>
      </c>
      <c r="B256" s="12" t="s">
        <v>1</v>
      </c>
      <c r="C256" s="23">
        <f>C258</f>
        <v>42373</v>
      </c>
      <c r="D256" s="52"/>
      <c r="E256" s="52"/>
      <c r="F256" s="52"/>
      <c r="G256" s="52"/>
      <c r="H256" s="52"/>
      <c r="I256" s="52"/>
      <c r="J256" s="13"/>
      <c r="K256" s="13"/>
      <c r="L256" s="13"/>
      <c r="M256" s="13"/>
    </row>
    <row r="257" spans="1:13">
      <c r="A257" s="10"/>
      <c r="B257" s="11" t="s">
        <v>2</v>
      </c>
      <c r="C257" s="23">
        <f>C259</f>
        <v>42373</v>
      </c>
      <c r="D257" s="52"/>
      <c r="E257" s="52"/>
      <c r="F257" s="52"/>
      <c r="G257" s="52"/>
      <c r="H257" s="52"/>
      <c r="I257" s="52"/>
      <c r="J257" s="13"/>
      <c r="K257" s="13"/>
      <c r="L257" s="13"/>
      <c r="M257" s="13"/>
    </row>
    <row r="258" spans="1:13">
      <c r="A258" s="29" t="s">
        <v>29</v>
      </c>
      <c r="B258" s="17" t="s">
        <v>1</v>
      </c>
      <c r="C258" s="23">
        <f>C326+C341</f>
        <v>42373</v>
      </c>
      <c r="D258" s="52"/>
      <c r="E258" s="52"/>
      <c r="F258" s="52"/>
      <c r="G258" s="52"/>
      <c r="H258" s="52"/>
      <c r="I258" s="52"/>
      <c r="J258" s="13"/>
      <c r="K258" s="13"/>
      <c r="L258" s="13"/>
      <c r="M258" s="13"/>
    </row>
    <row r="259" spans="1:13">
      <c r="A259" s="10"/>
      <c r="B259" s="18" t="s">
        <v>2</v>
      </c>
      <c r="C259" s="23">
        <f>C327+C342</f>
        <v>42373</v>
      </c>
      <c r="D259" s="52"/>
      <c r="E259" s="52"/>
      <c r="F259" s="52"/>
      <c r="G259" s="52"/>
      <c r="H259" s="52"/>
      <c r="I259" s="52"/>
      <c r="J259" s="13"/>
      <c r="K259" s="13"/>
      <c r="L259" s="13"/>
      <c r="M259" s="13"/>
    </row>
    <row r="260" spans="1:13" s="71" customFormat="1" ht="14.25" customHeight="1">
      <c r="A260" s="233" t="s">
        <v>94</v>
      </c>
      <c r="B260" s="17" t="s">
        <v>1</v>
      </c>
      <c r="C260" s="32">
        <f>C262</f>
        <v>50270</v>
      </c>
    </row>
    <row r="261" spans="1:13" s="71" customFormat="1" ht="14.25" customHeight="1">
      <c r="A261" s="44" t="s">
        <v>15</v>
      </c>
      <c r="B261" s="18" t="s">
        <v>2</v>
      </c>
      <c r="C261" s="32">
        <f>C263</f>
        <v>50270</v>
      </c>
    </row>
    <row r="262" spans="1:13" s="85" customFormat="1">
      <c r="A262" s="148" t="s">
        <v>10</v>
      </c>
      <c r="B262" s="124" t="s">
        <v>1</v>
      </c>
      <c r="C262" s="121">
        <f>C264</f>
        <v>50270</v>
      </c>
    </row>
    <row r="263" spans="1:13" s="85" customFormat="1">
      <c r="A263" s="149"/>
      <c r="B263" s="89" t="s">
        <v>2</v>
      </c>
      <c r="C263" s="121">
        <f>C265</f>
        <v>50270</v>
      </c>
    </row>
    <row r="264" spans="1:13" s="87" customFormat="1">
      <c r="A264" s="25" t="s">
        <v>26</v>
      </c>
      <c r="B264" s="102" t="s">
        <v>1</v>
      </c>
      <c r="C264" s="23">
        <f>C268</f>
        <v>50270</v>
      </c>
    </row>
    <row r="265" spans="1:13" s="87" customFormat="1">
      <c r="A265" s="26"/>
      <c r="B265" s="103" t="s">
        <v>2</v>
      </c>
      <c r="C265" s="23">
        <f>C269</f>
        <v>50270</v>
      </c>
    </row>
    <row r="266" spans="1:13" s="87" customFormat="1" ht="13.5" hidden="1" customHeight="1">
      <c r="A266" s="140" t="s">
        <v>27</v>
      </c>
      <c r="B266" s="104"/>
      <c r="C266" s="23"/>
    </row>
    <row r="267" spans="1:13" s="87" customFormat="1" ht="15.75" hidden="1" customHeight="1">
      <c r="A267" s="15"/>
      <c r="B267" s="104"/>
      <c r="C267" s="23"/>
    </row>
    <row r="268" spans="1:13" s="85" customFormat="1">
      <c r="A268" s="293" t="s">
        <v>57</v>
      </c>
      <c r="B268" s="128" t="s">
        <v>1</v>
      </c>
      <c r="C268" s="57">
        <f>C381</f>
        <v>50270</v>
      </c>
    </row>
    <row r="269" spans="1:13" s="85" customFormat="1">
      <c r="A269" s="198"/>
      <c r="B269" s="113" t="s">
        <v>2</v>
      </c>
      <c r="C269" s="57">
        <f>C382</f>
        <v>50270</v>
      </c>
    </row>
    <row r="270" spans="1:13">
      <c r="A270" s="39" t="s">
        <v>44</v>
      </c>
      <c r="B270" s="12" t="s">
        <v>1</v>
      </c>
      <c r="C270" s="32">
        <f t="shared" ref="C270:C275" si="6">C272</f>
        <v>17434</v>
      </c>
      <c r="D270" s="52"/>
      <c r="E270" s="52"/>
      <c r="F270" s="52"/>
      <c r="G270" s="52"/>
      <c r="H270" s="52"/>
      <c r="I270" s="52"/>
      <c r="J270" s="13"/>
      <c r="K270" s="13"/>
      <c r="L270" s="13"/>
      <c r="M270" s="13"/>
    </row>
    <row r="271" spans="1:13">
      <c r="A271" s="14" t="s">
        <v>9</v>
      </c>
      <c r="B271" s="11" t="s">
        <v>2</v>
      </c>
      <c r="C271" s="32">
        <f t="shared" si="6"/>
        <v>17434</v>
      </c>
      <c r="D271" s="52"/>
      <c r="E271" s="52"/>
      <c r="F271" s="52"/>
      <c r="G271" s="52"/>
      <c r="H271" s="52"/>
      <c r="I271" s="52"/>
      <c r="J271" s="13"/>
      <c r="K271" s="13"/>
      <c r="L271" s="13"/>
      <c r="M271" s="13"/>
    </row>
    <row r="272" spans="1:13">
      <c r="A272" s="16" t="s">
        <v>10</v>
      </c>
      <c r="B272" s="9" t="s">
        <v>1</v>
      </c>
      <c r="C272" s="23">
        <f t="shared" si="6"/>
        <v>17434</v>
      </c>
      <c r="D272" s="52"/>
      <c r="E272" s="52"/>
      <c r="F272" s="52"/>
      <c r="G272" s="52"/>
      <c r="H272" s="52"/>
      <c r="I272" s="52"/>
      <c r="J272" s="13"/>
      <c r="K272" s="13"/>
      <c r="L272" s="13"/>
      <c r="M272" s="13"/>
    </row>
    <row r="273" spans="1:13">
      <c r="A273" s="15"/>
      <c r="B273" s="11" t="s">
        <v>2</v>
      </c>
      <c r="C273" s="23">
        <f t="shared" si="6"/>
        <v>17434</v>
      </c>
      <c r="D273" s="52"/>
      <c r="E273" s="52"/>
      <c r="F273" s="52"/>
      <c r="G273" s="52"/>
      <c r="H273" s="52"/>
      <c r="I273" s="52"/>
      <c r="J273" s="13"/>
      <c r="K273" s="13"/>
      <c r="L273" s="13"/>
      <c r="M273" s="13"/>
    </row>
    <row r="274" spans="1:13">
      <c r="A274" s="16" t="s">
        <v>13</v>
      </c>
      <c r="B274" s="12" t="s">
        <v>1</v>
      </c>
      <c r="C274" s="23">
        <f t="shared" si="6"/>
        <v>17434</v>
      </c>
      <c r="D274" s="52"/>
      <c r="E274" s="52"/>
      <c r="F274" s="52"/>
      <c r="G274" s="52"/>
      <c r="H274" s="52"/>
      <c r="I274" s="52"/>
      <c r="J274" s="13"/>
      <c r="K274" s="13"/>
      <c r="L274" s="13"/>
      <c r="M274" s="13"/>
    </row>
    <row r="275" spans="1:13">
      <c r="A275" s="10"/>
      <c r="B275" s="11" t="s">
        <v>2</v>
      </c>
      <c r="C275" s="23">
        <f t="shared" si="6"/>
        <v>17434</v>
      </c>
      <c r="D275" s="52"/>
      <c r="E275" s="52"/>
      <c r="F275" s="52"/>
      <c r="G275" s="52"/>
      <c r="H275" s="52"/>
      <c r="I275" s="52"/>
      <c r="J275" s="13"/>
      <c r="K275" s="13"/>
      <c r="L275" s="13"/>
      <c r="M275" s="13"/>
    </row>
    <row r="276" spans="1:13">
      <c r="A276" s="29" t="s">
        <v>29</v>
      </c>
      <c r="B276" s="17" t="s">
        <v>1</v>
      </c>
      <c r="C276" s="23">
        <f>C296+C311</f>
        <v>17434</v>
      </c>
      <c r="D276" s="52"/>
      <c r="E276" s="52"/>
      <c r="F276" s="52"/>
      <c r="G276" s="52"/>
      <c r="H276" s="52"/>
      <c r="I276" s="52"/>
      <c r="J276" s="13"/>
      <c r="K276" s="13"/>
      <c r="L276" s="13"/>
      <c r="M276" s="13"/>
    </row>
    <row r="277" spans="1:13">
      <c r="A277" s="10"/>
      <c r="B277" s="18" t="s">
        <v>2</v>
      </c>
      <c r="C277" s="23">
        <f>C297+C312</f>
        <v>17434</v>
      </c>
      <c r="D277" s="52"/>
      <c r="E277" s="52"/>
      <c r="F277" s="52"/>
      <c r="G277" s="52"/>
      <c r="H277" s="52"/>
      <c r="I277" s="52"/>
      <c r="J277" s="13"/>
      <c r="K277" s="13"/>
      <c r="L277" s="13"/>
      <c r="M277" s="13"/>
    </row>
    <row r="278" spans="1:13" s="48" customFormat="1">
      <c r="A278" s="237" t="s">
        <v>18</v>
      </c>
      <c r="B278" s="238"/>
      <c r="C278" s="239"/>
      <c r="D278" s="153"/>
      <c r="E278" s="154"/>
      <c r="F278" s="153"/>
      <c r="G278" s="153"/>
      <c r="H278" s="153"/>
      <c r="I278" s="153"/>
    </row>
    <row r="279" spans="1:13" s="48" customFormat="1">
      <c r="A279" s="186" t="s">
        <v>14</v>
      </c>
      <c r="B279" s="78" t="s">
        <v>1</v>
      </c>
      <c r="C279" s="57">
        <f t="shared" ref="C279:C284" si="7">C281</f>
        <v>300</v>
      </c>
      <c r="D279" s="155"/>
      <c r="E279" s="155"/>
      <c r="F279" s="155"/>
      <c r="G279" s="155"/>
      <c r="H279" s="155"/>
      <c r="I279" s="155"/>
    </row>
    <row r="280" spans="1:13" s="48" customFormat="1">
      <c r="A280" s="26" t="s">
        <v>50</v>
      </c>
      <c r="B280" s="18" t="s">
        <v>2</v>
      </c>
      <c r="C280" s="57">
        <f t="shared" si="7"/>
        <v>300</v>
      </c>
      <c r="D280" s="54"/>
      <c r="E280" s="54"/>
      <c r="F280" s="54"/>
      <c r="G280" s="54"/>
      <c r="H280" s="54"/>
      <c r="I280" s="54"/>
    </row>
    <row r="281" spans="1:13" s="48" customFormat="1">
      <c r="A281" s="176" t="s">
        <v>28</v>
      </c>
      <c r="B281" s="17" t="s">
        <v>1</v>
      </c>
      <c r="C281" s="51">
        <f t="shared" si="7"/>
        <v>300</v>
      </c>
      <c r="D281" s="54"/>
      <c r="E281" s="54"/>
      <c r="F281" s="54"/>
      <c r="G281" s="54"/>
      <c r="H281" s="54"/>
      <c r="I281" s="54"/>
    </row>
    <row r="282" spans="1:13" s="48" customFormat="1">
      <c r="A282" s="26" t="s">
        <v>51</v>
      </c>
      <c r="B282" s="18" t="s">
        <v>2</v>
      </c>
      <c r="C282" s="51">
        <f t="shared" si="7"/>
        <v>300</v>
      </c>
      <c r="D282" s="54"/>
      <c r="E282" s="54"/>
      <c r="F282" s="54"/>
      <c r="G282" s="54"/>
      <c r="H282" s="54"/>
      <c r="I282" s="54"/>
    </row>
    <row r="283" spans="1:13" s="73" customFormat="1" ht="25.5">
      <c r="A283" s="291" t="s">
        <v>226</v>
      </c>
      <c r="B283" s="78" t="s">
        <v>1</v>
      </c>
      <c r="C283" s="57">
        <f t="shared" si="7"/>
        <v>300</v>
      </c>
      <c r="D283" s="185"/>
      <c r="E283" s="185"/>
      <c r="F283" s="185"/>
      <c r="G283" s="185"/>
      <c r="H283" s="185"/>
      <c r="I283" s="185"/>
    </row>
    <row r="284" spans="1:13" s="73" customFormat="1">
      <c r="A284" s="15"/>
      <c r="B284" s="50" t="s">
        <v>2</v>
      </c>
      <c r="C284" s="57">
        <f t="shared" si="7"/>
        <v>300</v>
      </c>
      <c r="D284" s="185"/>
      <c r="E284" s="185"/>
      <c r="F284" s="185"/>
      <c r="G284" s="185"/>
      <c r="H284" s="185"/>
      <c r="I284" s="185"/>
    </row>
    <row r="285" spans="1:13" s="213" customFormat="1" ht="28.5">
      <c r="A285" s="316" t="s">
        <v>227</v>
      </c>
      <c r="B285" s="78" t="s">
        <v>1</v>
      </c>
      <c r="C285" s="57">
        <v>300</v>
      </c>
      <c r="D285" s="292"/>
      <c r="E285" s="292"/>
      <c r="F285" s="292"/>
      <c r="G285" s="292"/>
      <c r="H285" s="292"/>
      <c r="I285" s="292"/>
    </row>
    <row r="286" spans="1:13" s="73" customFormat="1">
      <c r="A286" s="58"/>
      <c r="B286" s="50" t="s">
        <v>2</v>
      </c>
      <c r="C286" s="57">
        <v>300</v>
      </c>
      <c r="D286" s="185"/>
      <c r="E286" s="185"/>
      <c r="F286" s="185"/>
      <c r="G286" s="185"/>
      <c r="H286" s="185"/>
      <c r="I286" s="185"/>
    </row>
    <row r="287" spans="1:13">
      <c r="A287" s="460" t="s">
        <v>41</v>
      </c>
      <c r="B287" s="461"/>
      <c r="C287" s="461"/>
      <c r="D287"/>
      <c r="E287" s="55"/>
      <c r="F287" s="13"/>
      <c r="G287" s="13"/>
      <c r="H287" s="13"/>
      <c r="I287" s="13"/>
      <c r="J287" s="13"/>
    </row>
    <row r="288" spans="1:13">
      <c r="A288" s="98" t="s">
        <v>14</v>
      </c>
      <c r="B288" s="17" t="s">
        <v>1</v>
      </c>
      <c r="C288" s="117">
        <f t="shared" ref="C288:C297" si="8">C290</f>
        <v>480</v>
      </c>
      <c r="D288"/>
      <c r="E288" s="126"/>
      <c r="F288" s="13"/>
      <c r="G288" s="13"/>
      <c r="H288" s="13"/>
      <c r="I288" s="13"/>
      <c r="J288" s="13"/>
    </row>
    <row r="289" spans="1:10">
      <c r="A289" s="26" t="s">
        <v>15</v>
      </c>
      <c r="B289" s="18" t="s">
        <v>2</v>
      </c>
      <c r="C289" s="117">
        <f t="shared" si="8"/>
        <v>480</v>
      </c>
      <c r="D289"/>
      <c r="E289" s="13"/>
      <c r="F289" s="13"/>
      <c r="G289" s="13"/>
      <c r="H289" s="13"/>
      <c r="I289" s="13"/>
      <c r="J289" s="13"/>
    </row>
    <row r="290" spans="1:10">
      <c r="A290" s="39" t="s">
        <v>44</v>
      </c>
      <c r="B290" s="12" t="s">
        <v>1</v>
      </c>
      <c r="C290" s="34">
        <f t="shared" si="8"/>
        <v>480</v>
      </c>
      <c r="D290"/>
      <c r="E290" s="13"/>
      <c r="F290" s="13"/>
      <c r="G290" s="13"/>
      <c r="H290" s="13"/>
      <c r="I290" s="13"/>
      <c r="J290" s="13"/>
    </row>
    <row r="291" spans="1:10">
      <c r="A291" s="14" t="s">
        <v>9</v>
      </c>
      <c r="B291" s="11" t="s">
        <v>2</v>
      </c>
      <c r="C291" s="34">
        <f t="shared" si="8"/>
        <v>480</v>
      </c>
      <c r="D291"/>
      <c r="E291" s="13"/>
      <c r="F291" s="13"/>
      <c r="G291" s="13"/>
      <c r="H291" s="13"/>
      <c r="I291" s="13"/>
      <c r="J291" s="13"/>
    </row>
    <row r="292" spans="1:10">
      <c r="A292" s="16" t="s">
        <v>10</v>
      </c>
      <c r="B292" s="9" t="s">
        <v>1</v>
      </c>
      <c r="C292" s="121">
        <f t="shared" si="8"/>
        <v>480</v>
      </c>
      <c r="D292"/>
    </row>
    <row r="293" spans="1:10">
      <c r="A293" s="15"/>
      <c r="B293" s="11" t="s">
        <v>2</v>
      </c>
      <c r="C293" s="121">
        <f t="shared" si="8"/>
        <v>480</v>
      </c>
      <c r="D293"/>
    </row>
    <row r="294" spans="1:10">
      <c r="A294" s="24" t="s">
        <v>26</v>
      </c>
      <c r="B294" s="17" t="s">
        <v>1</v>
      </c>
      <c r="C294" s="121">
        <f t="shared" si="8"/>
        <v>480</v>
      </c>
      <c r="D294"/>
    </row>
    <row r="295" spans="1:10">
      <c r="A295" s="24"/>
      <c r="B295" s="18" t="s">
        <v>2</v>
      </c>
      <c r="C295" s="121">
        <f t="shared" si="8"/>
        <v>480</v>
      </c>
      <c r="D295"/>
    </row>
    <row r="296" spans="1:10">
      <c r="A296" s="25" t="s">
        <v>27</v>
      </c>
      <c r="B296" s="17" t="s">
        <v>1</v>
      </c>
      <c r="C296" s="121">
        <f t="shared" si="8"/>
        <v>480</v>
      </c>
      <c r="D296"/>
    </row>
    <row r="297" spans="1:10">
      <c r="A297" s="24"/>
      <c r="B297" s="18" t="s">
        <v>2</v>
      </c>
      <c r="C297" s="121">
        <f t="shared" si="8"/>
        <v>480</v>
      </c>
      <c r="D297"/>
    </row>
    <row r="298" spans="1:10" s="85" customFormat="1">
      <c r="A298" s="116" t="s">
        <v>114</v>
      </c>
      <c r="B298" s="33" t="s">
        <v>1</v>
      </c>
      <c r="C298" s="32">
        <f>C300+C302</f>
        <v>480</v>
      </c>
    </row>
    <row r="299" spans="1:10" s="85" customFormat="1">
      <c r="A299" s="38"/>
      <c r="B299" s="35" t="s">
        <v>2</v>
      </c>
      <c r="C299" s="32">
        <f>C301+C303</f>
        <v>480</v>
      </c>
    </row>
    <row r="300" spans="1:10" s="119" customFormat="1" ht="15.75">
      <c r="A300" s="317" t="s">
        <v>192</v>
      </c>
      <c r="B300" s="135" t="s">
        <v>1</v>
      </c>
      <c r="C300" s="57">
        <v>100</v>
      </c>
    </row>
    <row r="301" spans="1:10" s="127" customFormat="1">
      <c r="A301" s="208"/>
      <c r="B301" s="113" t="s">
        <v>2</v>
      </c>
      <c r="C301" s="57">
        <v>100</v>
      </c>
    </row>
    <row r="302" spans="1:10" s="119" customFormat="1" ht="30.75" customHeight="1">
      <c r="A302" s="362" t="s">
        <v>83</v>
      </c>
      <c r="B302" s="135" t="s">
        <v>1</v>
      </c>
      <c r="C302" s="57">
        <v>380</v>
      </c>
    </row>
    <row r="303" spans="1:10" s="127" customFormat="1">
      <c r="A303" s="208"/>
      <c r="B303" s="113" t="s">
        <v>2</v>
      </c>
      <c r="C303" s="57">
        <v>380</v>
      </c>
    </row>
    <row r="304" spans="1:10" s="48" customFormat="1">
      <c r="A304" s="459" t="s">
        <v>37</v>
      </c>
      <c r="B304" s="459"/>
      <c r="C304" s="459"/>
    </row>
    <row r="305" spans="1:13" s="48" customFormat="1">
      <c r="A305" s="25" t="s">
        <v>14</v>
      </c>
      <c r="B305" s="17" t="s">
        <v>1</v>
      </c>
      <c r="C305" s="23">
        <f t="shared" ref="C305:C314" si="9">C307</f>
        <v>16954</v>
      </c>
      <c r="E305" s="87"/>
    </row>
    <row r="306" spans="1:13" s="48" customFormat="1">
      <c r="A306" s="26" t="s">
        <v>15</v>
      </c>
      <c r="B306" s="18" t="s">
        <v>2</v>
      </c>
      <c r="C306" s="23">
        <f t="shared" si="9"/>
        <v>16954</v>
      </c>
      <c r="E306" s="87"/>
    </row>
    <row r="307" spans="1:13" s="48" customFormat="1">
      <c r="A307" s="30" t="s">
        <v>17</v>
      </c>
      <c r="B307" s="12" t="s">
        <v>1</v>
      </c>
      <c r="C307" s="23">
        <f t="shared" si="9"/>
        <v>16954</v>
      </c>
      <c r="E307" s="87"/>
    </row>
    <row r="308" spans="1:13" s="48" customFormat="1">
      <c r="A308" s="14" t="s">
        <v>9</v>
      </c>
      <c r="B308" s="11" t="s">
        <v>2</v>
      </c>
      <c r="C308" s="23">
        <f t="shared" si="9"/>
        <v>16954</v>
      </c>
    </row>
    <row r="309" spans="1:13" s="48" customFormat="1">
      <c r="A309" s="16" t="s">
        <v>10</v>
      </c>
      <c r="B309" s="9" t="s">
        <v>1</v>
      </c>
      <c r="C309" s="23">
        <f t="shared" si="9"/>
        <v>16954</v>
      </c>
    </row>
    <row r="310" spans="1:13" s="48" customFormat="1">
      <c r="A310" s="15"/>
      <c r="B310" s="11" t="s">
        <v>2</v>
      </c>
      <c r="C310" s="23">
        <f t="shared" si="9"/>
        <v>16954</v>
      </c>
    </row>
    <row r="311" spans="1:13">
      <c r="A311" s="29" t="s">
        <v>29</v>
      </c>
      <c r="B311" s="17" t="s">
        <v>1</v>
      </c>
      <c r="C311" s="23">
        <f t="shared" si="9"/>
        <v>16954</v>
      </c>
      <c r="D311" s="52"/>
      <c r="E311" s="52"/>
      <c r="F311" s="52"/>
      <c r="G311" s="52"/>
      <c r="H311" s="52"/>
      <c r="I311" s="52"/>
      <c r="J311" s="13"/>
      <c r="K311" s="13"/>
      <c r="L311" s="13"/>
      <c r="M311" s="13"/>
    </row>
    <row r="312" spans="1:13">
      <c r="A312" s="10"/>
      <c r="B312" s="18" t="s">
        <v>2</v>
      </c>
      <c r="C312" s="23">
        <f t="shared" si="9"/>
        <v>16954</v>
      </c>
      <c r="D312" s="52"/>
      <c r="E312" s="52"/>
      <c r="F312" s="52"/>
      <c r="G312" s="52"/>
      <c r="H312" s="52"/>
      <c r="I312" s="52"/>
      <c r="J312" s="13"/>
      <c r="K312" s="13"/>
      <c r="L312" s="13"/>
      <c r="M312" s="13"/>
    </row>
    <row r="313" spans="1:13" s="223" customFormat="1">
      <c r="A313" s="219" t="s">
        <v>90</v>
      </c>
      <c r="B313" s="220" t="s">
        <v>1</v>
      </c>
      <c r="C313" s="221">
        <f t="shared" si="9"/>
        <v>16954</v>
      </c>
      <c r="D313" s="222"/>
    </row>
    <row r="314" spans="1:13" s="227" customFormat="1">
      <c r="A314" s="224"/>
      <c r="B314" s="225" t="s">
        <v>2</v>
      </c>
      <c r="C314" s="221">
        <f t="shared" si="9"/>
        <v>16954</v>
      </c>
      <c r="D314" s="226"/>
    </row>
    <row r="315" spans="1:13" s="260" customFormat="1" ht="38.25">
      <c r="A315" s="318" t="s">
        <v>91</v>
      </c>
      <c r="B315" s="184" t="s">
        <v>1</v>
      </c>
      <c r="C315" s="121">
        <v>16954</v>
      </c>
      <c r="D315" s="270"/>
      <c r="E315" s="270"/>
      <c r="F315" s="271"/>
      <c r="G315" s="261"/>
      <c r="H315" s="261"/>
      <c r="I315" s="266"/>
      <c r="J315" s="266"/>
      <c r="K315" s="266"/>
    </row>
    <row r="316" spans="1:13" s="123" customFormat="1" ht="16.5" customHeight="1">
      <c r="A316" s="206"/>
      <c r="B316" s="89" t="s">
        <v>2</v>
      </c>
      <c r="C316" s="121">
        <v>16954</v>
      </c>
      <c r="D316" s="112"/>
      <c r="E316" s="112"/>
      <c r="F316" s="228"/>
      <c r="G316" s="121"/>
      <c r="H316" s="121"/>
      <c r="I316" s="205"/>
      <c r="J316" s="205"/>
      <c r="K316" s="205"/>
    </row>
    <row r="317" spans="1:13">
      <c r="A317" s="477" t="s">
        <v>95</v>
      </c>
      <c r="B317" s="478"/>
      <c r="C317" s="479"/>
      <c r="D317" s="93"/>
      <c r="E317" s="93"/>
      <c r="F317" s="93"/>
      <c r="G317" s="93"/>
      <c r="H317" s="93"/>
      <c r="I317" s="93"/>
      <c r="J317" s="13"/>
    </row>
    <row r="318" spans="1:13">
      <c r="A318" s="25" t="s">
        <v>14</v>
      </c>
      <c r="B318" s="12" t="s">
        <v>1</v>
      </c>
      <c r="C318" s="23">
        <f t="shared" ref="C318:C327" si="10">C320</f>
        <v>300</v>
      </c>
      <c r="D318" s="90"/>
      <c r="E318" s="195"/>
      <c r="F318" s="90"/>
      <c r="G318" s="90"/>
      <c r="H318" s="90"/>
      <c r="I318" s="90"/>
      <c r="J318" s="13"/>
    </row>
    <row r="319" spans="1:13">
      <c r="A319" s="26" t="s">
        <v>15</v>
      </c>
      <c r="B319" s="11" t="s">
        <v>2</v>
      </c>
      <c r="C319" s="23">
        <f t="shared" si="10"/>
        <v>300</v>
      </c>
      <c r="D319" s="23">
        <f>D321</f>
        <v>0</v>
      </c>
      <c r="E319" s="195"/>
      <c r="F319" s="90"/>
      <c r="G319" s="90"/>
      <c r="H319" s="90"/>
      <c r="I319" s="90"/>
      <c r="J319" s="13"/>
    </row>
    <row r="320" spans="1:13" s="48" customFormat="1">
      <c r="A320" s="190" t="s">
        <v>21</v>
      </c>
      <c r="B320" s="17" t="s">
        <v>1</v>
      </c>
      <c r="C320" s="23">
        <f t="shared" si="10"/>
        <v>300</v>
      </c>
    </row>
    <row r="321" spans="1:13" s="48" customFormat="1">
      <c r="A321" s="14" t="s">
        <v>9</v>
      </c>
      <c r="B321" s="18" t="s">
        <v>2</v>
      </c>
      <c r="C321" s="23">
        <f t="shared" si="10"/>
        <v>300</v>
      </c>
    </row>
    <row r="322" spans="1:13" s="48" customFormat="1">
      <c r="A322" s="16" t="s">
        <v>10</v>
      </c>
      <c r="B322" s="9" t="s">
        <v>1</v>
      </c>
      <c r="C322" s="23">
        <f t="shared" si="10"/>
        <v>300</v>
      </c>
    </row>
    <row r="323" spans="1:13" s="48" customFormat="1">
      <c r="A323" s="15"/>
      <c r="B323" s="11" t="s">
        <v>2</v>
      </c>
      <c r="C323" s="23">
        <f t="shared" si="10"/>
        <v>300</v>
      </c>
    </row>
    <row r="324" spans="1:13" s="48" customFormat="1">
      <c r="A324" s="94" t="s">
        <v>23</v>
      </c>
      <c r="B324" s="17" t="s">
        <v>1</v>
      </c>
      <c r="C324" s="23">
        <f t="shared" si="10"/>
        <v>300</v>
      </c>
    </row>
    <row r="325" spans="1:13" s="48" customFormat="1">
      <c r="A325" s="27"/>
      <c r="B325" s="18" t="s">
        <v>2</v>
      </c>
      <c r="C325" s="23">
        <f t="shared" si="10"/>
        <v>300</v>
      </c>
    </row>
    <row r="326" spans="1:13">
      <c r="A326" s="29" t="s">
        <v>29</v>
      </c>
      <c r="B326" s="17" t="s">
        <v>1</v>
      </c>
      <c r="C326" s="23">
        <f t="shared" si="10"/>
        <v>300</v>
      </c>
      <c r="D326" s="52"/>
      <c r="E326" s="52"/>
      <c r="F326" s="52"/>
      <c r="G326" s="52"/>
      <c r="H326" s="52"/>
      <c r="I326" s="52"/>
      <c r="J326" s="13"/>
      <c r="K326" s="13"/>
      <c r="L326" s="13"/>
      <c r="M326" s="13"/>
    </row>
    <row r="327" spans="1:13">
      <c r="A327" s="10"/>
      <c r="B327" s="18" t="s">
        <v>2</v>
      </c>
      <c r="C327" s="23">
        <f t="shared" si="10"/>
        <v>300</v>
      </c>
      <c r="D327" s="52"/>
      <c r="E327" s="52"/>
      <c r="F327" s="52"/>
      <c r="G327" s="52"/>
      <c r="H327" s="52"/>
      <c r="I327" s="52"/>
      <c r="J327" s="13"/>
      <c r="K327" s="13"/>
      <c r="L327" s="13"/>
      <c r="M327" s="13"/>
    </row>
    <row r="328" spans="1:13" ht="28.5">
      <c r="A328" s="287" t="s">
        <v>285</v>
      </c>
      <c r="B328" s="17" t="s">
        <v>1</v>
      </c>
      <c r="C328" s="23">
        <v>300</v>
      </c>
      <c r="D328" s="52"/>
      <c r="E328" s="52"/>
      <c r="F328" s="52"/>
      <c r="G328" s="52"/>
      <c r="H328" s="52"/>
      <c r="I328" s="52"/>
      <c r="J328" s="13"/>
      <c r="K328" s="13"/>
      <c r="L328" s="13"/>
      <c r="M328" s="13"/>
    </row>
    <row r="329" spans="1:13">
      <c r="A329" s="10"/>
      <c r="B329" s="18" t="s">
        <v>2</v>
      </c>
      <c r="C329" s="23">
        <v>300</v>
      </c>
      <c r="D329" s="52"/>
      <c r="E329" s="52"/>
      <c r="F329" s="52"/>
      <c r="G329" s="52"/>
      <c r="H329" s="52"/>
      <c r="I329" s="52"/>
      <c r="J329" s="13"/>
      <c r="K329" s="13"/>
      <c r="L329" s="13"/>
      <c r="M329" s="13"/>
    </row>
    <row r="330" spans="1:13">
      <c r="A330" s="67" t="s">
        <v>45</v>
      </c>
      <c r="B330" s="68"/>
      <c r="C330" s="174"/>
      <c r="D330" s="468"/>
      <c r="E330" s="468"/>
      <c r="F330" s="468"/>
      <c r="G330" s="468"/>
      <c r="H330" s="468"/>
      <c r="I330" s="468"/>
    </row>
    <row r="331" spans="1:13" s="87" customFormat="1">
      <c r="A331" s="183" t="s">
        <v>14</v>
      </c>
      <c r="B331" s="102" t="s">
        <v>1</v>
      </c>
      <c r="C331" s="86">
        <f>C333+C373</f>
        <v>92343</v>
      </c>
      <c r="D331" s="54"/>
      <c r="E331" s="54"/>
      <c r="F331" s="54"/>
      <c r="G331" s="54"/>
      <c r="H331" s="54"/>
      <c r="I331" s="54"/>
    </row>
    <row r="332" spans="1:13" s="87" customFormat="1">
      <c r="A332" s="105" t="s">
        <v>15</v>
      </c>
      <c r="B332" s="103" t="s">
        <v>2</v>
      </c>
      <c r="C332" s="86">
        <f>C334+C374</f>
        <v>92343</v>
      </c>
      <c r="D332" s="54"/>
      <c r="E332" s="54"/>
      <c r="F332" s="54"/>
      <c r="G332" s="54"/>
      <c r="H332" s="54"/>
      <c r="I332" s="54"/>
    </row>
    <row r="333" spans="1:13" s="87" customFormat="1">
      <c r="A333" s="106" t="s">
        <v>19</v>
      </c>
      <c r="B333" s="107" t="s">
        <v>1</v>
      </c>
      <c r="C333" s="34">
        <f>C335</f>
        <v>42073</v>
      </c>
      <c r="D333" s="54"/>
      <c r="E333" s="54"/>
      <c r="F333" s="54"/>
      <c r="G333" s="54"/>
      <c r="H333" s="54"/>
      <c r="I333" s="54"/>
    </row>
    <row r="334" spans="1:13" s="87" customFormat="1">
      <c r="A334" s="88" t="s">
        <v>20</v>
      </c>
      <c r="B334" s="103" t="s">
        <v>2</v>
      </c>
      <c r="C334" s="34">
        <f>C336</f>
        <v>42073</v>
      </c>
    </row>
    <row r="335" spans="1:13" s="85" customFormat="1">
      <c r="A335" s="148" t="s">
        <v>10</v>
      </c>
      <c r="B335" s="124" t="s">
        <v>1</v>
      </c>
      <c r="C335" s="121">
        <f>C337</f>
        <v>42073</v>
      </c>
    </row>
    <row r="336" spans="1:13" s="85" customFormat="1">
      <c r="A336" s="149"/>
      <c r="B336" s="89" t="s">
        <v>2</v>
      </c>
      <c r="C336" s="121">
        <f>C338</f>
        <v>42073</v>
      </c>
    </row>
    <row r="337" spans="1:12" s="87" customFormat="1">
      <c r="A337" s="25" t="s">
        <v>26</v>
      </c>
      <c r="B337" s="102" t="s">
        <v>1</v>
      </c>
      <c r="C337" s="23">
        <f>C341</f>
        <v>42073</v>
      </c>
    </row>
    <row r="338" spans="1:12" s="87" customFormat="1">
      <c r="A338" s="26"/>
      <c r="B338" s="103" t="s">
        <v>2</v>
      </c>
      <c r="C338" s="23">
        <f>C342</f>
        <v>42073</v>
      </c>
    </row>
    <row r="339" spans="1:12" s="87" customFormat="1" ht="13.5" hidden="1" customHeight="1">
      <c r="A339" s="140" t="s">
        <v>27</v>
      </c>
      <c r="B339" s="104"/>
      <c r="C339" s="23"/>
    </row>
    <row r="340" spans="1:12" s="87" customFormat="1" ht="15.75" hidden="1" customHeight="1">
      <c r="A340" s="15"/>
      <c r="B340" s="104"/>
      <c r="C340" s="23"/>
    </row>
    <row r="341" spans="1:12" s="85" customFormat="1">
      <c r="A341" s="109" t="s">
        <v>57</v>
      </c>
      <c r="B341" s="110" t="s">
        <v>1</v>
      </c>
      <c r="C341" s="32">
        <f>C343+C345+C347+C349+C351+C353+C355+C357+C359+C361+C363+C365+C367+C369+C371</f>
        <v>42073</v>
      </c>
    </row>
    <row r="342" spans="1:12" s="85" customFormat="1">
      <c r="A342" s="97"/>
      <c r="B342" s="35" t="s">
        <v>2</v>
      </c>
      <c r="C342" s="32">
        <f>C344+C346+C348+C350+C352+C354+C356+C358+C360+C362+C364+C366+C368+C370+C372</f>
        <v>42073</v>
      </c>
    </row>
    <row r="343" spans="1:12" s="127" customFormat="1" ht="42.75">
      <c r="A343" s="289" t="s">
        <v>243</v>
      </c>
      <c r="B343" s="135" t="s">
        <v>1</v>
      </c>
      <c r="C343" s="117">
        <f>200+13470</f>
        <v>13670</v>
      </c>
      <c r="E343" s="249"/>
      <c r="F343" s="249"/>
      <c r="G343" s="249"/>
      <c r="H343" s="249"/>
      <c r="I343" s="249"/>
      <c r="J343" s="249"/>
    </row>
    <row r="344" spans="1:12" s="127" customFormat="1">
      <c r="A344" s="250"/>
      <c r="B344" s="113" t="s">
        <v>2</v>
      </c>
      <c r="C344" s="117">
        <f>200+13470</f>
        <v>13670</v>
      </c>
      <c r="E344" s="249"/>
      <c r="F344" s="249"/>
      <c r="G344" s="249"/>
      <c r="H344" s="249"/>
      <c r="I344" s="249"/>
      <c r="J344" s="249"/>
    </row>
    <row r="345" spans="1:12" s="123" customFormat="1" ht="33.75" customHeight="1">
      <c r="A345" s="287" t="s">
        <v>244</v>
      </c>
      <c r="B345" s="184" t="s">
        <v>1</v>
      </c>
      <c r="C345" s="121">
        <v>85</v>
      </c>
      <c r="E345" s="205"/>
      <c r="F345" s="205"/>
      <c r="G345" s="205"/>
      <c r="H345" s="205"/>
      <c r="I345" s="205"/>
      <c r="J345" s="205"/>
    </row>
    <row r="346" spans="1:12" s="127" customFormat="1">
      <c r="A346" s="250"/>
      <c r="B346" s="113" t="s">
        <v>2</v>
      </c>
      <c r="C346" s="117">
        <v>85</v>
      </c>
      <c r="E346" s="249"/>
      <c r="F346" s="249"/>
      <c r="G346" s="249"/>
      <c r="H346" s="249"/>
      <c r="I346" s="249"/>
      <c r="J346" s="249"/>
      <c r="L346" s="251"/>
    </row>
    <row r="347" spans="1:12" s="123" customFormat="1" ht="28.5">
      <c r="A347" s="287" t="s">
        <v>245</v>
      </c>
      <c r="B347" s="184" t="s">
        <v>1</v>
      </c>
      <c r="C347" s="121">
        <v>70</v>
      </c>
      <c r="E347" s="205"/>
      <c r="F347" s="205"/>
      <c r="G347" s="205"/>
      <c r="H347" s="205"/>
      <c r="I347" s="205"/>
      <c r="J347" s="205"/>
    </row>
    <row r="348" spans="1:12" s="127" customFormat="1">
      <c r="A348" s="250"/>
      <c r="B348" s="113" t="s">
        <v>2</v>
      </c>
      <c r="C348" s="117">
        <v>70</v>
      </c>
      <c r="E348" s="249"/>
      <c r="F348" s="249"/>
      <c r="G348" s="249"/>
      <c r="H348" s="249"/>
      <c r="I348" s="249"/>
      <c r="J348" s="249"/>
    </row>
    <row r="349" spans="1:12" s="123" customFormat="1" ht="28.5">
      <c r="A349" s="287" t="s">
        <v>246</v>
      </c>
      <c r="B349" s="184" t="s">
        <v>1</v>
      </c>
      <c r="C349" s="121">
        <v>2000</v>
      </c>
      <c r="E349" s="205"/>
      <c r="F349" s="205"/>
      <c r="G349" s="205"/>
      <c r="H349" s="205"/>
      <c r="I349" s="205"/>
      <c r="J349" s="205"/>
    </row>
    <row r="350" spans="1:12" s="127" customFormat="1">
      <c r="A350" s="250"/>
      <c r="B350" s="113" t="s">
        <v>2</v>
      </c>
      <c r="C350" s="121">
        <v>2000</v>
      </c>
      <c r="E350" s="249"/>
      <c r="F350" s="249"/>
      <c r="G350" s="249"/>
      <c r="H350" s="249"/>
      <c r="I350" s="249"/>
      <c r="J350" s="249"/>
    </row>
    <row r="351" spans="1:12" s="123" customFormat="1" ht="28.5">
      <c r="A351" s="287" t="s">
        <v>247</v>
      </c>
      <c r="B351" s="184" t="s">
        <v>1</v>
      </c>
      <c r="C351" s="121">
        <f>150+9917</f>
        <v>10067</v>
      </c>
      <c r="E351" s="205"/>
      <c r="F351" s="205"/>
      <c r="G351" s="205"/>
      <c r="H351" s="205"/>
      <c r="I351" s="205"/>
      <c r="J351" s="205"/>
    </row>
    <row r="352" spans="1:12" s="127" customFormat="1">
      <c r="A352" s="250"/>
      <c r="B352" s="113" t="s">
        <v>2</v>
      </c>
      <c r="C352" s="121">
        <f>150+9917</f>
        <v>10067</v>
      </c>
      <c r="E352" s="249"/>
      <c r="F352" s="249"/>
      <c r="G352" s="249"/>
      <c r="H352" s="249"/>
      <c r="I352" s="249"/>
      <c r="J352" s="249"/>
    </row>
    <row r="353" spans="1:11" s="123" customFormat="1" ht="28.5">
      <c r="A353" s="287" t="s">
        <v>248</v>
      </c>
      <c r="B353" s="184" t="s">
        <v>1</v>
      </c>
      <c r="C353" s="121">
        <f>150+5909</f>
        <v>6059</v>
      </c>
      <c r="E353" s="205"/>
      <c r="F353" s="205"/>
      <c r="G353" s="205"/>
      <c r="H353" s="205"/>
      <c r="I353" s="205"/>
      <c r="J353" s="205"/>
    </row>
    <row r="354" spans="1:11" s="127" customFormat="1">
      <c r="A354" s="250"/>
      <c r="B354" s="113" t="s">
        <v>2</v>
      </c>
      <c r="C354" s="121">
        <f>150+5909</f>
        <v>6059</v>
      </c>
      <c r="E354" s="249"/>
      <c r="F354" s="249"/>
      <c r="G354" s="249"/>
      <c r="H354" s="249"/>
      <c r="I354" s="249"/>
      <c r="J354" s="249"/>
    </row>
    <row r="355" spans="1:11" s="123" customFormat="1" ht="28.5">
      <c r="A355" s="287" t="s">
        <v>249</v>
      </c>
      <c r="B355" s="184" t="s">
        <v>1</v>
      </c>
      <c r="C355" s="121">
        <v>4023</v>
      </c>
      <c r="E355" s="205"/>
      <c r="F355" s="205"/>
      <c r="G355" s="205"/>
      <c r="H355" s="205"/>
      <c r="I355" s="205"/>
      <c r="J355" s="205"/>
    </row>
    <row r="356" spans="1:11" s="203" customFormat="1">
      <c r="A356" s="44"/>
      <c r="B356" s="18" t="s">
        <v>2</v>
      </c>
      <c r="C356" s="51">
        <v>4023</v>
      </c>
      <c r="E356" s="204"/>
      <c r="F356" s="204"/>
      <c r="G356" s="204"/>
      <c r="H356" s="204"/>
      <c r="I356" s="204"/>
      <c r="J356" s="204"/>
    </row>
    <row r="357" spans="1:11" s="123" customFormat="1" ht="42.75">
      <c r="A357" s="287" t="s">
        <v>250</v>
      </c>
      <c r="B357" s="184" t="s">
        <v>1</v>
      </c>
      <c r="C357" s="121">
        <f>150+2876</f>
        <v>3026</v>
      </c>
      <c r="E357" s="205"/>
      <c r="F357" s="205"/>
      <c r="G357" s="205"/>
      <c r="H357" s="205"/>
      <c r="I357" s="205"/>
      <c r="J357" s="205"/>
    </row>
    <row r="358" spans="1:11" s="123" customFormat="1">
      <c r="A358" s="207"/>
      <c r="B358" s="89" t="s">
        <v>2</v>
      </c>
      <c r="C358" s="121">
        <f>150+2876</f>
        <v>3026</v>
      </c>
      <c r="E358" s="205"/>
      <c r="F358" s="205"/>
      <c r="G358" s="205"/>
      <c r="H358" s="205"/>
      <c r="I358" s="205"/>
      <c r="J358" s="205"/>
    </row>
    <row r="359" spans="1:11" s="418" customFormat="1" ht="28.5">
      <c r="A359" s="417" t="s">
        <v>264</v>
      </c>
      <c r="B359" s="377" t="s">
        <v>1</v>
      </c>
      <c r="C359" s="378">
        <v>150</v>
      </c>
      <c r="E359" s="483" t="s">
        <v>325</v>
      </c>
      <c r="F359" s="484"/>
      <c r="G359" s="484"/>
      <c r="H359" s="484"/>
      <c r="I359" s="484"/>
      <c r="J359" s="484"/>
      <c r="K359" s="484"/>
    </row>
    <row r="360" spans="1:11" s="418" customFormat="1">
      <c r="A360" s="419"/>
      <c r="B360" s="388" t="s">
        <v>2</v>
      </c>
      <c r="C360" s="378">
        <v>150</v>
      </c>
      <c r="E360" s="484"/>
      <c r="F360" s="484"/>
      <c r="G360" s="484"/>
      <c r="H360" s="484"/>
      <c r="I360" s="484"/>
      <c r="J360" s="484"/>
      <c r="K360" s="484"/>
    </row>
    <row r="361" spans="1:11" s="418" customFormat="1" ht="42.75">
      <c r="A361" s="417" t="s">
        <v>265</v>
      </c>
      <c r="B361" s="377" t="s">
        <v>1</v>
      </c>
      <c r="C361" s="378">
        <v>100</v>
      </c>
      <c r="E361" s="484"/>
      <c r="F361" s="484"/>
      <c r="G361" s="484"/>
      <c r="H361" s="484"/>
      <c r="I361" s="484"/>
      <c r="J361" s="484"/>
      <c r="K361" s="484"/>
    </row>
    <row r="362" spans="1:11" s="418" customFormat="1">
      <c r="A362" s="419"/>
      <c r="B362" s="388" t="s">
        <v>2</v>
      </c>
      <c r="C362" s="378">
        <v>100</v>
      </c>
      <c r="E362" s="484"/>
      <c r="F362" s="484"/>
      <c r="G362" s="484"/>
      <c r="H362" s="484"/>
      <c r="I362" s="484"/>
      <c r="J362" s="484"/>
      <c r="K362" s="484"/>
    </row>
    <row r="363" spans="1:11" s="418" customFormat="1" ht="28.5">
      <c r="A363" s="417" t="s">
        <v>266</v>
      </c>
      <c r="B363" s="377" t="s">
        <v>1</v>
      </c>
      <c r="C363" s="378">
        <v>150</v>
      </c>
      <c r="E363" s="484"/>
      <c r="F363" s="484"/>
      <c r="G363" s="484"/>
      <c r="H363" s="484"/>
      <c r="I363" s="484"/>
      <c r="J363" s="484"/>
      <c r="K363" s="484"/>
    </row>
    <row r="364" spans="1:11" s="418" customFormat="1">
      <c r="A364" s="419"/>
      <c r="B364" s="388" t="s">
        <v>2</v>
      </c>
      <c r="C364" s="378">
        <v>150</v>
      </c>
      <c r="E364" s="484"/>
      <c r="F364" s="484"/>
      <c r="G364" s="484"/>
      <c r="H364" s="484"/>
      <c r="I364" s="484"/>
      <c r="J364" s="484"/>
      <c r="K364" s="484"/>
    </row>
    <row r="365" spans="1:11" s="418" customFormat="1" ht="28.5">
      <c r="A365" s="417" t="s">
        <v>267</v>
      </c>
      <c r="B365" s="377" t="s">
        <v>1</v>
      </c>
      <c r="C365" s="378">
        <v>100</v>
      </c>
      <c r="E365" s="484"/>
      <c r="F365" s="484"/>
      <c r="G365" s="484"/>
      <c r="H365" s="484"/>
      <c r="I365" s="484"/>
      <c r="J365" s="484"/>
      <c r="K365" s="484"/>
    </row>
    <row r="366" spans="1:11" s="418" customFormat="1">
      <c r="A366" s="419"/>
      <c r="B366" s="388" t="s">
        <v>2</v>
      </c>
      <c r="C366" s="378">
        <v>100</v>
      </c>
      <c r="E366" s="484"/>
      <c r="F366" s="484"/>
      <c r="G366" s="484"/>
      <c r="H366" s="484"/>
      <c r="I366" s="484"/>
      <c r="J366" s="484"/>
      <c r="K366" s="484"/>
    </row>
    <row r="367" spans="1:11" s="123" customFormat="1" ht="87.75" customHeight="1">
      <c r="A367" s="295" t="s">
        <v>268</v>
      </c>
      <c r="B367" s="184" t="s">
        <v>1</v>
      </c>
      <c r="C367" s="121">
        <v>523</v>
      </c>
      <c r="E367" s="205"/>
      <c r="F367" s="205"/>
      <c r="G367" s="205"/>
      <c r="H367" s="205"/>
      <c r="I367" s="205"/>
      <c r="J367" s="205"/>
    </row>
    <row r="368" spans="1:11" s="123" customFormat="1">
      <c r="A368" s="207"/>
      <c r="B368" s="89" t="s">
        <v>2</v>
      </c>
      <c r="C368" s="121">
        <v>523</v>
      </c>
      <c r="E368" s="205"/>
      <c r="F368" s="205"/>
      <c r="G368" s="205"/>
      <c r="H368" s="205"/>
      <c r="I368" s="205"/>
      <c r="J368" s="205"/>
    </row>
    <row r="369" spans="1:10" s="123" customFormat="1" ht="30">
      <c r="A369" s="367" t="s">
        <v>281</v>
      </c>
      <c r="B369" s="184" t="s">
        <v>1</v>
      </c>
      <c r="C369" s="121">
        <v>1000</v>
      </c>
      <c r="E369" s="205"/>
      <c r="F369" s="205"/>
      <c r="G369" s="205"/>
      <c r="H369" s="205"/>
      <c r="I369" s="205"/>
      <c r="J369" s="205"/>
    </row>
    <row r="370" spans="1:10" s="123" customFormat="1">
      <c r="A370" s="207"/>
      <c r="B370" s="89" t="s">
        <v>2</v>
      </c>
      <c r="C370" s="121">
        <v>1000</v>
      </c>
      <c r="E370" s="205"/>
      <c r="F370" s="205"/>
      <c r="G370" s="205"/>
      <c r="H370" s="205"/>
      <c r="I370" s="205"/>
      <c r="J370" s="205"/>
    </row>
    <row r="371" spans="1:10" s="123" customFormat="1" ht="38.25">
      <c r="A371" s="368" t="s">
        <v>282</v>
      </c>
      <c r="B371" s="184" t="s">
        <v>1</v>
      </c>
      <c r="C371" s="121">
        <v>1050</v>
      </c>
      <c r="E371" s="205"/>
      <c r="F371" s="205"/>
      <c r="G371" s="205"/>
      <c r="H371" s="205"/>
      <c r="I371" s="205"/>
      <c r="J371" s="205"/>
    </row>
    <row r="372" spans="1:10" s="123" customFormat="1">
      <c r="A372" s="207"/>
      <c r="B372" s="89" t="s">
        <v>2</v>
      </c>
      <c r="C372" s="121">
        <v>1050</v>
      </c>
      <c r="E372" s="205"/>
      <c r="F372" s="205"/>
      <c r="G372" s="205"/>
      <c r="H372" s="205"/>
      <c r="I372" s="205"/>
      <c r="J372" s="205"/>
    </row>
    <row r="373" spans="1:10" s="71" customFormat="1" ht="14.25" customHeight="1">
      <c r="A373" s="233" t="s">
        <v>94</v>
      </c>
      <c r="B373" s="17" t="s">
        <v>1</v>
      </c>
      <c r="C373" s="32">
        <f>C375</f>
        <v>50270</v>
      </c>
    </row>
    <row r="374" spans="1:10" s="71" customFormat="1" ht="14.25" customHeight="1">
      <c r="A374" s="44" t="s">
        <v>15</v>
      </c>
      <c r="B374" s="18" t="s">
        <v>2</v>
      </c>
      <c r="C374" s="32">
        <f>C376</f>
        <v>50270</v>
      </c>
    </row>
    <row r="375" spans="1:10" s="85" customFormat="1">
      <c r="A375" s="148" t="s">
        <v>10</v>
      </c>
      <c r="B375" s="124" t="s">
        <v>1</v>
      </c>
      <c r="C375" s="121">
        <f>C377</f>
        <v>50270</v>
      </c>
    </row>
    <row r="376" spans="1:10" s="85" customFormat="1">
      <c r="A376" s="149"/>
      <c r="B376" s="89" t="s">
        <v>2</v>
      </c>
      <c r="C376" s="121">
        <f>C378</f>
        <v>50270</v>
      </c>
    </row>
    <row r="377" spans="1:10" s="87" customFormat="1">
      <c r="A377" s="25" t="s">
        <v>26</v>
      </c>
      <c r="B377" s="102" t="s">
        <v>1</v>
      </c>
      <c r="C377" s="23">
        <f>C381</f>
        <v>50270</v>
      </c>
    </row>
    <row r="378" spans="1:10" s="87" customFormat="1">
      <c r="A378" s="26"/>
      <c r="B378" s="103" t="s">
        <v>2</v>
      </c>
      <c r="C378" s="23">
        <f>C382</f>
        <v>50270</v>
      </c>
    </row>
    <row r="379" spans="1:10" s="87" customFormat="1" ht="13.5" hidden="1" customHeight="1">
      <c r="A379" s="140" t="s">
        <v>27</v>
      </c>
      <c r="B379" s="104"/>
      <c r="C379" s="23"/>
    </row>
    <row r="380" spans="1:10" s="87" customFormat="1" ht="15.75" hidden="1" customHeight="1">
      <c r="A380" s="15"/>
      <c r="B380" s="104"/>
      <c r="C380" s="23"/>
    </row>
    <row r="381" spans="1:10" s="85" customFormat="1">
      <c r="A381" s="109" t="s">
        <v>57</v>
      </c>
      <c r="B381" s="110" t="s">
        <v>1</v>
      </c>
      <c r="C381" s="32">
        <f>C383+C385+C387+C389+C391+C393</f>
        <v>50270</v>
      </c>
    </row>
    <row r="382" spans="1:10" s="85" customFormat="1">
      <c r="A382" s="97"/>
      <c r="B382" s="35" t="s">
        <v>2</v>
      </c>
      <c r="C382" s="32">
        <f>C384+C386+C388+C390+C392+C394</f>
        <v>50270</v>
      </c>
    </row>
    <row r="383" spans="1:10" s="284" customFormat="1" ht="75">
      <c r="A383" s="319" t="s">
        <v>173</v>
      </c>
      <c r="B383" s="320" t="s">
        <v>1</v>
      </c>
      <c r="C383" s="253">
        <v>8000</v>
      </c>
      <c r="E383" s="285"/>
      <c r="F383" s="285"/>
      <c r="G383" s="285"/>
      <c r="H383" s="285"/>
      <c r="I383" s="285"/>
      <c r="J383" s="285"/>
    </row>
    <row r="384" spans="1:10" s="257" customFormat="1" ht="14.25">
      <c r="A384" s="254"/>
      <c r="B384" s="255" t="s">
        <v>2</v>
      </c>
      <c r="C384" s="256">
        <v>8000</v>
      </c>
      <c r="E384" s="258"/>
      <c r="F384" s="258"/>
      <c r="G384" s="258"/>
      <c r="H384" s="258"/>
      <c r="I384" s="258"/>
      <c r="J384" s="258"/>
    </row>
    <row r="385" spans="1:10" s="284" customFormat="1" ht="45">
      <c r="A385" s="319" t="s">
        <v>174</v>
      </c>
      <c r="B385" s="320" t="s">
        <v>1</v>
      </c>
      <c r="C385" s="253">
        <v>11793</v>
      </c>
      <c r="E385" s="285"/>
      <c r="F385" s="285"/>
      <c r="G385" s="285"/>
      <c r="H385" s="285"/>
      <c r="I385" s="285"/>
      <c r="J385" s="285"/>
    </row>
    <row r="386" spans="1:10" s="257" customFormat="1" ht="14.25">
      <c r="A386" s="254"/>
      <c r="B386" s="255" t="s">
        <v>2</v>
      </c>
      <c r="C386" s="253">
        <v>11793</v>
      </c>
      <c r="E386" s="258"/>
      <c r="F386" s="258"/>
      <c r="G386" s="258"/>
      <c r="H386" s="258"/>
      <c r="I386" s="258"/>
      <c r="J386" s="258"/>
    </row>
    <row r="387" spans="1:10" s="284" customFormat="1" ht="30">
      <c r="A387" s="321" t="s">
        <v>175</v>
      </c>
      <c r="B387" s="320" t="s">
        <v>1</v>
      </c>
      <c r="C387" s="253">
        <v>4000</v>
      </c>
      <c r="E387" s="285"/>
      <c r="F387" s="285"/>
      <c r="G387" s="285"/>
      <c r="H387" s="285"/>
      <c r="I387" s="285"/>
      <c r="J387" s="285"/>
    </row>
    <row r="388" spans="1:10" s="257" customFormat="1" ht="14.25">
      <c r="A388" s="254"/>
      <c r="B388" s="255" t="s">
        <v>2</v>
      </c>
      <c r="C388" s="256">
        <v>4000</v>
      </c>
      <c r="E388" s="258"/>
      <c r="F388" s="258"/>
      <c r="G388" s="258"/>
      <c r="H388" s="258"/>
      <c r="I388" s="258"/>
      <c r="J388" s="258"/>
    </row>
    <row r="389" spans="1:10" s="284" customFormat="1" ht="32.25" customHeight="1">
      <c r="A389" s="321" t="s">
        <v>176</v>
      </c>
      <c r="B389" s="320" t="s">
        <v>1</v>
      </c>
      <c r="C389" s="253">
        <v>10623</v>
      </c>
      <c r="E389" s="285"/>
      <c r="F389" s="285"/>
      <c r="G389" s="285"/>
      <c r="H389" s="285"/>
      <c r="I389" s="285"/>
      <c r="J389" s="285"/>
    </row>
    <row r="390" spans="1:10" s="257" customFormat="1" ht="14.25">
      <c r="A390" s="254"/>
      <c r="B390" s="255" t="s">
        <v>2</v>
      </c>
      <c r="C390" s="256">
        <v>10623</v>
      </c>
      <c r="E390" s="258"/>
      <c r="F390" s="258"/>
      <c r="G390" s="258"/>
      <c r="H390" s="258"/>
      <c r="I390" s="258"/>
      <c r="J390" s="258"/>
    </row>
    <row r="391" spans="1:10" s="284" customFormat="1" ht="45">
      <c r="A391" s="319" t="s">
        <v>177</v>
      </c>
      <c r="B391" s="320" t="s">
        <v>1</v>
      </c>
      <c r="C391" s="253">
        <v>5854</v>
      </c>
      <c r="E391" s="285"/>
      <c r="F391" s="285"/>
      <c r="G391" s="285"/>
      <c r="H391" s="285"/>
      <c r="I391" s="285"/>
      <c r="J391" s="285"/>
    </row>
    <row r="392" spans="1:10" s="257" customFormat="1" ht="14.25">
      <c r="A392" s="254"/>
      <c r="B392" s="255" t="s">
        <v>2</v>
      </c>
      <c r="C392" s="256">
        <v>5854</v>
      </c>
      <c r="E392" s="258"/>
      <c r="F392" s="258"/>
      <c r="G392" s="258"/>
      <c r="H392" s="258"/>
      <c r="I392" s="258"/>
      <c r="J392" s="258"/>
    </row>
    <row r="393" spans="1:10" s="284" customFormat="1" ht="29.25" customHeight="1">
      <c r="A393" s="321" t="s">
        <v>178</v>
      </c>
      <c r="B393" s="320" t="s">
        <v>1</v>
      </c>
      <c r="C393" s="253">
        <v>10000</v>
      </c>
      <c r="E393" s="285"/>
      <c r="F393" s="285"/>
      <c r="G393" s="285"/>
      <c r="H393" s="285"/>
      <c r="I393" s="285"/>
      <c r="J393" s="285"/>
    </row>
    <row r="394" spans="1:10" s="257" customFormat="1" ht="14.25">
      <c r="A394" s="254"/>
      <c r="B394" s="255" t="s">
        <v>2</v>
      </c>
      <c r="C394" s="253">
        <v>10000</v>
      </c>
      <c r="E394" s="258"/>
      <c r="F394" s="258"/>
      <c r="G394" s="258"/>
      <c r="H394" s="258"/>
      <c r="I394" s="258"/>
      <c r="J394" s="258"/>
    </row>
    <row r="395" spans="1:10">
      <c r="A395" s="447" t="s">
        <v>8</v>
      </c>
      <c r="B395" s="448"/>
      <c r="C395" s="449"/>
    </row>
    <row r="396" spans="1:10" ht="15">
      <c r="A396" s="72" t="s">
        <v>12</v>
      </c>
      <c r="B396" s="33" t="s">
        <v>1</v>
      </c>
      <c r="C396" s="34">
        <f>C398+C414</f>
        <v>143284</v>
      </c>
    </row>
    <row r="397" spans="1:10">
      <c r="A397" s="38"/>
      <c r="B397" s="35" t="s">
        <v>2</v>
      </c>
      <c r="C397" s="34">
        <f>C399+C415</f>
        <v>143284</v>
      </c>
    </row>
    <row r="398" spans="1:10">
      <c r="A398" s="30" t="s">
        <v>21</v>
      </c>
      <c r="B398" s="17" t="s">
        <v>1</v>
      </c>
      <c r="C398" s="23">
        <f>C400+C402</f>
        <v>116971</v>
      </c>
    </row>
    <row r="399" spans="1:10">
      <c r="A399" s="14" t="s">
        <v>9</v>
      </c>
      <c r="B399" s="18" t="s">
        <v>2</v>
      </c>
      <c r="C399" s="23">
        <f>C401+C403</f>
        <v>116971</v>
      </c>
    </row>
    <row r="400" spans="1:10">
      <c r="A400" s="82" t="s">
        <v>42</v>
      </c>
      <c r="B400" s="79" t="s">
        <v>1</v>
      </c>
      <c r="C400" s="86">
        <f>C783</f>
        <v>3253</v>
      </c>
      <c r="D400"/>
    </row>
    <row r="401" spans="1:4">
      <c r="A401" s="15"/>
      <c r="B401" s="50" t="s">
        <v>2</v>
      </c>
      <c r="C401" s="86">
        <f>C784</f>
        <v>3253</v>
      </c>
      <c r="D401"/>
    </row>
    <row r="402" spans="1:4">
      <c r="A402" s="41" t="s">
        <v>10</v>
      </c>
      <c r="B402" s="9" t="s">
        <v>1</v>
      </c>
      <c r="C402" s="23">
        <f>C404+C412</f>
        <v>113718</v>
      </c>
    </row>
    <row r="403" spans="1:4">
      <c r="A403" s="15"/>
      <c r="B403" s="11" t="s">
        <v>2</v>
      </c>
      <c r="C403" s="23">
        <f>C405+C413</f>
        <v>113718</v>
      </c>
    </row>
    <row r="404" spans="1:4">
      <c r="A404" s="25" t="s">
        <v>13</v>
      </c>
      <c r="B404" s="12" t="s">
        <v>1</v>
      </c>
      <c r="C404" s="23">
        <f>C406+C408+C410</f>
        <v>14975</v>
      </c>
    </row>
    <row r="405" spans="1:4">
      <c r="A405" s="10"/>
      <c r="B405" s="11" t="s">
        <v>2</v>
      </c>
      <c r="C405" s="23">
        <f>C407+C409+C411</f>
        <v>14975</v>
      </c>
      <c r="D405"/>
    </row>
    <row r="406" spans="1:4">
      <c r="A406" s="27" t="s">
        <v>16</v>
      </c>
      <c r="B406" s="12" t="s">
        <v>1</v>
      </c>
      <c r="C406" s="23">
        <f>C469</f>
        <v>1356</v>
      </c>
      <c r="D406"/>
    </row>
    <row r="407" spans="1:4">
      <c r="A407" s="14"/>
      <c r="B407" s="11" t="s">
        <v>2</v>
      </c>
      <c r="C407" s="23">
        <f>C470</f>
        <v>1356</v>
      </c>
      <c r="D407"/>
    </row>
    <row r="408" spans="1:4">
      <c r="A408" s="37" t="s">
        <v>65</v>
      </c>
      <c r="B408" s="12" t="s">
        <v>1</v>
      </c>
      <c r="C408" s="76">
        <f>C471</f>
        <v>1241</v>
      </c>
      <c r="D408"/>
    </row>
    <row r="409" spans="1:4">
      <c r="A409" s="14"/>
      <c r="B409" s="11" t="s">
        <v>2</v>
      </c>
      <c r="C409" s="76">
        <f>C472</f>
        <v>1241</v>
      </c>
      <c r="D409"/>
    </row>
    <row r="410" spans="1:4">
      <c r="A410" s="27" t="s">
        <v>24</v>
      </c>
      <c r="B410" s="9" t="s">
        <v>1</v>
      </c>
      <c r="C410" s="23">
        <f>C442+C473+C789+C943</f>
        <v>12378</v>
      </c>
      <c r="D410"/>
    </row>
    <row r="411" spans="1:4">
      <c r="A411" s="10"/>
      <c r="B411" s="11" t="s">
        <v>2</v>
      </c>
      <c r="C411" s="23">
        <f>C443+C474+C790+C944</f>
        <v>12378</v>
      </c>
      <c r="D411"/>
    </row>
    <row r="412" spans="1:4">
      <c r="A412" s="27" t="s">
        <v>31</v>
      </c>
      <c r="B412" s="9" t="s">
        <v>1</v>
      </c>
      <c r="C412" s="23">
        <f>C923+C945</f>
        <v>98743</v>
      </c>
      <c r="D412"/>
    </row>
    <row r="413" spans="1:4">
      <c r="A413" s="10"/>
      <c r="B413" s="11" t="s">
        <v>2</v>
      </c>
      <c r="C413" s="23">
        <f>C924+C946</f>
        <v>98743</v>
      </c>
      <c r="D413"/>
    </row>
    <row r="414" spans="1:4">
      <c r="A414" s="30" t="s">
        <v>17</v>
      </c>
      <c r="B414" s="12" t="s">
        <v>1</v>
      </c>
      <c r="C414" s="32">
        <f>C418+C420</f>
        <v>26313</v>
      </c>
      <c r="D414"/>
    </row>
    <row r="415" spans="1:4">
      <c r="A415" s="14" t="s">
        <v>9</v>
      </c>
      <c r="B415" s="11" t="s">
        <v>2</v>
      </c>
      <c r="C415" s="32">
        <f>C419+C421</f>
        <v>26313</v>
      </c>
      <c r="D415"/>
    </row>
    <row r="416" spans="1:4" hidden="1">
      <c r="A416" s="82" t="s">
        <v>38</v>
      </c>
      <c r="B416" s="9" t="s">
        <v>1</v>
      </c>
      <c r="C416" s="23"/>
      <c r="D416"/>
    </row>
    <row r="417" spans="1:11" hidden="1">
      <c r="A417" s="10"/>
      <c r="B417" s="11" t="s">
        <v>2</v>
      </c>
      <c r="C417" s="23"/>
      <c r="D417"/>
    </row>
    <row r="418" spans="1:11">
      <c r="A418" s="82" t="s">
        <v>42</v>
      </c>
      <c r="B418" s="79" t="s">
        <v>1</v>
      </c>
      <c r="C418" s="86">
        <f>C479</f>
        <v>8846</v>
      </c>
      <c r="D418"/>
    </row>
    <row r="419" spans="1:11">
      <c r="A419" s="15"/>
      <c r="B419" s="50" t="s">
        <v>2</v>
      </c>
      <c r="C419" s="86">
        <f>C480</f>
        <v>8846</v>
      </c>
      <c r="D419"/>
    </row>
    <row r="420" spans="1:11">
      <c r="A420" s="16" t="s">
        <v>10</v>
      </c>
      <c r="B420" s="9" t="s">
        <v>1</v>
      </c>
      <c r="C420" s="23">
        <f>C422+C430</f>
        <v>17467</v>
      </c>
      <c r="D420"/>
    </row>
    <row r="421" spans="1:11">
      <c r="A421" s="15"/>
      <c r="B421" s="11" t="s">
        <v>2</v>
      </c>
      <c r="C421" s="23">
        <f>C423+C431</f>
        <v>17467</v>
      </c>
      <c r="D421"/>
    </row>
    <row r="422" spans="1:11">
      <c r="A422" s="16" t="s">
        <v>13</v>
      </c>
      <c r="B422" s="12" t="s">
        <v>1</v>
      </c>
      <c r="C422" s="23">
        <f>C424+C426+C428</f>
        <v>9339</v>
      </c>
      <c r="D422"/>
    </row>
    <row r="423" spans="1:11">
      <c r="A423" s="10"/>
      <c r="B423" s="11" t="s">
        <v>2</v>
      </c>
      <c r="C423" s="23">
        <f>C425+C427+C429</f>
        <v>9339</v>
      </c>
      <c r="D423"/>
    </row>
    <row r="424" spans="1:11">
      <c r="A424" s="31" t="s">
        <v>16</v>
      </c>
      <c r="B424" s="12" t="s">
        <v>1</v>
      </c>
      <c r="C424" s="23">
        <f>C485</f>
        <v>1705</v>
      </c>
      <c r="D424"/>
    </row>
    <row r="425" spans="1:11">
      <c r="A425" s="10"/>
      <c r="B425" s="11" t="s">
        <v>2</v>
      </c>
      <c r="C425" s="23">
        <f>C486</f>
        <v>1705</v>
      </c>
    </row>
    <row r="426" spans="1:11">
      <c r="A426" s="37" t="s">
        <v>65</v>
      </c>
      <c r="B426" s="12" t="s">
        <v>1</v>
      </c>
      <c r="C426" s="76">
        <f>C487</f>
        <v>72</v>
      </c>
    </row>
    <row r="427" spans="1:11">
      <c r="A427" s="14"/>
      <c r="B427" s="11" t="s">
        <v>2</v>
      </c>
      <c r="C427" s="76">
        <f>C488</f>
        <v>72</v>
      </c>
    </row>
    <row r="428" spans="1:11">
      <c r="A428" s="27" t="s">
        <v>24</v>
      </c>
      <c r="B428" s="9" t="s">
        <v>1</v>
      </c>
      <c r="C428" s="23">
        <f>C489+C797+C951</f>
        <v>7562</v>
      </c>
    </row>
    <row r="429" spans="1:11">
      <c r="A429" s="10"/>
      <c r="B429" s="11" t="s">
        <v>2</v>
      </c>
      <c r="C429" s="23">
        <f>C490+C798+C952</f>
        <v>7562</v>
      </c>
    </row>
    <row r="430" spans="1:11">
      <c r="A430" s="27" t="s">
        <v>31</v>
      </c>
      <c r="B430" s="9" t="s">
        <v>1</v>
      </c>
      <c r="C430" s="23">
        <f>C953</f>
        <v>8128</v>
      </c>
    </row>
    <row r="431" spans="1:11">
      <c r="A431" s="10"/>
      <c r="B431" s="11" t="s">
        <v>2</v>
      </c>
      <c r="C431" s="23">
        <f>C954</f>
        <v>8128</v>
      </c>
    </row>
    <row r="432" spans="1:11">
      <c r="A432" s="447" t="s">
        <v>121</v>
      </c>
      <c r="B432" s="475"/>
      <c r="C432" s="476"/>
      <c r="D432" s="164"/>
      <c r="E432" s="133"/>
      <c r="F432" s="164"/>
      <c r="G432" s="164"/>
      <c r="H432" s="164"/>
      <c r="I432" s="164"/>
      <c r="J432" s="13"/>
      <c r="K432" s="55"/>
    </row>
    <row r="433" spans="1:11">
      <c r="A433" s="101" t="s">
        <v>14</v>
      </c>
      <c r="B433" s="179"/>
      <c r="C433" s="23"/>
      <c r="D433" s="56"/>
      <c r="E433" s="56"/>
      <c r="F433" s="56"/>
      <c r="G433" s="56"/>
      <c r="H433" s="56"/>
      <c r="I433" s="64"/>
    </row>
    <row r="434" spans="1:11">
      <c r="A434" s="170" t="s">
        <v>22</v>
      </c>
      <c r="B434" s="78" t="s">
        <v>1</v>
      </c>
      <c r="C434" s="23">
        <f t="shared" ref="C434:C441" si="11">C436</f>
        <v>1100</v>
      </c>
      <c r="D434" s="53"/>
      <c r="E434" s="53"/>
      <c r="F434" s="53"/>
      <c r="G434" s="53"/>
      <c r="H434" s="53"/>
      <c r="I434" s="53"/>
      <c r="J434" s="13"/>
      <c r="K434" s="13"/>
    </row>
    <row r="435" spans="1:11">
      <c r="A435" s="58"/>
      <c r="B435" s="50" t="s">
        <v>2</v>
      </c>
      <c r="C435" s="23">
        <f t="shared" si="11"/>
        <v>1100</v>
      </c>
      <c r="D435" s="53"/>
      <c r="E435" s="53"/>
      <c r="F435" s="53"/>
      <c r="G435" s="53"/>
      <c r="H435" s="53"/>
      <c r="I435" s="53"/>
      <c r="J435" s="13"/>
      <c r="K435" s="13"/>
    </row>
    <row r="436" spans="1:11">
      <c r="A436" s="36" t="s">
        <v>19</v>
      </c>
      <c r="B436" s="187" t="s">
        <v>1</v>
      </c>
      <c r="C436" s="23">
        <f t="shared" si="11"/>
        <v>1100</v>
      </c>
      <c r="D436" s="53"/>
      <c r="E436" s="60"/>
      <c r="F436" s="60"/>
      <c r="G436" s="60"/>
      <c r="H436" s="60"/>
      <c r="I436" s="60"/>
      <c r="J436" s="13"/>
      <c r="K436" s="13"/>
    </row>
    <row r="437" spans="1:11">
      <c r="A437" s="58" t="s">
        <v>20</v>
      </c>
      <c r="B437" s="178" t="s">
        <v>2</v>
      </c>
      <c r="C437" s="23">
        <f t="shared" si="11"/>
        <v>1100</v>
      </c>
      <c r="D437" s="53"/>
      <c r="E437" s="60"/>
      <c r="F437" s="60"/>
      <c r="G437" s="60"/>
      <c r="H437" s="60"/>
      <c r="I437" s="60"/>
      <c r="J437" s="13"/>
      <c r="K437" s="13"/>
    </row>
    <row r="438" spans="1:11">
      <c r="A438" s="16" t="s">
        <v>10</v>
      </c>
      <c r="B438" s="9" t="s">
        <v>1</v>
      </c>
      <c r="C438" s="23">
        <f t="shared" si="11"/>
        <v>1100</v>
      </c>
      <c r="D438" s="53"/>
      <c r="E438" s="60"/>
      <c r="F438" s="60"/>
      <c r="G438" s="60"/>
      <c r="H438" s="60"/>
      <c r="I438" s="60"/>
      <c r="J438" s="13"/>
      <c r="K438" s="13"/>
    </row>
    <row r="439" spans="1:11">
      <c r="A439" s="15"/>
      <c r="B439" s="11" t="s">
        <v>2</v>
      </c>
      <c r="C439" s="23">
        <f t="shared" si="11"/>
        <v>1100</v>
      </c>
      <c r="D439" s="53"/>
      <c r="E439" s="60"/>
      <c r="F439" s="60"/>
      <c r="G439" s="60"/>
      <c r="H439" s="60"/>
      <c r="I439" s="60"/>
      <c r="J439" s="13"/>
      <c r="K439" s="13"/>
    </row>
    <row r="440" spans="1:11">
      <c r="A440" s="41" t="s">
        <v>23</v>
      </c>
      <c r="B440" s="17" t="s">
        <v>1</v>
      </c>
      <c r="C440" s="23">
        <f t="shared" si="11"/>
        <v>1100</v>
      </c>
    </row>
    <row r="441" spans="1:11">
      <c r="A441" s="14"/>
      <c r="B441" s="18" t="s">
        <v>2</v>
      </c>
      <c r="C441" s="23">
        <f t="shared" si="11"/>
        <v>1100</v>
      </c>
    </row>
    <row r="442" spans="1:11" ht="17.25" customHeight="1">
      <c r="A442" s="27" t="s">
        <v>24</v>
      </c>
      <c r="B442" s="9" t="s">
        <v>1</v>
      </c>
      <c r="C442" s="23">
        <f>C453</f>
        <v>1100</v>
      </c>
    </row>
    <row r="443" spans="1:11" ht="16.5" customHeight="1">
      <c r="A443" s="10"/>
      <c r="B443" s="11" t="s">
        <v>2</v>
      </c>
      <c r="C443" s="23">
        <f>C454</f>
        <v>1100</v>
      </c>
    </row>
    <row r="444" spans="1:11" s="48" customFormat="1">
      <c r="A444" s="263" t="s">
        <v>18</v>
      </c>
      <c r="B444" s="264"/>
      <c r="C444" s="265"/>
      <c r="D444" s="153"/>
      <c r="E444" s="154"/>
      <c r="F444" s="153"/>
      <c r="G444" s="153"/>
      <c r="H444" s="153"/>
      <c r="I444" s="153"/>
    </row>
    <row r="445" spans="1:11" s="48" customFormat="1">
      <c r="A445" s="186" t="s">
        <v>14</v>
      </c>
      <c r="B445" s="78" t="s">
        <v>1</v>
      </c>
      <c r="C445" s="57">
        <f t="shared" ref="C445:C452" si="12">C447</f>
        <v>1100</v>
      </c>
      <c r="D445" s="155"/>
      <c r="E445" s="155"/>
      <c r="F445" s="155"/>
      <c r="G445" s="155"/>
      <c r="H445" s="155"/>
      <c r="I445" s="155"/>
    </row>
    <row r="446" spans="1:11" s="48" customFormat="1">
      <c r="A446" s="26" t="s">
        <v>50</v>
      </c>
      <c r="B446" s="18" t="s">
        <v>2</v>
      </c>
      <c r="C446" s="57">
        <f t="shared" si="12"/>
        <v>1100</v>
      </c>
      <c r="D446" s="54"/>
      <c r="E446" s="54"/>
      <c r="F446" s="54"/>
      <c r="G446" s="54"/>
      <c r="H446" s="54"/>
      <c r="I446" s="54"/>
    </row>
    <row r="447" spans="1:11" s="48" customFormat="1">
      <c r="A447" s="176" t="s">
        <v>28</v>
      </c>
      <c r="B447" s="17" t="s">
        <v>1</v>
      </c>
      <c r="C447" s="51">
        <f t="shared" si="12"/>
        <v>1100</v>
      </c>
      <c r="D447" s="54"/>
      <c r="E447" s="54"/>
      <c r="F447" s="54"/>
      <c r="G447" s="54"/>
      <c r="H447" s="54"/>
      <c r="I447" s="54"/>
    </row>
    <row r="448" spans="1:11" s="48" customFormat="1">
      <c r="A448" s="26" t="s">
        <v>51</v>
      </c>
      <c r="B448" s="18" t="s">
        <v>2</v>
      </c>
      <c r="C448" s="51">
        <f t="shared" si="12"/>
        <v>1100</v>
      </c>
      <c r="D448" s="54"/>
      <c r="E448" s="54"/>
      <c r="F448" s="54"/>
      <c r="G448" s="54"/>
      <c r="H448" s="54"/>
      <c r="I448" s="54"/>
    </row>
    <row r="449" spans="1:11">
      <c r="A449" s="16" t="s">
        <v>10</v>
      </c>
      <c r="B449" s="9" t="s">
        <v>1</v>
      </c>
      <c r="C449" s="23">
        <f t="shared" si="12"/>
        <v>1100</v>
      </c>
      <c r="D449" s="53"/>
      <c r="E449" s="60"/>
      <c r="F449" s="60"/>
      <c r="G449" s="60"/>
      <c r="H449" s="60"/>
      <c r="I449" s="60"/>
      <c r="J449" s="13"/>
      <c r="K449" s="13"/>
    </row>
    <row r="450" spans="1:11">
      <c r="A450" s="15"/>
      <c r="B450" s="11" t="s">
        <v>2</v>
      </c>
      <c r="C450" s="23">
        <f t="shared" si="12"/>
        <v>1100</v>
      </c>
      <c r="D450" s="53"/>
      <c r="E450" s="60"/>
      <c r="F450" s="60"/>
      <c r="G450" s="60"/>
      <c r="H450" s="60"/>
      <c r="I450" s="60"/>
      <c r="J450" s="13"/>
      <c r="K450" s="13"/>
    </row>
    <row r="451" spans="1:11">
      <c r="A451" s="41" t="s">
        <v>23</v>
      </c>
      <c r="B451" s="17" t="s">
        <v>1</v>
      </c>
      <c r="C451" s="23">
        <f t="shared" si="12"/>
        <v>1100</v>
      </c>
    </row>
    <row r="452" spans="1:11">
      <c r="A452" s="14"/>
      <c r="B452" s="18" t="s">
        <v>2</v>
      </c>
      <c r="C452" s="23">
        <f t="shared" si="12"/>
        <v>1100</v>
      </c>
    </row>
    <row r="453" spans="1:11" ht="15" customHeight="1">
      <c r="A453" s="27" t="s">
        <v>24</v>
      </c>
      <c r="B453" s="9" t="s">
        <v>1</v>
      </c>
      <c r="C453" s="23">
        <f>C455+C457</f>
        <v>1100</v>
      </c>
    </row>
    <row r="454" spans="1:11" ht="14.25" customHeight="1">
      <c r="A454" s="10"/>
      <c r="B454" s="11" t="s">
        <v>2</v>
      </c>
      <c r="C454" s="23">
        <f>C456+C458</f>
        <v>1100</v>
      </c>
    </row>
    <row r="455" spans="1:11" s="214" customFormat="1" ht="30" customHeight="1">
      <c r="A455" s="322" t="s">
        <v>287</v>
      </c>
      <c r="B455" s="79" t="s">
        <v>1</v>
      </c>
      <c r="C455" s="57">
        <v>1010</v>
      </c>
      <c r="D455" s="213"/>
    </row>
    <row r="456" spans="1:11" ht="14.25" customHeight="1">
      <c r="A456" s="58"/>
      <c r="B456" s="50" t="s">
        <v>2</v>
      </c>
      <c r="C456" s="57">
        <v>1010</v>
      </c>
    </row>
    <row r="457" spans="1:11" s="214" customFormat="1" ht="30" customHeight="1">
      <c r="A457" s="322" t="s">
        <v>288</v>
      </c>
      <c r="B457" s="79" t="s">
        <v>1</v>
      </c>
      <c r="C457" s="57">
        <v>90</v>
      </c>
      <c r="D457" s="213"/>
    </row>
    <row r="458" spans="1:11" ht="14.25" customHeight="1">
      <c r="A458" s="58"/>
      <c r="B458" s="50" t="s">
        <v>2</v>
      </c>
      <c r="C458" s="57">
        <v>90</v>
      </c>
    </row>
    <row r="459" spans="1:11">
      <c r="A459" s="61" t="s">
        <v>34</v>
      </c>
      <c r="B459" s="63"/>
      <c r="C459" s="62"/>
      <c r="D459" s="56"/>
      <c r="E459" s="56"/>
      <c r="F459" s="56"/>
      <c r="G459" s="56"/>
      <c r="H459" s="56"/>
      <c r="I459" s="56"/>
      <c r="J459" s="13"/>
      <c r="K459" s="55"/>
    </row>
    <row r="460" spans="1:11">
      <c r="A460" s="101" t="s">
        <v>14</v>
      </c>
      <c r="B460" s="179"/>
      <c r="C460" s="23"/>
      <c r="D460" s="56"/>
      <c r="E460" s="56"/>
      <c r="F460" s="56"/>
      <c r="G460" s="56"/>
      <c r="H460" s="56"/>
      <c r="I460" s="64"/>
    </row>
    <row r="461" spans="1:11">
      <c r="A461" s="170" t="s">
        <v>22</v>
      </c>
      <c r="B461" s="78" t="s">
        <v>1</v>
      </c>
      <c r="C461" s="23">
        <f>C463+C475</f>
        <v>18312</v>
      </c>
      <c r="D461" s="53"/>
      <c r="E461" s="53"/>
      <c r="F461" s="53"/>
      <c r="G461" s="53"/>
      <c r="H461" s="53"/>
      <c r="I461" s="53"/>
      <c r="J461" s="13"/>
      <c r="K461" s="13"/>
    </row>
    <row r="462" spans="1:11">
      <c r="A462" s="58"/>
      <c r="B462" s="50" t="s">
        <v>2</v>
      </c>
      <c r="C462" s="23">
        <f>C464+C476</f>
        <v>18312</v>
      </c>
      <c r="D462" s="53"/>
      <c r="E462" s="53"/>
      <c r="F462" s="53"/>
      <c r="G462" s="53"/>
      <c r="H462" s="53"/>
      <c r="I462" s="53"/>
      <c r="J462" s="13"/>
      <c r="K462" s="13"/>
    </row>
    <row r="463" spans="1:11">
      <c r="A463" s="36" t="s">
        <v>19</v>
      </c>
      <c r="B463" s="187" t="s">
        <v>1</v>
      </c>
      <c r="C463" s="32">
        <f>C465</f>
        <v>7532</v>
      </c>
      <c r="D463" s="53"/>
      <c r="E463" s="60"/>
      <c r="F463" s="60"/>
      <c r="G463" s="60"/>
      <c r="H463" s="60"/>
      <c r="I463" s="60"/>
      <c r="J463" s="13"/>
      <c r="K463" s="13"/>
    </row>
    <row r="464" spans="1:11">
      <c r="A464" s="58" t="s">
        <v>20</v>
      </c>
      <c r="B464" s="178" t="s">
        <v>2</v>
      </c>
      <c r="C464" s="32">
        <f>C466</f>
        <v>7532</v>
      </c>
      <c r="D464" s="53"/>
      <c r="E464" s="60"/>
      <c r="F464" s="60"/>
      <c r="G464" s="60"/>
      <c r="H464" s="60"/>
      <c r="I464" s="60"/>
      <c r="J464" s="13"/>
      <c r="K464" s="13"/>
    </row>
    <row r="465" spans="1:11">
      <c r="A465" s="16" t="s">
        <v>10</v>
      </c>
      <c r="B465" s="9" t="s">
        <v>1</v>
      </c>
      <c r="C465" s="23">
        <f>C467</f>
        <v>7532</v>
      </c>
      <c r="D465" s="53"/>
      <c r="E465" s="60"/>
      <c r="F465" s="60"/>
      <c r="G465" s="60"/>
      <c r="H465" s="60"/>
      <c r="I465" s="60"/>
      <c r="J465" s="13"/>
      <c r="K465" s="13"/>
    </row>
    <row r="466" spans="1:11">
      <c r="A466" s="15"/>
      <c r="B466" s="11" t="s">
        <v>2</v>
      </c>
      <c r="C466" s="23">
        <f>C468</f>
        <v>7532</v>
      </c>
      <c r="D466" s="53"/>
      <c r="E466" s="60"/>
      <c r="F466" s="60"/>
      <c r="G466" s="60"/>
      <c r="H466" s="60"/>
      <c r="I466" s="60"/>
      <c r="J466" s="13"/>
      <c r="K466" s="13"/>
    </row>
    <row r="467" spans="1:11">
      <c r="A467" s="41" t="s">
        <v>23</v>
      </c>
      <c r="B467" s="17" t="s">
        <v>1</v>
      </c>
      <c r="C467" s="23">
        <f>C469+C471+C473</f>
        <v>7532</v>
      </c>
    </row>
    <row r="468" spans="1:11">
      <c r="A468" s="14"/>
      <c r="B468" s="18" t="s">
        <v>2</v>
      </c>
      <c r="C468" s="23">
        <f>C470+C472+C474</f>
        <v>7532</v>
      </c>
    </row>
    <row r="469" spans="1:11">
      <c r="A469" s="31" t="s">
        <v>16</v>
      </c>
      <c r="B469" s="9" t="s">
        <v>1</v>
      </c>
      <c r="C469" s="23">
        <f>C500+C515+C700+C769</f>
        <v>1356</v>
      </c>
    </row>
    <row r="470" spans="1:11">
      <c r="A470" s="10"/>
      <c r="B470" s="11" t="s">
        <v>2</v>
      </c>
      <c r="C470" s="23">
        <f>C501+C516+C701+C770</f>
        <v>1356</v>
      </c>
    </row>
    <row r="471" spans="1:11">
      <c r="A471" s="37" t="s">
        <v>65</v>
      </c>
      <c r="B471" s="12" t="s">
        <v>1</v>
      </c>
      <c r="C471" s="76">
        <f>C714</f>
        <v>1241</v>
      </c>
    </row>
    <row r="472" spans="1:11">
      <c r="A472" s="14"/>
      <c r="B472" s="11" t="s">
        <v>2</v>
      </c>
      <c r="C472" s="76">
        <f>C715</f>
        <v>1241</v>
      </c>
    </row>
    <row r="473" spans="1:11">
      <c r="A473" s="27" t="s">
        <v>24</v>
      </c>
      <c r="B473" s="9" t="s">
        <v>1</v>
      </c>
      <c r="C473" s="23">
        <f>C730</f>
        <v>4935</v>
      </c>
    </row>
    <row r="474" spans="1:11">
      <c r="A474" s="10"/>
      <c r="B474" s="11" t="s">
        <v>2</v>
      </c>
      <c r="C474" s="23">
        <f>C731</f>
        <v>4935</v>
      </c>
    </row>
    <row r="475" spans="1:11">
      <c r="A475" s="39" t="s">
        <v>17</v>
      </c>
      <c r="B475" s="79" t="s">
        <v>1</v>
      </c>
      <c r="C475" s="32">
        <f>C479+C481</f>
        <v>10780</v>
      </c>
      <c r="D475" s="53"/>
      <c r="E475" s="53"/>
      <c r="F475" s="53"/>
      <c r="G475" s="53"/>
      <c r="H475" s="53"/>
      <c r="I475" s="53"/>
      <c r="J475" s="13"/>
      <c r="K475" s="13"/>
    </row>
    <row r="476" spans="1:11">
      <c r="A476" s="14" t="s">
        <v>9</v>
      </c>
      <c r="B476" s="50" t="s">
        <v>2</v>
      </c>
      <c r="C476" s="32">
        <f>C480+C482</f>
        <v>10780</v>
      </c>
      <c r="D476" s="53"/>
      <c r="E476" s="53"/>
      <c r="F476" s="53"/>
      <c r="G476" s="53"/>
      <c r="H476" s="53"/>
      <c r="I476" s="53"/>
      <c r="J476" s="13"/>
      <c r="K476" s="13"/>
    </row>
    <row r="477" spans="1:11" hidden="1">
      <c r="A477" s="82" t="s">
        <v>38</v>
      </c>
      <c r="B477" s="9" t="s">
        <v>1</v>
      </c>
      <c r="C477" s="23"/>
      <c r="D477"/>
    </row>
    <row r="478" spans="1:11" hidden="1">
      <c r="A478" s="10"/>
      <c r="B478" s="11" t="s">
        <v>2</v>
      </c>
      <c r="C478" s="23"/>
      <c r="D478"/>
    </row>
    <row r="479" spans="1:11">
      <c r="A479" s="82" t="s">
        <v>42</v>
      </c>
      <c r="B479" s="79" t="s">
        <v>1</v>
      </c>
      <c r="C479" s="86">
        <f>C538</f>
        <v>8846</v>
      </c>
      <c r="D479"/>
    </row>
    <row r="480" spans="1:11">
      <c r="A480" s="15"/>
      <c r="B480" s="50" t="s">
        <v>2</v>
      </c>
      <c r="C480" s="86">
        <f>C539</f>
        <v>8846</v>
      </c>
      <c r="D480"/>
    </row>
    <row r="481" spans="1:11">
      <c r="A481" s="16" t="s">
        <v>10</v>
      </c>
      <c r="B481" s="9" t="s">
        <v>1</v>
      </c>
      <c r="C481" s="23">
        <f>C483</f>
        <v>1934</v>
      </c>
      <c r="D481" s="53"/>
      <c r="E481" s="53"/>
      <c r="F481" s="53"/>
      <c r="G481" s="53"/>
      <c r="H481" s="53"/>
      <c r="I481" s="53"/>
      <c r="J481" s="13"/>
      <c r="K481" s="13"/>
    </row>
    <row r="482" spans="1:11">
      <c r="A482" s="15"/>
      <c r="B482" s="11" t="s">
        <v>2</v>
      </c>
      <c r="C482" s="23">
        <f>C484</f>
        <v>1934</v>
      </c>
      <c r="D482" s="53"/>
      <c r="E482" s="53"/>
      <c r="F482" s="53"/>
      <c r="G482" s="53"/>
      <c r="H482" s="53"/>
      <c r="I482" s="53"/>
      <c r="J482" s="13"/>
      <c r="K482" s="13"/>
    </row>
    <row r="483" spans="1:11">
      <c r="A483" s="41" t="s">
        <v>23</v>
      </c>
      <c r="B483" s="17" t="s">
        <v>1</v>
      </c>
      <c r="C483" s="23">
        <f>C485+C487+C489</f>
        <v>1934</v>
      </c>
    </row>
    <row r="484" spans="1:11">
      <c r="A484" s="14"/>
      <c r="B484" s="18" t="s">
        <v>2</v>
      </c>
      <c r="C484" s="23">
        <f>C486+C488+C490</f>
        <v>1934</v>
      </c>
    </row>
    <row r="485" spans="1:11">
      <c r="A485" s="31" t="s">
        <v>16</v>
      </c>
      <c r="B485" s="9" t="s">
        <v>1</v>
      </c>
      <c r="C485" s="23">
        <f>C552+C645</f>
        <v>1705</v>
      </c>
    </row>
    <row r="486" spans="1:11">
      <c r="A486" s="10"/>
      <c r="B486" s="11" t="s">
        <v>2</v>
      </c>
      <c r="C486" s="23">
        <f>C553+C646</f>
        <v>1705</v>
      </c>
    </row>
    <row r="487" spans="1:11">
      <c r="A487" s="37" t="s">
        <v>65</v>
      </c>
      <c r="B487" s="12" t="s">
        <v>1</v>
      </c>
      <c r="C487" s="76">
        <f>C669+C754</f>
        <v>72</v>
      </c>
    </row>
    <row r="488" spans="1:11">
      <c r="A488" s="14"/>
      <c r="B488" s="11" t="s">
        <v>2</v>
      </c>
      <c r="C488" s="76">
        <f>C670+C755</f>
        <v>72</v>
      </c>
    </row>
    <row r="489" spans="1:11" s="55" customFormat="1">
      <c r="A489" s="37" t="s">
        <v>24</v>
      </c>
      <c r="B489" s="78" t="s">
        <v>1</v>
      </c>
      <c r="C489" s="57">
        <f>C628+C683</f>
        <v>157</v>
      </c>
      <c r="D489" s="73"/>
    </row>
    <row r="490" spans="1:11" s="55" customFormat="1">
      <c r="A490" s="14"/>
      <c r="B490" s="50" t="s">
        <v>2</v>
      </c>
      <c r="C490" s="57">
        <f>C629+C684</f>
        <v>157</v>
      </c>
      <c r="D490" s="73"/>
    </row>
    <row r="491" spans="1:11" s="48" customFormat="1">
      <c r="A491" s="237" t="s">
        <v>18</v>
      </c>
      <c r="B491" s="238"/>
      <c r="C491" s="239"/>
      <c r="D491" s="153"/>
      <c r="E491" s="154"/>
      <c r="F491" s="153"/>
      <c r="G491" s="153"/>
      <c r="H491" s="153"/>
      <c r="I491" s="153"/>
    </row>
    <row r="492" spans="1:11" s="48" customFormat="1">
      <c r="A492" s="186" t="s">
        <v>14</v>
      </c>
      <c r="B492" s="78" t="s">
        <v>1</v>
      </c>
      <c r="C492" s="57">
        <f t="shared" ref="C492:C499" si="13">C494</f>
        <v>12</v>
      </c>
      <c r="D492" s="155"/>
      <c r="E492" s="155"/>
      <c r="F492" s="155"/>
      <c r="G492" s="155"/>
      <c r="H492" s="155"/>
      <c r="I492" s="155"/>
    </row>
    <row r="493" spans="1:11" s="48" customFormat="1">
      <c r="A493" s="26" t="s">
        <v>50</v>
      </c>
      <c r="B493" s="18" t="s">
        <v>2</v>
      </c>
      <c r="C493" s="57">
        <f t="shared" si="13"/>
        <v>12</v>
      </c>
      <c r="D493" s="54"/>
      <c r="E493" s="54"/>
      <c r="F493" s="54"/>
      <c r="G493" s="54"/>
      <c r="H493" s="54"/>
      <c r="I493" s="54"/>
    </row>
    <row r="494" spans="1:11" s="48" customFormat="1">
      <c r="A494" s="176" t="s">
        <v>28</v>
      </c>
      <c r="B494" s="17" t="s">
        <v>1</v>
      </c>
      <c r="C494" s="32">
        <f t="shared" si="13"/>
        <v>12</v>
      </c>
      <c r="D494" s="54"/>
      <c r="E494" s="54"/>
      <c r="F494" s="54"/>
      <c r="G494" s="54"/>
      <c r="H494" s="54"/>
      <c r="I494" s="54"/>
    </row>
    <row r="495" spans="1:11" s="48" customFormat="1">
      <c r="A495" s="26" t="s">
        <v>51</v>
      </c>
      <c r="B495" s="18" t="s">
        <v>2</v>
      </c>
      <c r="C495" s="32">
        <f t="shared" si="13"/>
        <v>12</v>
      </c>
      <c r="D495" s="54"/>
      <c r="E495" s="54"/>
      <c r="F495" s="54"/>
      <c r="G495" s="54"/>
      <c r="H495" s="54"/>
      <c r="I495" s="54"/>
    </row>
    <row r="496" spans="1:11">
      <c r="A496" s="16" t="s">
        <v>10</v>
      </c>
      <c r="B496" s="9" t="s">
        <v>1</v>
      </c>
      <c r="C496" s="23">
        <f t="shared" si="13"/>
        <v>12</v>
      </c>
      <c r="D496" s="53"/>
      <c r="E496" s="60"/>
      <c r="F496" s="60"/>
      <c r="G496" s="60"/>
      <c r="H496" s="60"/>
      <c r="I496" s="60"/>
      <c r="J496" s="13"/>
      <c r="K496" s="13"/>
    </row>
    <row r="497" spans="1:11">
      <c r="A497" s="15"/>
      <c r="B497" s="11" t="s">
        <v>2</v>
      </c>
      <c r="C497" s="23">
        <f t="shared" si="13"/>
        <v>12</v>
      </c>
      <c r="D497" s="53"/>
      <c r="E497" s="60"/>
      <c r="F497" s="60"/>
      <c r="G497" s="60"/>
      <c r="H497" s="60"/>
      <c r="I497" s="60"/>
      <c r="J497" s="13"/>
      <c r="K497" s="13"/>
    </row>
    <row r="498" spans="1:11">
      <c r="A498" s="41" t="s">
        <v>23</v>
      </c>
      <c r="B498" s="17" t="s">
        <v>1</v>
      </c>
      <c r="C498" s="23">
        <f t="shared" si="13"/>
        <v>12</v>
      </c>
    </row>
    <row r="499" spans="1:11">
      <c r="A499" s="14"/>
      <c r="B499" s="18" t="s">
        <v>2</v>
      </c>
      <c r="C499" s="23">
        <f t="shared" si="13"/>
        <v>12</v>
      </c>
    </row>
    <row r="500" spans="1:11">
      <c r="A500" s="31" t="s">
        <v>16</v>
      </c>
      <c r="B500" s="9" t="s">
        <v>1</v>
      </c>
      <c r="C500" s="23">
        <f>C502+C504</f>
        <v>12</v>
      </c>
    </row>
    <row r="501" spans="1:11">
      <c r="A501" s="10"/>
      <c r="B501" s="11" t="s">
        <v>2</v>
      </c>
      <c r="C501" s="23">
        <f>C503+C505</f>
        <v>12</v>
      </c>
    </row>
    <row r="502" spans="1:11" s="214" customFormat="1" ht="15">
      <c r="A502" s="323" t="s">
        <v>179</v>
      </c>
      <c r="B502" s="79" t="s">
        <v>1</v>
      </c>
      <c r="C502" s="57">
        <v>7</v>
      </c>
      <c r="D502" s="213"/>
    </row>
    <row r="503" spans="1:11" s="55" customFormat="1">
      <c r="A503" s="58"/>
      <c r="B503" s="50" t="s">
        <v>2</v>
      </c>
      <c r="C503" s="57">
        <v>7</v>
      </c>
      <c r="D503" s="73"/>
    </row>
    <row r="504" spans="1:11" s="214" customFormat="1" ht="15">
      <c r="A504" s="323" t="s">
        <v>242</v>
      </c>
      <c r="B504" s="79" t="s">
        <v>1</v>
      </c>
      <c r="C504" s="57">
        <v>5</v>
      </c>
      <c r="D504" s="213"/>
    </row>
    <row r="505" spans="1:11" s="55" customFormat="1">
      <c r="A505" s="58"/>
      <c r="B505" s="50" t="s">
        <v>2</v>
      </c>
      <c r="C505" s="57">
        <v>5</v>
      </c>
      <c r="D505" s="73"/>
    </row>
    <row r="506" spans="1:11" s="48" customFormat="1">
      <c r="A506" s="237" t="s">
        <v>35</v>
      </c>
      <c r="B506" s="238"/>
      <c r="C506" s="239"/>
      <c r="D506" s="153"/>
      <c r="E506" s="154"/>
      <c r="F506" s="153"/>
      <c r="G506" s="153"/>
      <c r="H506" s="153"/>
      <c r="I506" s="153"/>
    </row>
    <row r="507" spans="1:11" s="48" customFormat="1">
      <c r="A507" s="186" t="s">
        <v>14</v>
      </c>
      <c r="B507" s="78" t="s">
        <v>1</v>
      </c>
      <c r="C507" s="57">
        <f t="shared" ref="C507:C516" si="14">C509</f>
        <v>545</v>
      </c>
      <c r="D507" s="155"/>
      <c r="E507" s="155"/>
      <c r="F507" s="155"/>
      <c r="G507" s="155"/>
      <c r="H507" s="155"/>
      <c r="I507" s="155"/>
    </row>
    <row r="508" spans="1:11" s="48" customFormat="1">
      <c r="A508" s="26" t="s">
        <v>50</v>
      </c>
      <c r="B508" s="18" t="s">
        <v>2</v>
      </c>
      <c r="C508" s="57">
        <f t="shared" si="14"/>
        <v>545</v>
      </c>
      <c r="D508" s="54"/>
      <c r="E508" s="54"/>
      <c r="F508" s="54"/>
      <c r="G508" s="54"/>
      <c r="H508" s="54"/>
      <c r="I508" s="54"/>
    </row>
    <row r="509" spans="1:11" s="48" customFormat="1">
      <c r="A509" s="176" t="s">
        <v>28</v>
      </c>
      <c r="B509" s="17" t="s">
        <v>1</v>
      </c>
      <c r="C509" s="32">
        <f t="shared" si="14"/>
        <v>545</v>
      </c>
      <c r="D509" s="54"/>
      <c r="E509" s="54"/>
      <c r="F509" s="54"/>
      <c r="G509" s="54"/>
      <c r="H509" s="54"/>
      <c r="I509" s="54"/>
    </row>
    <row r="510" spans="1:11" s="48" customFormat="1">
      <c r="A510" s="26" t="s">
        <v>51</v>
      </c>
      <c r="B510" s="18" t="s">
        <v>2</v>
      </c>
      <c r="C510" s="32">
        <f t="shared" si="14"/>
        <v>545</v>
      </c>
      <c r="D510" s="54"/>
      <c r="E510" s="54"/>
      <c r="F510" s="54"/>
      <c r="G510" s="54"/>
      <c r="H510" s="54"/>
      <c r="I510" s="54"/>
    </row>
    <row r="511" spans="1:11">
      <c r="A511" s="16" t="s">
        <v>10</v>
      </c>
      <c r="B511" s="9" t="s">
        <v>1</v>
      </c>
      <c r="C511" s="23">
        <f t="shared" si="14"/>
        <v>545</v>
      </c>
      <c r="D511" s="53"/>
      <c r="E511" s="60"/>
      <c r="F511" s="60"/>
      <c r="G511" s="60"/>
      <c r="H511" s="60"/>
      <c r="I511" s="60"/>
      <c r="J511" s="13"/>
      <c r="K511" s="13"/>
    </row>
    <row r="512" spans="1:11">
      <c r="A512" s="15"/>
      <c r="B512" s="11" t="s">
        <v>2</v>
      </c>
      <c r="C512" s="23">
        <f t="shared" si="14"/>
        <v>545</v>
      </c>
      <c r="D512" s="53"/>
      <c r="E512" s="60"/>
      <c r="F512" s="60"/>
      <c r="G512" s="60"/>
      <c r="H512" s="60"/>
      <c r="I512" s="60"/>
      <c r="J512" s="13"/>
      <c r="K512" s="13"/>
    </row>
    <row r="513" spans="1:4">
      <c r="A513" s="41" t="s">
        <v>23</v>
      </c>
      <c r="B513" s="17" t="s">
        <v>1</v>
      </c>
      <c r="C513" s="23">
        <f t="shared" si="14"/>
        <v>545</v>
      </c>
    </row>
    <row r="514" spans="1:4">
      <c r="A514" s="14"/>
      <c r="B514" s="18" t="s">
        <v>2</v>
      </c>
      <c r="C514" s="23">
        <f t="shared" si="14"/>
        <v>545</v>
      </c>
    </row>
    <row r="515" spans="1:4">
      <c r="A515" s="31" t="s">
        <v>16</v>
      </c>
      <c r="B515" s="9" t="s">
        <v>1</v>
      </c>
      <c r="C515" s="23">
        <f t="shared" si="14"/>
        <v>545</v>
      </c>
    </row>
    <row r="516" spans="1:4">
      <c r="A516" s="10"/>
      <c r="B516" s="11" t="s">
        <v>2</v>
      </c>
      <c r="C516" s="23">
        <f t="shared" si="14"/>
        <v>545</v>
      </c>
    </row>
    <row r="517" spans="1:4">
      <c r="A517" s="81" t="s">
        <v>36</v>
      </c>
      <c r="B517" s="9" t="s">
        <v>1</v>
      </c>
      <c r="C517" s="23">
        <f>C519+C521+C523+C525+C527+C529+C531</f>
        <v>545</v>
      </c>
    </row>
    <row r="518" spans="1:4">
      <c r="A518" s="10"/>
      <c r="B518" s="11" t="s">
        <v>2</v>
      </c>
      <c r="C518" s="23">
        <f>C520+C522+C524+C526+C528+C530+C532</f>
        <v>545</v>
      </c>
    </row>
    <row r="519" spans="1:4" s="214" customFormat="1" ht="15">
      <c r="A519" s="324" t="s">
        <v>122</v>
      </c>
      <c r="B519" s="79" t="s">
        <v>1</v>
      </c>
      <c r="C519" s="57">
        <v>72</v>
      </c>
      <c r="D519" s="213"/>
    </row>
    <row r="520" spans="1:4" s="55" customFormat="1">
      <c r="A520" s="58"/>
      <c r="B520" s="50" t="s">
        <v>2</v>
      </c>
      <c r="C520" s="57">
        <v>72</v>
      </c>
      <c r="D520" s="73"/>
    </row>
    <row r="521" spans="1:4" s="214" customFormat="1" ht="15">
      <c r="A521" s="325" t="s">
        <v>123</v>
      </c>
      <c r="B521" s="79" t="s">
        <v>1</v>
      </c>
      <c r="C521" s="57">
        <v>40</v>
      </c>
      <c r="D521" s="213"/>
    </row>
    <row r="522" spans="1:4" s="55" customFormat="1">
      <c r="A522" s="58"/>
      <c r="B522" s="50" t="s">
        <v>2</v>
      </c>
      <c r="C522" s="57">
        <v>40</v>
      </c>
      <c r="D522" s="73"/>
    </row>
    <row r="523" spans="1:4" s="214" customFormat="1" ht="15.75">
      <c r="A523" s="326" t="s">
        <v>124</v>
      </c>
      <c r="B523" s="79" t="s">
        <v>1</v>
      </c>
      <c r="C523" s="57">
        <v>30</v>
      </c>
      <c r="D523" s="213"/>
    </row>
    <row r="524" spans="1:4" s="55" customFormat="1">
      <c r="A524" s="58"/>
      <c r="B524" s="50" t="s">
        <v>2</v>
      </c>
      <c r="C524" s="57">
        <v>30</v>
      </c>
      <c r="D524" s="73"/>
    </row>
    <row r="525" spans="1:4" s="119" customFormat="1" ht="15">
      <c r="A525" s="324" t="s">
        <v>293</v>
      </c>
      <c r="B525" s="128" t="s">
        <v>1</v>
      </c>
      <c r="C525" s="117">
        <v>350</v>
      </c>
    </row>
    <row r="526" spans="1:4" s="55" customFormat="1">
      <c r="A526" s="58"/>
      <c r="B526" s="50" t="s">
        <v>2</v>
      </c>
      <c r="C526" s="57">
        <v>350</v>
      </c>
      <c r="D526" s="73"/>
    </row>
    <row r="527" spans="1:4" s="214" customFormat="1" ht="30">
      <c r="A527" s="324" t="s">
        <v>216</v>
      </c>
      <c r="B527" s="79" t="s">
        <v>1</v>
      </c>
      <c r="C527" s="57">
        <v>30</v>
      </c>
      <c r="D527" s="213"/>
    </row>
    <row r="528" spans="1:4" s="55" customFormat="1">
      <c r="A528" s="58"/>
      <c r="B528" s="50" t="s">
        <v>2</v>
      </c>
      <c r="C528" s="57">
        <v>30</v>
      </c>
      <c r="D528" s="73"/>
    </row>
    <row r="529" spans="1:5" s="119" customFormat="1" ht="30">
      <c r="A529" s="324" t="s">
        <v>217</v>
      </c>
      <c r="B529" s="128" t="s">
        <v>1</v>
      </c>
      <c r="C529" s="117">
        <v>10</v>
      </c>
    </row>
    <row r="530" spans="1:5" s="127" customFormat="1">
      <c r="A530" s="208"/>
      <c r="B530" s="113" t="s">
        <v>2</v>
      </c>
      <c r="C530" s="117">
        <v>10</v>
      </c>
    </row>
    <row r="531" spans="1:5" s="214" customFormat="1" ht="15.75">
      <c r="A531" s="327" t="s">
        <v>180</v>
      </c>
      <c r="B531" s="79" t="s">
        <v>1</v>
      </c>
      <c r="C531" s="57">
        <v>13</v>
      </c>
      <c r="D531" s="213"/>
    </row>
    <row r="532" spans="1:5" s="55" customFormat="1">
      <c r="A532" s="58"/>
      <c r="B532" s="50" t="s">
        <v>2</v>
      </c>
      <c r="C532" s="57">
        <v>13</v>
      </c>
      <c r="D532" s="73"/>
    </row>
    <row r="533" spans="1:5">
      <c r="A533" s="463" t="s">
        <v>41</v>
      </c>
      <c r="B533" s="464"/>
      <c r="C533" s="465"/>
      <c r="D533"/>
      <c r="E533" s="55"/>
    </row>
    <row r="534" spans="1:5" s="96" customFormat="1">
      <c r="A534" s="83" t="s">
        <v>14</v>
      </c>
      <c r="B534" s="95" t="s">
        <v>1</v>
      </c>
      <c r="C534" s="34">
        <f>C536</f>
        <v>10500</v>
      </c>
      <c r="E534" s="85"/>
    </row>
    <row r="535" spans="1:5" s="96" customFormat="1">
      <c r="A535" s="99" t="s">
        <v>15</v>
      </c>
      <c r="B535" s="100" t="s">
        <v>2</v>
      </c>
      <c r="C535" s="34">
        <f>C537</f>
        <v>10500</v>
      </c>
      <c r="E535" s="85"/>
    </row>
    <row r="536" spans="1:5">
      <c r="A536" s="30" t="s">
        <v>17</v>
      </c>
      <c r="B536" s="17" t="s">
        <v>1</v>
      </c>
      <c r="C536" s="86">
        <f>C538+C548</f>
        <v>10500</v>
      </c>
      <c r="D536"/>
    </row>
    <row r="537" spans="1:5">
      <c r="A537" s="14" t="s">
        <v>9</v>
      </c>
      <c r="B537" s="18" t="s">
        <v>2</v>
      </c>
      <c r="C537" s="86">
        <f>C539+C549</f>
        <v>10500</v>
      </c>
      <c r="D537"/>
    </row>
    <row r="538" spans="1:5" ht="25.5">
      <c r="A538" s="156" t="s">
        <v>42</v>
      </c>
      <c r="B538" s="17" t="s">
        <v>1</v>
      </c>
      <c r="C538" s="86">
        <f>C540+C544</f>
        <v>8846</v>
      </c>
      <c r="D538"/>
    </row>
    <row r="539" spans="1:5">
      <c r="A539" s="27"/>
      <c r="B539" s="18" t="s">
        <v>2</v>
      </c>
      <c r="C539" s="86">
        <f>C541+C545</f>
        <v>8846</v>
      </c>
      <c r="D539"/>
    </row>
    <row r="540" spans="1:5">
      <c r="A540" s="116" t="s">
        <v>48</v>
      </c>
      <c r="B540" s="17" t="s">
        <v>1</v>
      </c>
      <c r="C540" s="86">
        <f>C542</f>
        <v>217</v>
      </c>
      <c r="D540"/>
    </row>
    <row r="541" spans="1:5">
      <c r="A541" s="27"/>
      <c r="B541" s="18" t="s">
        <v>2</v>
      </c>
      <c r="C541" s="86">
        <f>C543</f>
        <v>217</v>
      </c>
      <c r="D541"/>
    </row>
    <row r="542" spans="1:5" s="142" customFormat="1" ht="30">
      <c r="A542" s="328" t="s">
        <v>78</v>
      </c>
      <c r="B542" s="17" t="s">
        <v>1</v>
      </c>
      <c r="C542" s="121">
        <v>217</v>
      </c>
    </row>
    <row r="543" spans="1:5" s="19" customFormat="1">
      <c r="A543" s="210"/>
      <c r="B543" s="18" t="s">
        <v>2</v>
      </c>
      <c r="C543" s="121">
        <v>217</v>
      </c>
    </row>
    <row r="544" spans="1:5" ht="14.25">
      <c r="A544" s="329" t="s">
        <v>241</v>
      </c>
      <c r="B544" s="17" t="s">
        <v>1</v>
      </c>
      <c r="C544" s="117">
        <f>C546</f>
        <v>8629</v>
      </c>
      <c r="D544"/>
    </row>
    <row r="545" spans="1:11">
      <c r="A545" s="27"/>
      <c r="B545" s="18" t="s">
        <v>2</v>
      </c>
      <c r="C545" s="117">
        <f>C547</f>
        <v>8629</v>
      </c>
      <c r="D545"/>
    </row>
    <row r="546" spans="1:11" s="142" customFormat="1" ht="30">
      <c r="A546" s="330" t="s">
        <v>81</v>
      </c>
      <c r="B546" s="17" t="s">
        <v>1</v>
      </c>
      <c r="C546" s="121">
        <v>8629</v>
      </c>
    </row>
    <row r="547" spans="1:11" s="19" customFormat="1">
      <c r="A547" s="210"/>
      <c r="B547" s="18" t="s">
        <v>2</v>
      </c>
      <c r="C547" s="121">
        <v>8629</v>
      </c>
    </row>
    <row r="548" spans="1:11">
      <c r="A548" s="16" t="s">
        <v>10</v>
      </c>
      <c r="B548" s="9" t="s">
        <v>1</v>
      </c>
      <c r="C548" s="32">
        <f>C550</f>
        <v>1654</v>
      </c>
      <c r="D548" s="53"/>
      <c r="E548" s="53"/>
      <c r="F548" s="53"/>
      <c r="G548" s="53"/>
      <c r="H548" s="53"/>
      <c r="I548" s="53"/>
      <c r="J548" s="13"/>
      <c r="K548" s="13"/>
    </row>
    <row r="549" spans="1:11">
      <c r="A549" s="15"/>
      <c r="B549" s="11" t="s">
        <v>2</v>
      </c>
      <c r="C549" s="32">
        <f>C551</f>
        <v>1654</v>
      </c>
      <c r="D549" s="53"/>
      <c r="E549" s="53"/>
      <c r="F549" s="53"/>
      <c r="G549" s="53"/>
      <c r="H549" s="53"/>
      <c r="I549" s="53"/>
      <c r="J549" s="13"/>
      <c r="K549" s="13"/>
    </row>
    <row r="550" spans="1:11">
      <c r="A550" s="41" t="s">
        <v>23</v>
      </c>
      <c r="B550" s="17" t="s">
        <v>1</v>
      </c>
      <c r="C550" s="23">
        <f>C552+C628</f>
        <v>1654</v>
      </c>
    </row>
    <row r="551" spans="1:11">
      <c r="A551" s="14"/>
      <c r="B551" s="18" t="s">
        <v>2</v>
      </c>
      <c r="C551" s="23">
        <f>C553+C629</f>
        <v>1654</v>
      </c>
    </row>
    <row r="552" spans="1:11">
      <c r="A552" s="31" t="s">
        <v>16</v>
      </c>
      <c r="B552" s="9" t="s">
        <v>1</v>
      </c>
      <c r="C552" s="23">
        <f>C554+C560+C566+C588+C602+C612+C624</f>
        <v>1586</v>
      </c>
    </row>
    <row r="553" spans="1:11">
      <c r="A553" s="10"/>
      <c r="B553" s="11" t="s">
        <v>2</v>
      </c>
      <c r="C553" s="23">
        <f>C555+C561+C567+C589+C603+C613+C625</f>
        <v>1586</v>
      </c>
    </row>
    <row r="554" spans="1:11" s="123" customFormat="1" ht="14.25">
      <c r="A554" s="269" t="s">
        <v>118</v>
      </c>
      <c r="B554" s="184" t="s">
        <v>1</v>
      </c>
      <c r="C554" s="32">
        <f>C556+C558</f>
        <v>100</v>
      </c>
    </row>
    <row r="555" spans="1:11" s="123" customFormat="1">
      <c r="A555" s="105"/>
      <c r="B555" s="89" t="s">
        <v>2</v>
      </c>
      <c r="C555" s="32">
        <f>C557+C559</f>
        <v>100</v>
      </c>
    </row>
    <row r="556" spans="1:11" s="268" customFormat="1" ht="15">
      <c r="A556" s="331" t="s">
        <v>127</v>
      </c>
      <c r="B556" s="135" t="s">
        <v>1</v>
      </c>
      <c r="C556" s="57">
        <v>50</v>
      </c>
    </row>
    <row r="557" spans="1:11" s="85" customFormat="1">
      <c r="A557" s="38"/>
      <c r="B557" s="113" t="s">
        <v>2</v>
      </c>
      <c r="C557" s="57">
        <v>50</v>
      </c>
    </row>
    <row r="558" spans="1:11" s="260" customFormat="1" ht="15">
      <c r="A558" s="332" t="s">
        <v>84</v>
      </c>
      <c r="B558" s="184" t="s">
        <v>1</v>
      </c>
      <c r="C558" s="51">
        <v>50</v>
      </c>
    </row>
    <row r="559" spans="1:11" s="123" customFormat="1">
      <c r="A559" s="105"/>
      <c r="B559" s="89" t="s">
        <v>2</v>
      </c>
      <c r="C559" s="51">
        <v>50</v>
      </c>
    </row>
    <row r="560" spans="1:11" ht="14.25">
      <c r="A560" s="218" t="s">
        <v>128</v>
      </c>
      <c r="B560" s="17" t="s">
        <v>1</v>
      </c>
      <c r="C560" s="34">
        <f>C562+C564</f>
        <v>96</v>
      </c>
      <c r="D560"/>
    </row>
    <row r="561" spans="1:4">
      <c r="A561" s="27"/>
      <c r="B561" s="18" t="s">
        <v>2</v>
      </c>
      <c r="C561" s="34">
        <f>C563+C565</f>
        <v>96</v>
      </c>
      <c r="D561"/>
    </row>
    <row r="562" spans="1:4" s="379" customFormat="1" ht="15">
      <c r="A562" s="436" t="s">
        <v>129</v>
      </c>
      <c r="B562" s="377" t="s">
        <v>1</v>
      </c>
      <c r="C562" s="378">
        <v>12</v>
      </c>
    </row>
    <row r="563" spans="1:4" s="123" customFormat="1">
      <c r="A563" s="105"/>
      <c r="B563" s="89" t="s">
        <v>2</v>
      </c>
      <c r="C563" s="51">
        <v>12</v>
      </c>
    </row>
    <row r="564" spans="1:4" s="379" customFormat="1" ht="15">
      <c r="A564" s="436" t="s">
        <v>130</v>
      </c>
      <c r="B564" s="377" t="s">
        <v>1</v>
      </c>
      <c r="C564" s="378">
        <v>84</v>
      </c>
    </row>
    <row r="565" spans="1:4" s="123" customFormat="1">
      <c r="A565" s="105"/>
      <c r="B565" s="89" t="s">
        <v>2</v>
      </c>
      <c r="C565" s="51">
        <v>84</v>
      </c>
    </row>
    <row r="566" spans="1:4" s="85" customFormat="1">
      <c r="A566" s="116" t="s">
        <v>136</v>
      </c>
      <c r="B566" s="33" t="s">
        <v>1</v>
      </c>
      <c r="C566" s="32">
        <f>C568+C570+C572+C574+C576+C578+C580+C582+C584+C586</f>
        <v>250</v>
      </c>
    </row>
    <row r="567" spans="1:4" s="85" customFormat="1">
      <c r="A567" s="38"/>
      <c r="B567" s="35" t="s">
        <v>2</v>
      </c>
      <c r="C567" s="32">
        <f>C569+C571+C573+C575+C577+C579+C581+C583+C585+C587</f>
        <v>250</v>
      </c>
    </row>
    <row r="568" spans="1:4" s="260" customFormat="1" ht="15.75">
      <c r="A568" s="370" t="s">
        <v>133</v>
      </c>
      <c r="B568" s="184" t="s">
        <v>1</v>
      </c>
      <c r="C568" s="51">
        <v>38</v>
      </c>
    </row>
    <row r="569" spans="1:4" s="123" customFormat="1">
      <c r="A569" s="105"/>
      <c r="B569" s="89" t="s">
        <v>2</v>
      </c>
      <c r="C569" s="51">
        <v>38</v>
      </c>
    </row>
    <row r="570" spans="1:4" s="119" customFormat="1" ht="15">
      <c r="A570" s="371" t="s">
        <v>84</v>
      </c>
      <c r="B570" s="135" t="s">
        <v>1</v>
      </c>
      <c r="C570" s="57">
        <v>32</v>
      </c>
    </row>
    <row r="571" spans="1:4" s="127" customFormat="1">
      <c r="A571" s="208"/>
      <c r="B571" s="113" t="s">
        <v>2</v>
      </c>
      <c r="C571" s="57">
        <v>32</v>
      </c>
    </row>
    <row r="572" spans="1:4" s="119" customFormat="1">
      <c r="A572" s="372" t="s">
        <v>85</v>
      </c>
      <c r="B572" s="135" t="s">
        <v>1</v>
      </c>
      <c r="C572" s="57">
        <v>5</v>
      </c>
    </row>
    <row r="573" spans="1:4" s="127" customFormat="1">
      <c r="A573" s="208"/>
      <c r="B573" s="113" t="s">
        <v>2</v>
      </c>
      <c r="C573" s="57">
        <v>5</v>
      </c>
    </row>
    <row r="574" spans="1:4" s="260" customFormat="1" ht="15.75">
      <c r="A574" s="370" t="s">
        <v>134</v>
      </c>
      <c r="B574" s="184" t="s">
        <v>1</v>
      </c>
      <c r="C574" s="51">
        <v>40</v>
      </c>
    </row>
    <row r="575" spans="1:4" s="123" customFormat="1">
      <c r="A575" s="105"/>
      <c r="B575" s="89" t="s">
        <v>2</v>
      </c>
      <c r="C575" s="51">
        <v>40</v>
      </c>
    </row>
    <row r="576" spans="1:4" s="260" customFormat="1" ht="15.75">
      <c r="A576" s="370" t="s">
        <v>135</v>
      </c>
      <c r="B576" s="184" t="s">
        <v>1</v>
      </c>
      <c r="C576" s="51">
        <v>30</v>
      </c>
    </row>
    <row r="577" spans="1:3" s="123" customFormat="1">
      <c r="A577" s="105"/>
      <c r="B577" s="89" t="s">
        <v>2</v>
      </c>
      <c r="C577" s="51">
        <v>30</v>
      </c>
    </row>
    <row r="578" spans="1:3" s="260" customFormat="1" ht="15.75">
      <c r="A578" s="370" t="s">
        <v>189</v>
      </c>
      <c r="B578" s="184" t="s">
        <v>1</v>
      </c>
      <c r="C578" s="51">
        <v>30</v>
      </c>
    </row>
    <row r="579" spans="1:3" s="123" customFormat="1">
      <c r="A579" s="105"/>
      <c r="B579" s="89" t="s">
        <v>2</v>
      </c>
      <c r="C579" s="51">
        <v>30</v>
      </c>
    </row>
    <row r="580" spans="1:3" s="260" customFormat="1" ht="15.75">
      <c r="A580" s="333" t="s">
        <v>188</v>
      </c>
      <c r="B580" s="184" t="s">
        <v>1</v>
      </c>
      <c r="C580" s="51">
        <v>10</v>
      </c>
    </row>
    <row r="581" spans="1:3" s="123" customFormat="1">
      <c r="A581" s="105"/>
      <c r="B581" s="89" t="s">
        <v>2</v>
      </c>
      <c r="C581" s="51">
        <v>10</v>
      </c>
    </row>
    <row r="582" spans="1:3" s="260" customFormat="1" ht="15.75">
      <c r="A582" s="333" t="s">
        <v>190</v>
      </c>
      <c r="B582" s="184" t="s">
        <v>1</v>
      </c>
      <c r="C582" s="51">
        <v>5</v>
      </c>
    </row>
    <row r="583" spans="1:3" s="123" customFormat="1">
      <c r="A583" s="105"/>
      <c r="B583" s="89" t="s">
        <v>2</v>
      </c>
      <c r="C583" s="51">
        <v>5</v>
      </c>
    </row>
    <row r="584" spans="1:3" s="260" customFormat="1" ht="15.75">
      <c r="A584" s="333" t="s">
        <v>191</v>
      </c>
      <c r="B584" s="184" t="s">
        <v>1</v>
      </c>
      <c r="C584" s="51">
        <v>50</v>
      </c>
    </row>
    <row r="585" spans="1:3" s="123" customFormat="1">
      <c r="A585" s="105"/>
      <c r="B585" s="89" t="s">
        <v>2</v>
      </c>
      <c r="C585" s="51">
        <v>50</v>
      </c>
    </row>
    <row r="586" spans="1:3" s="260" customFormat="1" ht="15.75">
      <c r="A586" s="333" t="s">
        <v>278</v>
      </c>
      <c r="B586" s="184" t="s">
        <v>1</v>
      </c>
      <c r="C586" s="51">
        <v>10</v>
      </c>
    </row>
    <row r="587" spans="1:3" s="123" customFormat="1">
      <c r="A587" s="105"/>
      <c r="B587" s="89" t="s">
        <v>2</v>
      </c>
      <c r="C587" s="51">
        <v>10</v>
      </c>
    </row>
    <row r="588" spans="1:3" s="85" customFormat="1" ht="14.25">
      <c r="A588" s="217" t="s">
        <v>137</v>
      </c>
      <c r="B588" s="33" t="s">
        <v>1</v>
      </c>
      <c r="C588" s="32">
        <f>C590+C592+C594+C596+C598+C600</f>
        <v>211</v>
      </c>
    </row>
    <row r="589" spans="1:3" s="85" customFormat="1">
      <c r="A589" s="38"/>
      <c r="B589" s="35" t="s">
        <v>2</v>
      </c>
      <c r="C589" s="32">
        <f>C591+C593+C595+C597+C599+C601</f>
        <v>211</v>
      </c>
    </row>
    <row r="590" spans="1:3" s="119" customFormat="1" ht="20.25" customHeight="1">
      <c r="A590" s="334" t="s">
        <v>138</v>
      </c>
      <c r="B590" s="135" t="s">
        <v>1</v>
      </c>
      <c r="C590" s="57">
        <v>70</v>
      </c>
    </row>
    <row r="591" spans="1:3" s="127" customFormat="1">
      <c r="A591" s="208"/>
      <c r="B591" s="113" t="s">
        <v>2</v>
      </c>
      <c r="C591" s="57">
        <v>70</v>
      </c>
    </row>
    <row r="592" spans="1:3" s="119" customFormat="1" ht="15.75">
      <c r="A592" s="335" t="s">
        <v>139</v>
      </c>
      <c r="B592" s="135" t="s">
        <v>1</v>
      </c>
      <c r="C592" s="57">
        <v>41</v>
      </c>
    </row>
    <row r="593" spans="1:3" s="127" customFormat="1">
      <c r="A593" s="208"/>
      <c r="B593" s="113" t="s">
        <v>2</v>
      </c>
      <c r="C593" s="57">
        <v>41</v>
      </c>
    </row>
    <row r="594" spans="1:3" s="119" customFormat="1" ht="15">
      <c r="A594" s="336" t="s">
        <v>140</v>
      </c>
      <c r="B594" s="135" t="s">
        <v>1</v>
      </c>
      <c r="C594" s="57">
        <v>32</v>
      </c>
    </row>
    <row r="595" spans="1:3" s="127" customFormat="1">
      <c r="A595" s="208"/>
      <c r="B595" s="113" t="s">
        <v>2</v>
      </c>
      <c r="C595" s="57">
        <v>32</v>
      </c>
    </row>
    <row r="596" spans="1:3" s="379" customFormat="1" ht="15.75">
      <c r="A596" s="376" t="s">
        <v>291</v>
      </c>
      <c r="B596" s="377" t="s">
        <v>1</v>
      </c>
      <c r="C596" s="378">
        <v>50</v>
      </c>
    </row>
    <row r="597" spans="1:3" s="123" customFormat="1">
      <c r="A597" s="105"/>
      <c r="B597" s="89" t="s">
        <v>2</v>
      </c>
      <c r="C597" s="51">
        <v>50</v>
      </c>
    </row>
    <row r="598" spans="1:3" s="260" customFormat="1" ht="15.75">
      <c r="A598" s="335" t="s">
        <v>193</v>
      </c>
      <c r="B598" s="184" t="s">
        <v>1</v>
      </c>
      <c r="C598" s="51">
        <v>6</v>
      </c>
    </row>
    <row r="599" spans="1:3" s="123" customFormat="1">
      <c r="A599" s="105"/>
      <c r="B599" s="89" t="s">
        <v>2</v>
      </c>
      <c r="C599" s="51">
        <v>6</v>
      </c>
    </row>
    <row r="600" spans="1:3" s="260" customFormat="1" ht="15">
      <c r="A600" s="336" t="s">
        <v>194</v>
      </c>
      <c r="B600" s="184" t="s">
        <v>1</v>
      </c>
      <c r="C600" s="51">
        <v>12</v>
      </c>
    </row>
    <row r="601" spans="1:3" s="123" customFormat="1">
      <c r="A601" s="105"/>
      <c r="B601" s="89" t="s">
        <v>2</v>
      </c>
      <c r="C601" s="51">
        <v>12</v>
      </c>
    </row>
    <row r="602" spans="1:3" s="85" customFormat="1" ht="14.25">
      <c r="A602" s="217" t="s">
        <v>181</v>
      </c>
      <c r="B602" s="33" t="s">
        <v>1</v>
      </c>
      <c r="C602" s="32">
        <f>C604+C606+C608+C610</f>
        <v>563</v>
      </c>
    </row>
    <row r="603" spans="1:3" s="85" customFormat="1">
      <c r="A603" s="38"/>
      <c r="B603" s="35" t="s">
        <v>2</v>
      </c>
      <c r="C603" s="32">
        <f>C605+C607+C609+C611</f>
        <v>563</v>
      </c>
    </row>
    <row r="604" spans="1:3" s="119" customFormat="1" ht="20.25" customHeight="1">
      <c r="A604" s="337" t="s">
        <v>182</v>
      </c>
      <c r="B604" s="135" t="s">
        <v>1</v>
      </c>
      <c r="C604" s="57">
        <v>300</v>
      </c>
    </row>
    <row r="605" spans="1:3" s="127" customFormat="1">
      <c r="A605" s="208"/>
      <c r="B605" s="113" t="s">
        <v>2</v>
      </c>
      <c r="C605" s="57">
        <v>300</v>
      </c>
    </row>
    <row r="606" spans="1:3" s="119" customFormat="1" ht="15">
      <c r="A606" s="338" t="s">
        <v>183</v>
      </c>
      <c r="B606" s="135" t="s">
        <v>1</v>
      </c>
      <c r="C606" s="57">
        <v>250</v>
      </c>
    </row>
    <row r="607" spans="1:3" s="127" customFormat="1">
      <c r="A607" s="208"/>
      <c r="B607" s="113" t="s">
        <v>2</v>
      </c>
      <c r="C607" s="57">
        <v>250</v>
      </c>
    </row>
    <row r="608" spans="1:3" s="119" customFormat="1" ht="15">
      <c r="A608" s="338" t="s">
        <v>184</v>
      </c>
      <c r="B608" s="135" t="s">
        <v>1</v>
      </c>
      <c r="C608" s="57">
        <v>10</v>
      </c>
    </row>
    <row r="609" spans="1:3" s="127" customFormat="1">
      <c r="A609" s="208"/>
      <c r="B609" s="113" t="s">
        <v>2</v>
      </c>
      <c r="C609" s="57">
        <v>10</v>
      </c>
    </row>
    <row r="610" spans="1:3" s="119" customFormat="1" ht="15">
      <c r="A610" s="338" t="s">
        <v>185</v>
      </c>
      <c r="B610" s="135" t="s">
        <v>1</v>
      </c>
      <c r="C610" s="57">
        <v>3</v>
      </c>
    </row>
    <row r="611" spans="1:3" s="127" customFormat="1">
      <c r="A611" s="208"/>
      <c r="B611" s="113" t="s">
        <v>2</v>
      </c>
      <c r="C611" s="57">
        <v>3</v>
      </c>
    </row>
    <row r="612" spans="1:3" s="119" customFormat="1" ht="14.25">
      <c r="A612" s="286" t="s">
        <v>290</v>
      </c>
      <c r="B612" s="262" t="s">
        <v>1</v>
      </c>
      <c r="C612" s="32">
        <f>C614+C616+C618+C620+C622</f>
        <v>245</v>
      </c>
    </row>
    <row r="613" spans="1:3" s="127" customFormat="1">
      <c r="A613" s="208"/>
      <c r="B613" s="113" t="s">
        <v>2</v>
      </c>
      <c r="C613" s="32">
        <f>C615+C617+C619+C621+C623</f>
        <v>245</v>
      </c>
    </row>
    <row r="614" spans="1:3" s="119" customFormat="1" ht="15">
      <c r="A614" s="338" t="s">
        <v>196</v>
      </c>
      <c r="B614" s="135" t="s">
        <v>1</v>
      </c>
      <c r="C614" s="57">
        <v>5</v>
      </c>
    </row>
    <row r="615" spans="1:3" s="127" customFormat="1">
      <c r="A615" s="208"/>
      <c r="B615" s="113" t="s">
        <v>2</v>
      </c>
      <c r="C615" s="57">
        <v>5</v>
      </c>
    </row>
    <row r="616" spans="1:3" s="119" customFormat="1" ht="15">
      <c r="A616" s="338" t="s">
        <v>197</v>
      </c>
      <c r="B616" s="135" t="s">
        <v>1</v>
      </c>
      <c r="C616" s="57">
        <v>53</v>
      </c>
    </row>
    <row r="617" spans="1:3" s="127" customFormat="1">
      <c r="A617" s="208"/>
      <c r="B617" s="113" t="s">
        <v>2</v>
      </c>
      <c r="C617" s="57">
        <v>53</v>
      </c>
    </row>
    <row r="618" spans="1:3" s="119" customFormat="1" ht="15">
      <c r="A618" s="338" t="s">
        <v>198</v>
      </c>
      <c r="B618" s="135" t="s">
        <v>1</v>
      </c>
      <c r="C618" s="57">
        <v>80</v>
      </c>
    </row>
    <row r="619" spans="1:3" s="127" customFormat="1">
      <c r="A619" s="208"/>
      <c r="B619" s="113" t="s">
        <v>2</v>
      </c>
      <c r="C619" s="57">
        <v>80</v>
      </c>
    </row>
    <row r="620" spans="1:3" s="119" customFormat="1" ht="15">
      <c r="A620" s="338" t="s">
        <v>199</v>
      </c>
      <c r="B620" s="135" t="s">
        <v>1</v>
      </c>
      <c r="C620" s="57">
        <v>62</v>
      </c>
    </row>
    <row r="621" spans="1:3" s="127" customFormat="1">
      <c r="A621" s="208"/>
      <c r="B621" s="113" t="s">
        <v>2</v>
      </c>
      <c r="C621" s="57">
        <v>62</v>
      </c>
    </row>
    <row r="622" spans="1:3" s="119" customFormat="1" ht="15">
      <c r="A622" s="338" t="s">
        <v>236</v>
      </c>
      <c r="B622" s="135" t="s">
        <v>1</v>
      </c>
      <c r="C622" s="57">
        <v>45</v>
      </c>
    </row>
    <row r="623" spans="1:3" s="127" customFormat="1">
      <c r="A623" s="208"/>
      <c r="B623" s="113" t="s">
        <v>2</v>
      </c>
      <c r="C623" s="57">
        <v>45</v>
      </c>
    </row>
    <row r="624" spans="1:3" s="119" customFormat="1" ht="14.25">
      <c r="A624" s="286" t="s">
        <v>262</v>
      </c>
      <c r="B624" s="262" t="s">
        <v>1</v>
      </c>
      <c r="C624" s="32">
        <f>C626</f>
        <v>121</v>
      </c>
    </row>
    <row r="625" spans="1:5" s="127" customFormat="1">
      <c r="A625" s="208"/>
      <c r="B625" s="113" t="s">
        <v>2</v>
      </c>
      <c r="C625" s="32">
        <f>C627</f>
        <v>121</v>
      </c>
    </row>
    <row r="626" spans="1:5" s="119" customFormat="1" ht="15">
      <c r="A626" s="338" t="s">
        <v>84</v>
      </c>
      <c r="B626" s="135" t="s">
        <v>1</v>
      </c>
      <c r="C626" s="57">
        <v>121</v>
      </c>
    </row>
    <row r="627" spans="1:5" s="127" customFormat="1">
      <c r="A627" s="208"/>
      <c r="B627" s="113" t="s">
        <v>2</v>
      </c>
      <c r="C627" s="57">
        <v>121</v>
      </c>
    </row>
    <row r="628" spans="1:5">
      <c r="A628" s="27" t="s">
        <v>24</v>
      </c>
      <c r="B628" s="9" t="s">
        <v>1</v>
      </c>
      <c r="C628" s="23">
        <f>C630</f>
        <v>68</v>
      </c>
    </row>
    <row r="629" spans="1:5">
      <c r="A629" s="10"/>
      <c r="B629" s="11" t="s">
        <v>2</v>
      </c>
      <c r="C629" s="23">
        <f>C631</f>
        <v>68</v>
      </c>
    </row>
    <row r="630" spans="1:5" s="85" customFormat="1">
      <c r="A630" s="116" t="s">
        <v>240</v>
      </c>
      <c r="B630" s="33" t="s">
        <v>1</v>
      </c>
      <c r="C630" s="32">
        <f>C632+C634+C636</f>
        <v>68</v>
      </c>
    </row>
    <row r="631" spans="1:5" s="85" customFormat="1">
      <c r="A631" s="38"/>
      <c r="B631" s="35" t="s">
        <v>2</v>
      </c>
      <c r="C631" s="32">
        <f>C633+C635+C637</f>
        <v>68</v>
      </c>
    </row>
    <row r="632" spans="1:5" s="214" customFormat="1" ht="15.75">
      <c r="A632" s="326" t="s">
        <v>86</v>
      </c>
      <c r="B632" s="79" t="s">
        <v>1</v>
      </c>
      <c r="C632" s="57">
        <v>10</v>
      </c>
      <c r="D632" s="213"/>
    </row>
    <row r="633" spans="1:5" s="55" customFormat="1">
      <c r="A633" s="208"/>
      <c r="B633" s="50" t="s">
        <v>2</v>
      </c>
      <c r="C633" s="57">
        <v>10</v>
      </c>
      <c r="D633" s="73"/>
    </row>
    <row r="634" spans="1:5" s="214" customFormat="1" ht="15.75">
      <c r="A634" s="326" t="s">
        <v>87</v>
      </c>
      <c r="B634" s="79" t="s">
        <v>1</v>
      </c>
      <c r="C634" s="57">
        <v>43</v>
      </c>
      <c r="D634" s="213"/>
    </row>
    <row r="635" spans="1:5" s="55" customFormat="1">
      <c r="A635" s="208"/>
      <c r="B635" s="50" t="s">
        <v>2</v>
      </c>
      <c r="C635" s="57">
        <v>43</v>
      </c>
      <c r="D635" s="73"/>
    </row>
    <row r="636" spans="1:5" s="214" customFormat="1" ht="15.75">
      <c r="A636" s="326" t="s">
        <v>277</v>
      </c>
      <c r="B636" s="79" t="s">
        <v>1</v>
      </c>
      <c r="C636" s="57">
        <v>15</v>
      </c>
      <c r="D636" s="213"/>
    </row>
    <row r="637" spans="1:5" s="55" customFormat="1">
      <c r="A637" s="58"/>
      <c r="B637" s="50" t="s">
        <v>2</v>
      </c>
      <c r="C637" s="57">
        <v>15</v>
      </c>
      <c r="D637" s="73"/>
    </row>
    <row r="638" spans="1:5" s="48" customFormat="1">
      <c r="A638" s="459" t="s">
        <v>37</v>
      </c>
      <c r="B638" s="459"/>
      <c r="C638" s="459"/>
    </row>
    <row r="639" spans="1:5" s="48" customFormat="1">
      <c r="A639" s="25" t="s">
        <v>14</v>
      </c>
      <c r="B639" s="17" t="s">
        <v>1</v>
      </c>
      <c r="C639" s="23">
        <f t="shared" ref="C639:C642" si="15">C641</f>
        <v>270</v>
      </c>
      <c r="E639" s="87"/>
    </row>
    <row r="640" spans="1:5" s="48" customFormat="1">
      <c r="A640" s="26" t="s">
        <v>15</v>
      </c>
      <c r="B640" s="18" t="s">
        <v>2</v>
      </c>
      <c r="C640" s="23">
        <f t="shared" si="15"/>
        <v>270</v>
      </c>
      <c r="E640" s="87"/>
    </row>
    <row r="641" spans="1:5" s="48" customFormat="1">
      <c r="A641" s="30" t="s">
        <v>17</v>
      </c>
      <c r="B641" s="12" t="s">
        <v>1</v>
      </c>
      <c r="C641" s="32">
        <f t="shared" si="15"/>
        <v>270</v>
      </c>
      <c r="E641" s="87"/>
    </row>
    <row r="642" spans="1:5" s="48" customFormat="1">
      <c r="A642" s="14" t="s">
        <v>9</v>
      </c>
      <c r="B642" s="11" t="s">
        <v>2</v>
      </c>
      <c r="C642" s="32">
        <f t="shared" si="15"/>
        <v>270</v>
      </c>
    </row>
    <row r="643" spans="1:5" s="48" customFormat="1">
      <c r="A643" s="16" t="s">
        <v>10</v>
      </c>
      <c r="B643" s="9" t="s">
        <v>1</v>
      </c>
      <c r="C643" s="23">
        <f>C645+C669+C683</f>
        <v>270</v>
      </c>
    </row>
    <row r="644" spans="1:5" s="48" customFormat="1">
      <c r="A644" s="15"/>
      <c r="B644" s="11" t="s">
        <v>2</v>
      </c>
      <c r="C644" s="23">
        <f>C646+C670+C684</f>
        <v>270</v>
      </c>
    </row>
    <row r="645" spans="1:5" s="138" customFormat="1">
      <c r="A645" s="80" t="s">
        <v>16</v>
      </c>
      <c r="B645" s="136" t="s">
        <v>1</v>
      </c>
      <c r="C645" s="137">
        <f>C651+C659</f>
        <v>119</v>
      </c>
    </row>
    <row r="646" spans="1:5" s="138" customFormat="1">
      <c r="A646" s="49"/>
      <c r="B646" s="139" t="s">
        <v>2</v>
      </c>
      <c r="C646" s="137">
        <f>C652+C660</f>
        <v>119</v>
      </c>
    </row>
    <row r="647" spans="1:5" s="138" customFormat="1" hidden="1">
      <c r="A647" s="45"/>
      <c r="B647" s="136"/>
      <c r="C647" s="137"/>
    </row>
    <row r="648" spans="1:5" s="138" customFormat="1" hidden="1">
      <c r="A648" s="141"/>
      <c r="B648" s="139"/>
      <c r="C648" s="137"/>
    </row>
    <row r="649" spans="1:5" s="142" customFormat="1" ht="15" hidden="1">
      <c r="A649" s="144"/>
      <c r="B649" s="188"/>
      <c r="C649" s="130"/>
    </row>
    <row r="650" spans="1:5" s="142" customFormat="1" hidden="1">
      <c r="A650" s="143"/>
      <c r="B650" s="177"/>
      <c r="C650" s="130"/>
    </row>
    <row r="651" spans="1:5">
      <c r="A651" s="83" t="s">
        <v>153</v>
      </c>
      <c r="B651" s="114" t="s">
        <v>1</v>
      </c>
      <c r="C651" s="32">
        <f>C653+C655+C657</f>
        <v>64</v>
      </c>
      <c r="E651" s="87"/>
    </row>
    <row r="652" spans="1:5">
      <c r="A652" s="10"/>
      <c r="B652" s="114" t="s">
        <v>2</v>
      </c>
      <c r="C652" s="32">
        <f>C654+C656+C658</f>
        <v>64</v>
      </c>
      <c r="E652" s="87"/>
    </row>
    <row r="653" spans="1:5" s="214" customFormat="1" ht="15">
      <c r="A653" s="339" t="s">
        <v>144</v>
      </c>
      <c r="B653" s="78" t="s">
        <v>1</v>
      </c>
      <c r="C653" s="57">
        <v>4</v>
      </c>
      <c r="D653" s="213"/>
      <c r="E653" s="119"/>
    </row>
    <row r="654" spans="1:5" s="55" customFormat="1">
      <c r="A654" s="58"/>
      <c r="B654" s="50" t="s">
        <v>2</v>
      </c>
      <c r="C654" s="57">
        <v>4</v>
      </c>
      <c r="D654" s="73"/>
      <c r="E654" s="127"/>
    </row>
    <row r="655" spans="1:5" s="214" customFormat="1" ht="15">
      <c r="A655" s="340" t="s">
        <v>148</v>
      </c>
      <c r="B655" s="78" t="s">
        <v>1</v>
      </c>
      <c r="C655" s="57">
        <v>20</v>
      </c>
      <c r="D655" s="213"/>
      <c r="E655" s="119"/>
    </row>
    <row r="656" spans="1:5" s="55" customFormat="1">
      <c r="A656" s="58"/>
      <c r="B656" s="50" t="s">
        <v>2</v>
      </c>
      <c r="C656" s="57">
        <v>20</v>
      </c>
      <c r="D656" s="73"/>
      <c r="E656" s="127"/>
    </row>
    <row r="657" spans="1:5" s="214" customFormat="1" ht="15">
      <c r="A657" s="340" t="s">
        <v>149</v>
      </c>
      <c r="B657" s="78" t="s">
        <v>1</v>
      </c>
      <c r="C657" s="57">
        <v>40</v>
      </c>
      <c r="D657" s="213"/>
      <c r="E657" s="119"/>
    </row>
    <row r="658" spans="1:5" s="55" customFormat="1">
      <c r="A658" s="58"/>
      <c r="B658" s="50" t="s">
        <v>2</v>
      </c>
      <c r="C658" s="57">
        <v>40</v>
      </c>
      <c r="D658" s="73"/>
      <c r="E658" s="127"/>
    </row>
    <row r="659" spans="1:5" s="55" customFormat="1" ht="14.25">
      <c r="A659" s="272" t="s">
        <v>154</v>
      </c>
      <c r="B659" s="78" t="s">
        <v>1</v>
      </c>
      <c r="C659" s="57">
        <f>C661+C663+C665+C667</f>
        <v>55</v>
      </c>
      <c r="D659" s="73"/>
      <c r="E659" s="127"/>
    </row>
    <row r="660" spans="1:5" s="55" customFormat="1">
      <c r="A660" s="58"/>
      <c r="B660" s="50" t="s">
        <v>2</v>
      </c>
      <c r="C660" s="57">
        <f>C662+C664+C666+C668</f>
        <v>55</v>
      </c>
      <c r="D660" s="73"/>
      <c r="E660" s="127"/>
    </row>
    <row r="661" spans="1:5" s="214" customFormat="1" ht="15">
      <c r="A661" s="341" t="s">
        <v>155</v>
      </c>
      <c r="B661" s="78" t="s">
        <v>1</v>
      </c>
      <c r="C661" s="57">
        <v>16</v>
      </c>
      <c r="D661" s="213"/>
      <c r="E661" s="119"/>
    </row>
    <row r="662" spans="1:5" s="55" customFormat="1">
      <c r="A662" s="58"/>
      <c r="B662" s="50" t="s">
        <v>2</v>
      </c>
      <c r="C662" s="57">
        <v>16</v>
      </c>
      <c r="D662" s="73"/>
      <c r="E662" s="127"/>
    </row>
    <row r="663" spans="1:5" s="383" customFormat="1" ht="15">
      <c r="A663" s="380" t="s">
        <v>289</v>
      </c>
      <c r="B663" s="381" t="s">
        <v>1</v>
      </c>
      <c r="C663" s="382">
        <v>15</v>
      </c>
    </row>
    <row r="664" spans="1:5" s="55" customFormat="1">
      <c r="A664" s="58"/>
      <c r="B664" s="50" t="s">
        <v>2</v>
      </c>
      <c r="C664" s="57">
        <v>15</v>
      </c>
      <c r="D664" s="73"/>
      <c r="E664" s="127"/>
    </row>
    <row r="665" spans="1:5" s="214" customFormat="1" ht="15">
      <c r="A665" s="341" t="s">
        <v>156</v>
      </c>
      <c r="B665" s="78" t="s">
        <v>1</v>
      </c>
      <c r="C665" s="57">
        <v>20</v>
      </c>
      <c r="D665" s="213"/>
      <c r="E665" s="119"/>
    </row>
    <row r="666" spans="1:5" s="55" customFormat="1">
      <c r="A666" s="58"/>
      <c r="B666" s="50" t="s">
        <v>2</v>
      </c>
      <c r="C666" s="57">
        <v>20</v>
      </c>
      <c r="D666" s="73"/>
      <c r="E666" s="127"/>
    </row>
    <row r="667" spans="1:5" s="214" customFormat="1" ht="15">
      <c r="A667" s="342" t="s">
        <v>157</v>
      </c>
      <c r="B667" s="78" t="s">
        <v>1</v>
      </c>
      <c r="C667" s="57">
        <v>4</v>
      </c>
      <c r="D667" s="213"/>
      <c r="E667" s="119"/>
    </row>
    <row r="668" spans="1:5" s="55" customFormat="1">
      <c r="A668" s="58"/>
      <c r="B668" s="50" t="s">
        <v>2</v>
      </c>
      <c r="C668" s="57">
        <v>4</v>
      </c>
      <c r="D668" s="73"/>
      <c r="E668" s="127"/>
    </row>
    <row r="669" spans="1:5">
      <c r="A669" s="37" t="s">
        <v>65</v>
      </c>
      <c r="B669" s="12" t="s">
        <v>1</v>
      </c>
      <c r="C669" s="76">
        <f>C671+C679</f>
        <v>62</v>
      </c>
    </row>
    <row r="670" spans="1:5">
      <c r="A670" s="14"/>
      <c r="B670" s="11" t="s">
        <v>2</v>
      </c>
      <c r="C670" s="76">
        <f>C672+C680</f>
        <v>62</v>
      </c>
    </row>
    <row r="671" spans="1:5">
      <c r="A671" s="83" t="s">
        <v>153</v>
      </c>
      <c r="B671" s="114" t="s">
        <v>1</v>
      </c>
      <c r="C671" s="32">
        <f>C673+C675+C677</f>
        <v>37</v>
      </c>
      <c r="E671" s="87"/>
    </row>
    <row r="672" spans="1:5">
      <c r="A672" s="10"/>
      <c r="B672" s="114" t="s">
        <v>2</v>
      </c>
      <c r="C672" s="32">
        <f>C674+C676+C678</f>
        <v>37</v>
      </c>
      <c r="E672" s="87"/>
    </row>
    <row r="673" spans="1:5" s="214" customFormat="1" ht="15">
      <c r="A673" s="339" t="s">
        <v>145</v>
      </c>
      <c r="B673" s="78" t="s">
        <v>1</v>
      </c>
      <c r="C673" s="57">
        <v>4</v>
      </c>
      <c r="D673" s="213"/>
      <c r="E673" s="119"/>
    </row>
    <row r="674" spans="1:5" s="55" customFormat="1">
      <c r="A674" s="58"/>
      <c r="B674" s="50" t="s">
        <v>2</v>
      </c>
      <c r="C674" s="57">
        <v>4</v>
      </c>
      <c r="D674" s="73"/>
      <c r="E674" s="127"/>
    </row>
    <row r="675" spans="1:5" s="214" customFormat="1" ht="15">
      <c r="A675" s="339" t="s">
        <v>146</v>
      </c>
      <c r="B675" s="78" t="s">
        <v>1</v>
      </c>
      <c r="C675" s="57">
        <v>20</v>
      </c>
      <c r="D675" s="213"/>
      <c r="E675" s="119"/>
    </row>
    <row r="676" spans="1:5" s="55" customFormat="1">
      <c r="A676" s="58"/>
      <c r="B676" s="50" t="s">
        <v>2</v>
      </c>
      <c r="C676" s="57">
        <v>20</v>
      </c>
      <c r="D676" s="73"/>
      <c r="E676" s="127"/>
    </row>
    <row r="677" spans="1:5" s="214" customFormat="1" ht="15">
      <c r="A677" s="339" t="s">
        <v>147</v>
      </c>
      <c r="B677" s="78" t="s">
        <v>1</v>
      </c>
      <c r="C677" s="57">
        <v>13</v>
      </c>
      <c r="D677" s="213"/>
      <c r="E677" s="119"/>
    </row>
    <row r="678" spans="1:5" s="55" customFormat="1">
      <c r="A678" s="58"/>
      <c r="B678" s="50" t="s">
        <v>2</v>
      </c>
      <c r="C678" s="57">
        <v>13</v>
      </c>
      <c r="D678" s="73"/>
      <c r="E678" s="127"/>
    </row>
    <row r="679" spans="1:5">
      <c r="A679" s="83" t="s">
        <v>201</v>
      </c>
      <c r="B679" s="114" t="s">
        <v>1</v>
      </c>
      <c r="C679" s="32">
        <f>C681</f>
        <v>25</v>
      </c>
      <c r="E679" s="87"/>
    </row>
    <row r="680" spans="1:5">
      <c r="A680" s="10"/>
      <c r="B680" s="114" t="s">
        <v>2</v>
      </c>
      <c r="C680" s="32">
        <f>C682</f>
        <v>25</v>
      </c>
      <c r="E680" s="87"/>
    </row>
    <row r="681" spans="1:5" s="214" customFormat="1" ht="15">
      <c r="A681" s="342" t="s">
        <v>202</v>
      </c>
      <c r="B681" s="78" t="s">
        <v>1</v>
      </c>
      <c r="C681" s="57">
        <v>25</v>
      </c>
      <c r="D681" s="213"/>
      <c r="E681" s="119"/>
    </row>
    <row r="682" spans="1:5" s="55" customFormat="1">
      <c r="A682" s="58"/>
      <c r="B682" s="50" t="s">
        <v>2</v>
      </c>
      <c r="C682" s="57">
        <v>25</v>
      </c>
      <c r="D682" s="73"/>
      <c r="E682" s="127"/>
    </row>
    <row r="683" spans="1:5">
      <c r="A683" s="27" t="s">
        <v>24</v>
      </c>
      <c r="B683" s="12" t="s">
        <v>1</v>
      </c>
      <c r="C683" s="23">
        <f>C685</f>
        <v>89</v>
      </c>
      <c r="D683"/>
    </row>
    <row r="684" spans="1:5">
      <c r="A684" s="10"/>
      <c r="B684" s="11" t="s">
        <v>2</v>
      </c>
      <c r="C684" s="23">
        <f>C686</f>
        <v>89</v>
      </c>
      <c r="D684"/>
    </row>
    <row r="685" spans="1:5">
      <c r="A685" s="83" t="s">
        <v>64</v>
      </c>
      <c r="B685" s="114" t="s">
        <v>1</v>
      </c>
      <c r="C685" s="32">
        <f>C687+C689+C691</f>
        <v>89</v>
      </c>
    </row>
    <row r="686" spans="1:5">
      <c r="A686" s="10"/>
      <c r="B686" s="114" t="s">
        <v>2</v>
      </c>
      <c r="C686" s="32">
        <f>C688+C690+C692</f>
        <v>89</v>
      </c>
      <c r="E686" s="87"/>
    </row>
    <row r="687" spans="1:5" s="214" customFormat="1" ht="15">
      <c r="A687" s="339" t="s">
        <v>142</v>
      </c>
      <c r="B687" s="78" t="s">
        <v>1</v>
      </c>
      <c r="C687" s="57">
        <v>3</v>
      </c>
      <c r="D687" s="213"/>
      <c r="E687" s="119"/>
    </row>
    <row r="688" spans="1:5" s="55" customFormat="1">
      <c r="A688" s="58"/>
      <c r="B688" s="50" t="s">
        <v>2</v>
      </c>
      <c r="C688" s="57">
        <v>3</v>
      </c>
      <c r="D688" s="73"/>
      <c r="E688" s="127"/>
    </row>
    <row r="689" spans="1:5" s="214" customFormat="1" ht="15">
      <c r="A689" s="339" t="s">
        <v>143</v>
      </c>
      <c r="B689" s="78" t="s">
        <v>1</v>
      </c>
      <c r="C689" s="57">
        <v>6</v>
      </c>
      <c r="D689" s="213"/>
      <c r="E689" s="119"/>
    </row>
    <row r="690" spans="1:5" s="55" customFormat="1">
      <c r="A690" s="58"/>
      <c r="B690" s="50" t="s">
        <v>2</v>
      </c>
      <c r="C690" s="57">
        <v>6</v>
      </c>
      <c r="D690" s="73"/>
      <c r="E690" s="127"/>
    </row>
    <row r="691" spans="1:5" s="214" customFormat="1" ht="15">
      <c r="A691" s="339" t="s">
        <v>89</v>
      </c>
      <c r="B691" s="78" t="s">
        <v>1</v>
      </c>
      <c r="C691" s="57">
        <v>80</v>
      </c>
      <c r="D691" s="213"/>
      <c r="E691" s="119"/>
    </row>
    <row r="692" spans="1:5" s="55" customFormat="1">
      <c r="A692" s="58"/>
      <c r="B692" s="50" t="s">
        <v>2</v>
      </c>
      <c r="C692" s="57">
        <v>80</v>
      </c>
      <c r="D692" s="73"/>
      <c r="E692" s="127"/>
    </row>
    <row r="693" spans="1:5" s="48" customFormat="1">
      <c r="A693" s="459" t="s">
        <v>39</v>
      </c>
      <c r="B693" s="459"/>
      <c r="C693" s="459"/>
    </row>
    <row r="694" spans="1:5" s="386" customFormat="1">
      <c r="A694" s="384" t="s">
        <v>14</v>
      </c>
      <c r="B694" s="377" t="s">
        <v>1</v>
      </c>
      <c r="C694" s="385">
        <f>C696+C750</f>
        <v>6605</v>
      </c>
    </row>
    <row r="695" spans="1:5" s="386" customFormat="1">
      <c r="A695" s="387" t="s">
        <v>15</v>
      </c>
      <c r="B695" s="388" t="s">
        <v>2</v>
      </c>
      <c r="C695" s="385">
        <f>C697+C751</f>
        <v>6605</v>
      </c>
    </row>
    <row r="696" spans="1:5">
      <c r="A696" s="30" t="s">
        <v>21</v>
      </c>
      <c r="B696" s="17" t="s">
        <v>1</v>
      </c>
      <c r="C696" s="32">
        <f>C698</f>
        <v>6595</v>
      </c>
    </row>
    <row r="697" spans="1:5">
      <c r="A697" s="14" t="s">
        <v>9</v>
      </c>
      <c r="B697" s="18" t="s">
        <v>2</v>
      </c>
      <c r="C697" s="32">
        <f>C699</f>
        <v>6595</v>
      </c>
    </row>
    <row r="698" spans="1:5" s="48" customFormat="1">
      <c r="A698" s="16" t="s">
        <v>10</v>
      </c>
      <c r="B698" s="9" t="s">
        <v>1</v>
      </c>
      <c r="C698" s="23">
        <f>C700+C714+C730</f>
        <v>6595</v>
      </c>
    </row>
    <row r="699" spans="1:5" s="48" customFormat="1">
      <c r="A699" s="15"/>
      <c r="B699" s="11" t="s">
        <v>2</v>
      </c>
      <c r="C699" s="23">
        <f>C701+C715+C731</f>
        <v>6595</v>
      </c>
    </row>
    <row r="700" spans="1:5">
      <c r="A700" s="276" t="s">
        <v>16</v>
      </c>
      <c r="B700" s="12" t="s">
        <v>1</v>
      </c>
      <c r="C700" s="23">
        <f>C702+C706</f>
        <v>419</v>
      </c>
      <c r="D700"/>
    </row>
    <row r="701" spans="1:5">
      <c r="A701" s="10"/>
      <c r="B701" s="11" t="s">
        <v>2</v>
      </c>
      <c r="C701" s="23">
        <f>C703+C707</f>
        <v>419</v>
      </c>
      <c r="D701"/>
    </row>
    <row r="702" spans="1:5" s="127" customFormat="1" ht="25.5">
      <c r="A702" s="232" t="s">
        <v>93</v>
      </c>
      <c r="B702" s="128" t="s">
        <v>1</v>
      </c>
      <c r="C702" s="117">
        <f>C704</f>
        <v>12</v>
      </c>
    </row>
    <row r="703" spans="1:5" s="127" customFormat="1">
      <c r="A703" s="208"/>
      <c r="B703" s="113" t="s">
        <v>2</v>
      </c>
      <c r="C703" s="117">
        <f>C705</f>
        <v>12</v>
      </c>
    </row>
    <row r="704" spans="1:5" s="214" customFormat="1" ht="15">
      <c r="A704" s="342" t="s">
        <v>163</v>
      </c>
      <c r="B704" s="79" t="s">
        <v>1</v>
      </c>
      <c r="C704" s="57">
        <v>12</v>
      </c>
      <c r="D704" s="213"/>
    </row>
    <row r="705" spans="1:5" s="55" customFormat="1">
      <c r="A705" s="58"/>
      <c r="B705" s="50" t="s">
        <v>2</v>
      </c>
      <c r="C705" s="57">
        <v>12</v>
      </c>
      <c r="D705" s="73"/>
    </row>
    <row r="706" spans="1:5" s="127" customFormat="1" ht="25.5">
      <c r="A706" s="232" t="s">
        <v>219</v>
      </c>
      <c r="B706" s="128" t="s">
        <v>1</v>
      </c>
      <c r="C706" s="117">
        <f>C708+C710+C712</f>
        <v>407</v>
      </c>
    </row>
    <row r="707" spans="1:5" s="127" customFormat="1">
      <c r="A707" s="208"/>
      <c r="B707" s="113" t="s">
        <v>2</v>
      </c>
      <c r="C707" s="117">
        <f>C709+C711+C713</f>
        <v>407</v>
      </c>
    </row>
    <row r="708" spans="1:5" s="214" customFormat="1" ht="15">
      <c r="A708" s="343" t="s">
        <v>220</v>
      </c>
      <c r="B708" s="79" t="s">
        <v>1</v>
      </c>
      <c r="C708" s="57">
        <v>161</v>
      </c>
      <c r="D708" s="213"/>
    </row>
    <row r="709" spans="1:5" s="55" customFormat="1">
      <c r="A709" s="58"/>
      <c r="B709" s="50" t="s">
        <v>2</v>
      </c>
      <c r="C709" s="57">
        <v>161</v>
      </c>
      <c r="D709" s="73"/>
    </row>
    <row r="710" spans="1:5" s="383" customFormat="1" ht="15">
      <c r="A710" s="389" t="s">
        <v>292</v>
      </c>
      <c r="B710" s="390" t="s">
        <v>1</v>
      </c>
      <c r="C710" s="382">
        <v>85</v>
      </c>
    </row>
    <row r="711" spans="1:5" s="55" customFormat="1">
      <c r="A711" s="58"/>
      <c r="B711" s="50" t="s">
        <v>2</v>
      </c>
      <c r="C711" s="57">
        <v>85</v>
      </c>
      <c r="D711" s="73"/>
    </row>
    <row r="712" spans="1:5" s="214" customFormat="1" ht="15">
      <c r="A712" s="343" t="s">
        <v>224</v>
      </c>
      <c r="B712" s="79" t="s">
        <v>1</v>
      </c>
      <c r="C712" s="57">
        <v>161</v>
      </c>
      <c r="D712" s="213"/>
    </row>
    <row r="713" spans="1:5" s="55" customFormat="1">
      <c r="A713" s="58"/>
      <c r="B713" s="50" t="s">
        <v>2</v>
      </c>
      <c r="C713" s="57">
        <v>161</v>
      </c>
      <c r="D713" s="73"/>
    </row>
    <row r="714" spans="1:5">
      <c r="A714" s="37" t="s">
        <v>65</v>
      </c>
      <c r="B714" s="12" t="s">
        <v>1</v>
      </c>
      <c r="C714" s="76">
        <f>C716+C720</f>
        <v>1241</v>
      </c>
    </row>
    <row r="715" spans="1:5">
      <c r="A715" s="14"/>
      <c r="B715" s="11" t="s">
        <v>2</v>
      </c>
      <c r="C715" s="76">
        <f>C717+C721</f>
        <v>1241</v>
      </c>
    </row>
    <row r="716" spans="1:5" ht="28.5">
      <c r="A716" s="275" t="s">
        <v>221</v>
      </c>
      <c r="B716" s="95" t="s">
        <v>1</v>
      </c>
      <c r="C716" s="32">
        <f>C718</f>
        <v>8</v>
      </c>
      <c r="E716" s="87"/>
    </row>
    <row r="717" spans="1:5">
      <c r="A717" s="10"/>
      <c r="B717" s="100" t="s">
        <v>2</v>
      </c>
      <c r="C717" s="32">
        <f>C719</f>
        <v>8</v>
      </c>
      <c r="E717" s="87"/>
    </row>
    <row r="718" spans="1:5" s="214" customFormat="1" ht="15">
      <c r="A718" s="344" t="s">
        <v>165</v>
      </c>
      <c r="B718" s="79" t="s">
        <v>1</v>
      </c>
      <c r="C718" s="57">
        <v>8</v>
      </c>
      <c r="D718" s="213"/>
    </row>
    <row r="719" spans="1:5" s="55" customFormat="1">
      <c r="A719" s="58"/>
      <c r="B719" s="50" t="s">
        <v>2</v>
      </c>
      <c r="C719" s="57">
        <v>8</v>
      </c>
      <c r="D719" s="73"/>
    </row>
    <row r="720" spans="1:5" s="127" customFormat="1" ht="25.5">
      <c r="A720" s="232" t="s">
        <v>219</v>
      </c>
      <c r="B720" s="128" t="s">
        <v>1</v>
      </c>
      <c r="C720" s="117">
        <f>C722+C724+C726+C728</f>
        <v>1233</v>
      </c>
    </row>
    <row r="721" spans="1:5" s="127" customFormat="1">
      <c r="A721" s="208"/>
      <c r="B721" s="113" t="s">
        <v>2</v>
      </c>
      <c r="C721" s="117">
        <f>C723+C725+C727+C729</f>
        <v>1233</v>
      </c>
    </row>
    <row r="722" spans="1:5" s="214" customFormat="1" ht="15">
      <c r="A722" s="343" t="s">
        <v>220</v>
      </c>
      <c r="B722" s="79" t="s">
        <v>1</v>
      </c>
      <c r="C722" s="57">
        <v>56</v>
      </c>
      <c r="D722" s="213"/>
    </row>
    <row r="723" spans="1:5" s="55" customFormat="1">
      <c r="A723" s="58"/>
      <c r="B723" s="50" t="s">
        <v>2</v>
      </c>
      <c r="C723" s="57">
        <v>56</v>
      </c>
      <c r="D723" s="73"/>
    </row>
    <row r="724" spans="1:5" s="383" customFormat="1" ht="15">
      <c r="A724" s="389" t="s">
        <v>292</v>
      </c>
      <c r="B724" s="390" t="s">
        <v>1</v>
      </c>
      <c r="C724" s="382">
        <v>77</v>
      </c>
    </row>
    <row r="725" spans="1:5" s="55" customFormat="1">
      <c r="A725" s="58"/>
      <c r="B725" s="50" t="s">
        <v>2</v>
      </c>
      <c r="C725" s="57">
        <v>77</v>
      </c>
      <c r="D725" s="73"/>
    </row>
    <row r="726" spans="1:5" s="214" customFormat="1" ht="15">
      <c r="A726" s="343" t="s">
        <v>224</v>
      </c>
      <c r="B726" s="79" t="s">
        <v>1</v>
      </c>
      <c r="C726" s="57">
        <v>56</v>
      </c>
      <c r="D726" s="213"/>
    </row>
    <row r="727" spans="1:5" s="55" customFormat="1">
      <c r="A727" s="58"/>
      <c r="B727" s="50" t="s">
        <v>2</v>
      </c>
      <c r="C727" s="57">
        <v>56</v>
      </c>
      <c r="D727" s="73"/>
    </row>
    <row r="728" spans="1:5" s="214" customFormat="1" ht="15">
      <c r="A728" s="343" t="s">
        <v>225</v>
      </c>
      <c r="B728" s="79" t="s">
        <v>1</v>
      </c>
      <c r="C728" s="57">
        <v>1044</v>
      </c>
      <c r="D728" s="213"/>
    </row>
    <row r="729" spans="1:5" s="55" customFormat="1">
      <c r="A729" s="58"/>
      <c r="B729" s="50" t="s">
        <v>2</v>
      </c>
      <c r="C729" s="57">
        <v>1044</v>
      </c>
      <c r="D729" s="73"/>
    </row>
    <row r="730" spans="1:5">
      <c r="A730" s="27" t="s">
        <v>24</v>
      </c>
      <c r="B730" s="9" t="s">
        <v>1</v>
      </c>
      <c r="C730" s="23">
        <f>C732+C736+C740</f>
        <v>4935</v>
      </c>
    </row>
    <row r="731" spans="1:5">
      <c r="A731" s="10"/>
      <c r="B731" s="11" t="s">
        <v>2</v>
      </c>
      <c r="C731" s="23">
        <f>C733+C737+C741</f>
        <v>4935</v>
      </c>
    </row>
    <row r="732" spans="1:5" s="127" customFormat="1" ht="14.25">
      <c r="A732" s="273" t="s">
        <v>204</v>
      </c>
      <c r="B732" s="128" t="s">
        <v>1</v>
      </c>
      <c r="C732" s="117">
        <f>C734</f>
        <v>49</v>
      </c>
    </row>
    <row r="733" spans="1:5" s="127" customFormat="1">
      <c r="A733" s="208"/>
      <c r="B733" s="113" t="s">
        <v>2</v>
      </c>
      <c r="C733" s="117">
        <f>C735</f>
        <v>49</v>
      </c>
    </row>
    <row r="734" spans="1:5" s="214" customFormat="1" ht="15">
      <c r="A734" s="339" t="s">
        <v>164</v>
      </c>
      <c r="B734" s="79" t="s">
        <v>1</v>
      </c>
      <c r="C734" s="57">
        <v>49</v>
      </c>
      <c r="D734" s="213"/>
    </row>
    <row r="735" spans="1:5" s="55" customFormat="1">
      <c r="A735" s="58"/>
      <c r="B735" s="50" t="s">
        <v>2</v>
      </c>
      <c r="C735" s="57">
        <v>49</v>
      </c>
      <c r="D735" s="73"/>
    </row>
    <row r="736" spans="1:5" ht="28.5">
      <c r="A736" s="275" t="s">
        <v>203</v>
      </c>
      <c r="B736" s="95" t="s">
        <v>1</v>
      </c>
      <c r="C736" s="32">
        <f>C738</f>
        <v>10</v>
      </c>
      <c r="E736" s="87"/>
    </row>
    <row r="737" spans="1:5">
      <c r="A737" s="10"/>
      <c r="B737" s="100" t="s">
        <v>2</v>
      </c>
      <c r="C737" s="32">
        <f>C739</f>
        <v>10</v>
      </c>
      <c r="E737" s="87"/>
    </row>
    <row r="738" spans="1:5" s="214" customFormat="1" ht="15">
      <c r="A738" s="324" t="s">
        <v>205</v>
      </c>
      <c r="B738" s="79" t="s">
        <v>1</v>
      </c>
      <c r="C738" s="57">
        <v>10</v>
      </c>
      <c r="D738" s="213"/>
    </row>
    <row r="739" spans="1:5" s="55" customFormat="1">
      <c r="A739" s="58"/>
      <c r="B739" s="50" t="s">
        <v>2</v>
      </c>
      <c r="C739" s="57">
        <v>10</v>
      </c>
      <c r="D739" s="73"/>
    </row>
    <row r="740" spans="1:5" s="127" customFormat="1" ht="25.5">
      <c r="A740" s="232" t="s">
        <v>222</v>
      </c>
      <c r="B740" s="128" t="s">
        <v>1</v>
      </c>
      <c r="C740" s="117">
        <f>C742+C744+C746+C748</f>
        <v>4876</v>
      </c>
    </row>
    <row r="741" spans="1:5" s="127" customFormat="1">
      <c r="A741" s="208"/>
      <c r="B741" s="113" t="s">
        <v>2</v>
      </c>
      <c r="C741" s="117">
        <f>C743+C745+C747+C749</f>
        <v>4876</v>
      </c>
    </row>
    <row r="742" spans="1:5" s="214" customFormat="1" ht="15">
      <c r="A742" s="343" t="s">
        <v>220</v>
      </c>
      <c r="B742" s="79" t="s">
        <v>1</v>
      </c>
      <c r="C742" s="57">
        <v>804</v>
      </c>
      <c r="D742" s="213"/>
    </row>
    <row r="743" spans="1:5" s="55" customFormat="1">
      <c r="A743" s="58"/>
      <c r="B743" s="50" t="s">
        <v>2</v>
      </c>
      <c r="C743" s="57">
        <v>804</v>
      </c>
      <c r="D743" s="73"/>
    </row>
    <row r="744" spans="1:5" s="383" customFormat="1" ht="15">
      <c r="A744" s="389" t="s">
        <v>292</v>
      </c>
      <c r="B744" s="390" t="s">
        <v>1</v>
      </c>
      <c r="C744" s="382">
        <v>52</v>
      </c>
    </row>
    <row r="745" spans="1:5" s="55" customFormat="1">
      <c r="A745" s="58"/>
      <c r="B745" s="50" t="s">
        <v>2</v>
      </c>
      <c r="C745" s="57">
        <v>52</v>
      </c>
      <c r="D745" s="73"/>
    </row>
    <row r="746" spans="1:5" s="214" customFormat="1" ht="15">
      <c r="A746" s="343" t="s">
        <v>224</v>
      </c>
      <c r="B746" s="79" t="s">
        <v>1</v>
      </c>
      <c r="C746" s="57">
        <v>804</v>
      </c>
      <c r="D746" s="213"/>
    </row>
    <row r="747" spans="1:5" s="55" customFormat="1">
      <c r="A747" s="58"/>
      <c r="B747" s="50" t="s">
        <v>2</v>
      </c>
      <c r="C747" s="57">
        <v>804</v>
      </c>
      <c r="D747" s="73"/>
    </row>
    <row r="748" spans="1:5" s="214" customFormat="1" ht="15">
      <c r="A748" s="343" t="s">
        <v>225</v>
      </c>
      <c r="B748" s="79" t="s">
        <v>1</v>
      </c>
      <c r="C748" s="57">
        <v>3216</v>
      </c>
      <c r="D748" s="213"/>
    </row>
    <row r="749" spans="1:5" s="55" customFormat="1">
      <c r="A749" s="58"/>
      <c r="B749" s="50" t="s">
        <v>2</v>
      </c>
      <c r="C749" s="57">
        <v>3216</v>
      </c>
      <c r="D749" s="73"/>
    </row>
    <row r="750" spans="1:5" s="48" customFormat="1">
      <c r="A750" s="30" t="s">
        <v>17</v>
      </c>
      <c r="B750" s="12" t="s">
        <v>1</v>
      </c>
      <c r="C750" s="23">
        <f t="shared" ref="C750:C757" si="16">C752</f>
        <v>10</v>
      </c>
    </row>
    <row r="751" spans="1:5" s="48" customFormat="1">
      <c r="A751" s="14" t="s">
        <v>9</v>
      </c>
      <c r="B751" s="11" t="s">
        <v>2</v>
      </c>
      <c r="C751" s="23">
        <f t="shared" si="16"/>
        <v>10</v>
      </c>
    </row>
    <row r="752" spans="1:5" s="48" customFormat="1">
      <c r="A752" s="16" t="s">
        <v>10</v>
      </c>
      <c r="B752" s="9" t="s">
        <v>1</v>
      </c>
      <c r="C752" s="23">
        <f t="shared" si="16"/>
        <v>10</v>
      </c>
    </row>
    <row r="753" spans="1:10" s="48" customFormat="1">
      <c r="A753" s="15"/>
      <c r="B753" s="11" t="s">
        <v>2</v>
      </c>
      <c r="C753" s="23">
        <f t="shared" si="16"/>
        <v>10</v>
      </c>
    </row>
    <row r="754" spans="1:10">
      <c r="A754" s="27" t="s">
        <v>65</v>
      </c>
      <c r="B754" s="12" t="s">
        <v>1</v>
      </c>
      <c r="C754" s="23">
        <f t="shared" si="16"/>
        <v>10</v>
      </c>
      <c r="D754"/>
    </row>
    <row r="755" spans="1:10">
      <c r="A755" s="10"/>
      <c r="B755" s="11" t="s">
        <v>2</v>
      </c>
      <c r="C755" s="23">
        <f t="shared" si="16"/>
        <v>10</v>
      </c>
      <c r="D755"/>
    </row>
    <row r="756" spans="1:10" s="201" customFormat="1" ht="14.25">
      <c r="A756" s="277" t="s">
        <v>166</v>
      </c>
      <c r="B756" s="78" t="s">
        <v>1</v>
      </c>
      <c r="C756" s="137">
        <f t="shared" si="16"/>
        <v>10</v>
      </c>
    </row>
    <row r="757" spans="1:10" s="201" customFormat="1">
      <c r="A757" s="141"/>
      <c r="B757" s="50" t="s">
        <v>2</v>
      </c>
      <c r="C757" s="137">
        <f t="shared" si="16"/>
        <v>10</v>
      </c>
    </row>
    <row r="758" spans="1:10" s="213" customFormat="1" ht="15">
      <c r="A758" s="345" t="s">
        <v>167</v>
      </c>
      <c r="B758" s="78" t="s">
        <v>1</v>
      </c>
      <c r="C758" s="57">
        <v>10</v>
      </c>
    </row>
    <row r="759" spans="1:10" s="73" customFormat="1">
      <c r="A759" s="202"/>
      <c r="B759" s="50" t="s">
        <v>2</v>
      </c>
      <c r="C759" s="57">
        <v>10</v>
      </c>
    </row>
    <row r="760" spans="1:10">
      <c r="A760" s="477" t="s">
        <v>95</v>
      </c>
      <c r="B760" s="478"/>
      <c r="C760" s="479"/>
      <c r="D760" s="93"/>
      <c r="E760" s="93"/>
      <c r="F760" s="93"/>
      <c r="G760" s="93"/>
      <c r="H760" s="93"/>
      <c r="I760" s="93"/>
      <c r="J760" s="13"/>
    </row>
    <row r="761" spans="1:10">
      <c r="A761" s="25" t="s">
        <v>14</v>
      </c>
      <c r="B761" s="12" t="s">
        <v>1</v>
      </c>
      <c r="C761" s="23">
        <f t="shared" ref="C761:C770" si="17">C763</f>
        <v>380</v>
      </c>
      <c r="D761" s="90"/>
      <c r="E761" s="195"/>
      <c r="F761" s="90"/>
      <c r="G761" s="90"/>
      <c r="H761" s="90"/>
      <c r="I761" s="90"/>
      <c r="J761" s="13"/>
    </row>
    <row r="762" spans="1:10">
      <c r="A762" s="26" t="s">
        <v>15</v>
      </c>
      <c r="B762" s="11" t="s">
        <v>2</v>
      </c>
      <c r="C762" s="23">
        <f t="shared" si="17"/>
        <v>380</v>
      </c>
      <c r="D762" s="23">
        <f>D764</f>
        <v>0</v>
      </c>
      <c r="E762" s="195"/>
      <c r="F762" s="90"/>
      <c r="G762" s="90"/>
      <c r="H762" s="90"/>
      <c r="I762" s="90"/>
      <c r="J762" s="13"/>
    </row>
    <row r="763" spans="1:10" s="48" customFormat="1">
      <c r="A763" s="190" t="s">
        <v>21</v>
      </c>
      <c r="B763" s="17" t="s">
        <v>1</v>
      </c>
      <c r="C763" s="23">
        <f t="shared" si="17"/>
        <v>380</v>
      </c>
    </row>
    <row r="764" spans="1:10" s="48" customFormat="1">
      <c r="A764" s="14" t="s">
        <v>9</v>
      </c>
      <c r="B764" s="18" t="s">
        <v>2</v>
      </c>
      <c r="C764" s="23">
        <f t="shared" si="17"/>
        <v>380</v>
      </c>
    </row>
    <row r="765" spans="1:10" s="48" customFormat="1">
      <c r="A765" s="16" t="s">
        <v>10</v>
      </c>
      <c r="B765" s="9" t="s">
        <v>1</v>
      </c>
      <c r="C765" s="23">
        <f t="shared" si="17"/>
        <v>380</v>
      </c>
    </row>
    <row r="766" spans="1:10" s="48" customFormat="1">
      <c r="A766" s="15"/>
      <c r="B766" s="11" t="s">
        <v>2</v>
      </c>
      <c r="C766" s="23">
        <f t="shared" si="17"/>
        <v>380</v>
      </c>
    </row>
    <row r="767" spans="1:10" s="48" customFormat="1">
      <c r="A767" s="94" t="s">
        <v>23</v>
      </c>
      <c r="B767" s="17" t="s">
        <v>1</v>
      </c>
      <c r="C767" s="23">
        <f t="shared" si="17"/>
        <v>380</v>
      </c>
    </row>
    <row r="768" spans="1:10" s="48" customFormat="1">
      <c r="A768" s="27"/>
      <c r="B768" s="18" t="s">
        <v>2</v>
      </c>
      <c r="C768" s="23">
        <f t="shared" si="17"/>
        <v>380</v>
      </c>
    </row>
    <row r="769" spans="1:10" s="85" customFormat="1">
      <c r="A769" s="84" t="s">
        <v>16</v>
      </c>
      <c r="B769" s="33" t="s">
        <v>1</v>
      </c>
      <c r="C769" s="32">
        <f t="shared" si="17"/>
        <v>380</v>
      </c>
      <c r="D769" s="91"/>
      <c r="E769" s="91"/>
      <c r="F769" s="91"/>
      <c r="G769" s="91"/>
      <c r="H769" s="91"/>
      <c r="I769" s="91"/>
      <c r="J769" s="92"/>
    </row>
    <row r="770" spans="1:10" s="85" customFormat="1">
      <c r="A770" s="38"/>
      <c r="B770" s="35" t="s">
        <v>2</v>
      </c>
      <c r="C770" s="32">
        <f t="shared" si="17"/>
        <v>380</v>
      </c>
      <c r="D770" s="91"/>
      <c r="E770" s="91"/>
      <c r="F770" s="91"/>
      <c r="G770" s="91"/>
      <c r="H770" s="91"/>
      <c r="I770" s="91"/>
      <c r="J770" s="92"/>
    </row>
    <row r="771" spans="1:10" s="85" customFormat="1">
      <c r="A771" s="235" t="s">
        <v>96</v>
      </c>
      <c r="B771" s="33" t="s">
        <v>1</v>
      </c>
      <c r="C771" s="32">
        <f>C773+C775</f>
        <v>380</v>
      </c>
      <c r="D771" s="91"/>
      <c r="E771" s="91"/>
      <c r="F771" s="91"/>
      <c r="G771" s="91"/>
      <c r="H771" s="91"/>
      <c r="I771" s="91"/>
      <c r="J771" s="92"/>
    </row>
    <row r="772" spans="1:10" s="85" customFormat="1">
      <c r="A772" s="38"/>
      <c r="B772" s="35" t="s">
        <v>2</v>
      </c>
      <c r="C772" s="32">
        <f>C774+C776</f>
        <v>380</v>
      </c>
      <c r="D772" s="91"/>
      <c r="E772" s="91"/>
      <c r="F772" s="91"/>
      <c r="G772" s="91"/>
      <c r="H772" s="91"/>
      <c r="I772" s="91"/>
      <c r="J772" s="92"/>
    </row>
    <row r="773" spans="1:10" s="71" customFormat="1" ht="15">
      <c r="A773" s="346" t="s">
        <v>170</v>
      </c>
      <c r="B773" s="17" t="s">
        <v>1</v>
      </c>
      <c r="C773" s="51">
        <v>30</v>
      </c>
      <c r="D773" s="278"/>
      <c r="E773" s="278"/>
      <c r="F773" s="278"/>
      <c r="G773" s="278"/>
      <c r="H773" s="278"/>
      <c r="I773" s="278"/>
      <c r="J773" s="279"/>
    </row>
    <row r="774" spans="1:10" s="203" customFormat="1">
      <c r="A774" s="26"/>
      <c r="B774" s="18" t="s">
        <v>2</v>
      </c>
      <c r="C774" s="51">
        <v>30</v>
      </c>
      <c r="D774" s="52"/>
      <c r="E774" s="52"/>
      <c r="F774" s="52"/>
      <c r="G774" s="52"/>
      <c r="H774" s="52"/>
      <c r="I774" s="52"/>
      <c r="J774" s="204"/>
    </row>
    <row r="775" spans="1:10" s="71" customFormat="1" ht="15">
      <c r="A775" s="345" t="s">
        <v>207</v>
      </c>
      <c r="B775" s="17" t="s">
        <v>1</v>
      </c>
      <c r="C775" s="51">
        <v>350</v>
      </c>
      <c r="D775" s="278"/>
      <c r="E775" s="278"/>
      <c r="F775" s="278"/>
      <c r="G775" s="278"/>
      <c r="H775" s="278"/>
      <c r="I775" s="278"/>
      <c r="J775" s="279"/>
    </row>
    <row r="776" spans="1:10" s="203" customFormat="1">
      <c r="A776" s="26"/>
      <c r="B776" s="18" t="s">
        <v>2</v>
      </c>
      <c r="C776" s="51">
        <v>350</v>
      </c>
      <c r="D776" s="52"/>
      <c r="E776" s="52"/>
      <c r="F776" s="52"/>
      <c r="G776" s="52"/>
      <c r="H776" s="52"/>
      <c r="I776" s="52"/>
      <c r="J776" s="204"/>
    </row>
    <row r="777" spans="1:10">
      <c r="A777" s="450" t="s">
        <v>40</v>
      </c>
      <c r="B777" s="450"/>
      <c r="C777" s="450"/>
      <c r="D777"/>
    </row>
    <row r="778" spans="1:10">
      <c r="A778" s="451" t="s">
        <v>14</v>
      </c>
      <c r="B778" s="451"/>
      <c r="C778" s="451"/>
      <c r="D778"/>
    </row>
    <row r="779" spans="1:10">
      <c r="A779" s="189" t="s">
        <v>22</v>
      </c>
      <c r="B779" s="12" t="s">
        <v>1</v>
      </c>
      <c r="C779" s="23">
        <f>C781+C791</f>
        <v>14908</v>
      </c>
      <c r="D779"/>
    </row>
    <row r="780" spans="1:10">
      <c r="A780" s="10"/>
      <c r="B780" s="11" t="s">
        <v>2</v>
      </c>
      <c r="C780" s="23">
        <f>C782+C792</f>
        <v>14908</v>
      </c>
      <c r="D780"/>
    </row>
    <row r="781" spans="1:10" s="48" customFormat="1">
      <c r="A781" s="36" t="s">
        <v>19</v>
      </c>
      <c r="B781" s="9" t="s">
        <v>1</v>
      </c>
      <c r="C781" s="32">
        <f>C783+C785</f>
        <v>9496</v>
      </c>
    </row>
    <row r="782" spans="1:10" s="48" customFormat="1">
      <c r="A782" s="10" t="s">
        <v>20</v>
      </c>
      <c r="B782" s="11" t="s">
        <v>2</v>
      </c>
      <c r="C782" s="32">
        <f>C784+C786</f>
        <v>9496</v>
      </c>
    </row>
    <row r="783" spans="1:10">
      <c r="A783" s="82" t="s">
        <v>42</v>
      </c>
      <c r="B783" s="79" t="s">
        <v>1</v>
      </c>
      <c r="C783" s="86">
        <f>C892</f>
        <v>3253</v>
      </c>
      <c r="D783"/>
    </row>
    <row r="784" spans="1:10">
      <c r="A784" s="15"/>
      <c r="B784" s="50" t="s">
        <v>2</v>
      </c>
      <c r="C784" s="86">
        <f>C893</f>
        <v>3253</v>
      </c>
      <c r="D784"/>
    </row>
    <row r="785" spans="1:9" s="48" customFormat="1">
      <c r="A785" s="16" t="s">
        <v>10</v>
      </c>
      <c r="B785" s="9" t="s">
        <v>1</v>
      </c>
      <c r="C785" s="23">
        <f>C787</f>
        <v>6243</v>
      </c>
    </row>
    <row r="786" spans="1:9" s="48" customFormat="1">
      <c r="A786" s="15"/>
      <c r="B786" s="11" t="s">
        <v>2</v>
      </c>
      <c r="C786" s="23">
        <f>C788</f>
        <v>6243</v>
      </c>
    </row>
    <row r="787" spans="1:9" s="48" customFormat="1">
      <c r="A787" s="94" t="s">
        <v>23</v>
      </c>
      <c r="B787" s="17" t="s">
        <v>1</v>
      </c>
      <c r="C787" s="23">
        <f>C789</f>
        <v>6243</v>
      </c>
    </row>
    <row r="788" spans="1:9" s="48" customFormat="1">
      <c r="A788" s="27"/>
      <c r="B788" s="18" t="s">
        <v>2</v>
      </c>
      <c r="C788" s="23">
        <f>C790</f>
        <v>6243</v>
      </c>
    </row>
    <row r="789" spans="1:9" s="48" customFormat="1">
      <c r="A789" s="37" t="s">
        <v>24</v>
      </c>
      <c r="B789" s="17" t="s">
        <v>1</v>
      </c>
      <c r="C789" s="23">
        <f>C808+C898</f>
        <v>6243</v>
      </c>
    </row>
    <row r="790" spans="1:9" s="48" customFormat="1">
      <c r="A790" s="14"/>
      <c r="B790" s="18" t="s">
        <v>2</v>
      </c>
      <c r="C790" s="23">
        <f>C809+C899</f>
        <v>6243</v>
      </c>
    </row>
    <row r="791" spans="1:9" s="48" customFormat="1">
      <c r="A791" s="190" t="s">
        <v>17</v>
      </c>
      <c r="B791" s="17" t="s">
        <v>1</v>
      </c>
      <c r="C791" s="32">
        <f t="shared" ref="C791:C796" si="18">C793</f>
        <v>5412</v>
      </c>
    </row>
    <row r="792" spans="1:9" s="48" customFormat="1">
      <c r="A792" s="14" t="s">
        <v>9</v>
      </c>
      <c r="B792" s="18" t="s">
        <v>2</v>
      </c>
      <c r="C792" s="32">
        <f t="shared" si="18"/>
        <v>5412</v>
      </c>
    </row>
    <row r="793" spans="1:9" s="48" customFormat="1">
      <c r="A793" s="16" t="s">
        <v>10</v>
      </c>
      <c r="B793" s="9" t="s">
        <v>1</v>
      </c>
      <c r="C793" s="23">
        <f t="shared" si="18"/>
        <v>5412</v>
      </c>
    </row>
    <row r="794" spans="1:9" s="48" customFormat="1">
      <c r="A794" s="15"/>
      <c r="B794" s="11" t="s">
        <v>2</v>
      </c>
      <c r="C794" s="23">
        <f t="shared" si="18"/>
        <v>5412</v>
      </c>
    </row>
    <row r="795" spans="1:9" s="48" customFormat="1">
      <c r="A795" s="94" t="s">
        <v>23</v>
      </c>
      <c r="B795" s="17" t="s">
        <v>1</v>
      </c>
      <c r="C795" s="23">
        <f t="shared" si="18"/>
        <v>5412</v>
      </c>
    </row>
    <row r="796" spans="1:9" s="48" customFormat="1">
      <c r="A796" s="27"/>
      <c r="B796" s="18" t="s">
        <v>2</v>
      </c>
      <c r="C796" s="23">
        <f t="shared" si="18"/>
        <v>5412</v>
      </c>
    </row>
    <row r="797" spans="1:9" s="48" customFormat="1">
      <c r="A797" s="37" t="s">
        <v>24</v>
      </c>
      <c r="B797" s="17" t="s">
        <v>1</v>
      </c>
      <c r="C797" s="23">
        <f>C825+C856+C881</f>
        <v>5412</v>
      </c>
    </row>
    <row r="798" spans="1:9" s="48" customFormat="1">
      <c r="A798" s="14"/>
      <c r="B798" s="18" t="s">
        <v>2</v>
      </c>
      <c r="C798" s="23">
        <f>C826+C857+C882</f>
        <v>5412</v>
      </c>
    </row>
    <row r="799" spans="1:9" s="48" customFormat="1">
      <c r="A799" s="300" t="s">
        <v>18</v>
      </c>
      <c r="B799" s="301"/>
      <c r="C799" s="302"/>
      <c r="D799" s="153"/>
      <c r="E799" s="154"/>
      <c r="F799" s="153"/>
      <c r="G799" s="153"/>
      <c r="H799" s="153"/>
      <c r="I799" s="153"/>
    </row>
    <row r="800" spans="1:9" s="48" customFormat="1">
      <c r="A800" s="186" t="s">
        <v>14</v>
      </c>
      <c r="B800" s="78" t="s">
        <v>1</v>
      </c>
      <c r="C800" s="57">
        <f t="shared" ref="C800:C807" si="19">C802</f>
        <v>441</v>
      </c>
      <c r="D800" s="155"/>
      <c r="E800" s="155"/>
      <c r="F800" s="155"/>
      <c r="G800" s="155"/>
      <c r="H800" s="155"/>
      <c r="I800" s="155"/>
    </row>
    <row r="801" spans="1:11" s="48" customFormat="1">
      <c r="A801" s="26" t="s">
        <v>50</v>
      </c>
      <c r="B801" s="18" t="s">
        <v>2</v>
      </c>
      <c r="C801" s="57">
        <f t="shared" si="19"/>
        <v>441</v>
      </c>
      <c r="D801" s="54"/>
      <c r="E801" s="54"/>
      <c r="F801" s="54"/>
      <c r="G801" s="54"/>
      <c r="H801" s="54"/>
      <c r="I801" s="54"/>
    </row>
    <row r="802" spans="1:11" s="48" customFormat="1">
      <c r="A802" s="176" t="s">
        <v>28</v>
      </c>
      <c r="B802" s="17" t="s">
        <v>1</v>
      </c>
      <c r="C802" s="32">
        <f t="shared" si="19"/>
        <v>441</v>
      </c>
      <c r="D802" s="54"/>
      <c r="E802" s="54"/>
      <c r="F802" s="54"/>
      <c r="G802" s="54"/>
      <c r="H802" s="54"/>
      <c r="I802" s="54"/>
    </row>
    <row r="803" spans="1:11" s="48" customFormat="1">
      <c r="A803" s="26" t="s">
        <v>51</v>
      </c>
      <c r="B803" s="18" t="s">
        <v>2</v>
      </c>
      <c r="C803" s="32">
        <f t="shared" si="19"/>
        <v>441</v>
      </c>
      <c r="D803" s="54"/>
      <c r="E803" s="54"/>
      <c r="F803" s="54"/>
      <c r="G803" s="54"/>
      <c r="H803" s="54"/>
      <c r="I803" s="54"/>
    </row>
    <row r="804" spans="1:11">
      <c r="A804" s="16" t="s">
        <v>10</v>
      </c>
      <c r="B804" s="9" t="s">
        <v>1</v>
      </c>
      <c r="C804" s="23">
        <f t="shared" si="19"/>
        <v>441</v>
      </c>
      <c r="D804" s="53"/>
      <c r="E804" s="60"/>
      <c r="F804" s="60"/>
      <c r="G804" s="60"/>
      <c r="H804" s="60"/>
      <c r="I804" s="60"/>
      <c r="J804" s="13"/>
      <c r="K804" s="13"/>
    </row>
    <row r="805" spans="1:11">
      <c r="A805" s="15"/>
      <c r="B805" s="11" t="s">
        <v>2</v>
      </c>
      <c r="C805" s="23">
        <f t="shared" si="19"/>
        <v>441</v>
      </c>
      <c r="D805" s="53"/>
      <c r="E805" s="60"/>
      <c r="F805" s="60"/>
      <c r="G805" s="60"/>
      <c r="H805" s="60"/>
      <c r="I805" s="60"/>
      <c r="J805" s="13"/>
      <c r="K805" s="13"/>
    </row>
    <row r="806" spans="1:11">
      <c r="A806" s="41" t="s">
        <v>23</v>
      </c>
      <c r="B806" s="17" t="s">
        <v>1</v>
      </c>
      <c r="C806" s="23">
        <f t="shared" si="19"/>
        <v>441</v>
      </c>
    </row>
    <row r="807" spans="1:11">
      <c r="A807" s="14"/>
      <c r="B807" s="18" t="s">
        <v>2</v>
      </c>
      <c r="C807" s="23">
        <f t="shared" si="19"/>
        <v>441</v>
      </c>
    </row>
    <row r="808" spans="1:11" s="48" customFormat="1">
      <c r="A808" s="37" t="s">
        <v>24</v>
      </c>
      <c r="B808" s="17" t="s">
        <v>1</v>
      </c>
      <c r="C808" s="23">
        <f>C810+C812+C814</f>
        <v>441</v>
      </c>
    </row>
    <row r="809" spans="1:11" s="48" customFormat="1">
      <c r="A809" s="14"/>
      <c r="B809" s="18" t="s">
        <v>2</v>
      </c>
      <c r="C809" s="23">
        <f>C811+C813+C815</f>
        <v>441</v>
      </c>
    </row>
    <row r="810" spans="1:11" s="127" customFormat="1" ht="45.75" customHeight="1">
      <c r="A810" s="299" t="s">
        <v>294</v>
      </c>
      <c r="B810" s="135" t="s">
        <v>1</v>
      </c>
      <c r="C810" s="57">
        <v>150</v>
      </c>
    </row>
    <row r="811" spans="1:11" s="127" customFormat="1">
      <c r="A811" s="198"/>
      <c r="B811" s="113" t="s">
        <v>2</v>
      </c>
      <c r="C811" s="57">
        <v>150</v>
      </c>
    </row>
    <row r="812" spans="1:11" s="127" customFormat="1" ht="57">
      <c r="A812" s="373" t="s">
        <v>283</v>
      </c>
      <c r="B812" s="135" t="s">
        <v>1</v>
      </c>
      <c r="C812" s="57">
        <v>138</v>
      </c>
    </row>
    <row r="813" spans="1:11" s="127" customFormat="1">
      <c r="A813" s="198"/>
      <c r="B813" s="113" t="s">
        <v>2</v>
      </c>
      <c r="C813" s="57">
        <v>138</v>
      </c>
    </row>
    <row r="814" spans="1:11" s="127" customFormat="1" ht="59.25" customHeight="1">
      <c r="A814" s="375" t="s">
        <v>295</v>
      </c>
      <c r="B814" s="135" t="s">
        <v>1</v>
      </c>
      <c r="C814" s="57">
        <v>153</v>
      </c>
    </row>
    <row r="815" spans="1:11" s="127" customFormat="1">
      <c r="A815" s="198"/>
      <c r="B815" s="113" t="s">
        <v>2</v>
      </c>
      <c r="C815" s="57">
        <v>153</v>
      </c>
    </row>
    <row r="816" spans="1:11">
      <c r="A816" s="463" t="s">
        <v>41</v>
      </c>
      <c r="B816" s="464"/>
      <c r="C816" s="465"/>
      <c r="D816"/>
      <c r="E816" s="55"/>
    </row>
    <row r="817" spans="1:4">
      <c r="A817" s="24" t="s">
        <v>14</v>
      </c>
      <c r="B817" s="12" t="s">
        <v>1</v>
      </c>
      <c r="C817" s="86">
        <f t="shared" ref="C817:C824" si="20">C819</f>
        <v>227</v>
      </c>
      <c r="D817"/>
    </row>
    <row r="818" spans="1:4">
      <c r="A818" s="26" t="s">
        <v>15</v>
      </c>
      <c r="B818" s="11" t="s">
        <v>2</v>
      </c>
      <c r="C818" s="86">
        <f t="shared" si="20"/>
        <v>227</v>
      </c>
      <c r="D818"/>
    </row>
    <row r="819" spans="1:4">
      <c r="A819" s="36" t="s">
        <v>66</v>
      </c>
      <c r="B819" s="17" t="s">
        <v>1</v>
      </c>
      <c r="C819" s="34">
        <f t="shared" si="20"/>
        <v>227</v>
      </c>
      <c r="D819"/>
    </row>
    <row r="820" spans="1:4">
      <c r="A820" s="10" t="s">
        <v>20</v>
      </c>
      <c r="B820" s="18" t="s">
        <v>2</v>
      </c>
      <c r="C820" s="34">
        <f t="shared" si="20"/>
        <v>227</v>
      </c>
      <c r="D820"/>
    </row>
    <row r="821" spans="1:4">
      <c r="A821" s="16" t="s">
        <v>10</v>
      </c>
      <c r="B821" s="9" t="s">
        <v>1</v>
      </c>
      <c r="C821" s="86">
        <f t="shared" si="20"/>
        <v>227</v>
      </c>
      <c r="D821"/>
    </row>
    <row r="822" spans="1:4">
      <c r="A822" s="15"/>
      <c r="B822" s="11" t="s">
        <v>2</v>
      </c>
      <c r="C822" s="86">
        <f t="shared" si="20"/>
        <v>227</v>
      </c>
      <c r="D822"/>
    </row>
    <row r="823" spans="1:4">
      <c r="A823" s="94" t="s">
        <v>23</v>
      </c>
      <c r="B823" s="9" t="s">
        <v>1</v>
      </c>
      <c r="C823" s="86">
        <f t="shared" si="20"/>
        <v>227</v>
      </c>
      <c r="D823"/>
    </row>
    <row r="824" spans="1:4">
      <c r="A824" s="14"/>
      <c r="B824" s="11" t="s">
        <v>2</v>
      </c>
      <c r="C824" s="86">
        <f t="shared" si="20"/>
        <v>227</v>
      </c>
      <c r="D824"/>
    </row>
    <row r="825" spans="1:4" s="85" customFormat="1">
      <c r="A825" s="109" t="s">
        <v>24</v>
      </c>
      <c r="B825" s="33" t="s">
        <v>1</v>
      </c>
      <c r="C825" s="34">
        <f>C827+C835+C845</f>
        <v>227</v>
      </c>
    </row>
    <row r="826" spans="1:4" s="85" customFormat="1" ht="12" customHeight="1">
      <c r="A826" s="97"/>
      <c r="B826" s="35" t="s">
        <v>2</v>
      </c>
      <c r="C826" s="34">
        <f>C828+C836+C846</f>
        <v>227</v>
      </c>
    </row>
    <row r="827" spans="1:4" s="85" customFormat="1">
      <c r="A827" s="84" t="s">
        <v>48</v>
      </c>
      <c r="B827" s="33" t="s">
        <v>1</v>
      </c>
      <c r="C827" s="32">
        <f>C829+C831+C833</f>
        <v>83</v>
      </c>
    </row>
    <row r="828" spans="1:4" s="85" customFormat="1">
      <c r="A828" s="97"/>
      <c r="B828" s="35" t="s">
        <v>2</v>
      </c>
      <c r="C828" s="32">
        <f>C830+C832+C834</f>
        <v>83</v>
      </c>
    </row>
    <row r="829" spans="1:4" s="119" customFormat="1" ht="30">
      <c r="A829" s="330" t="s">
        <v>228</v>
      </c>
      <c r="B829" s="135" t="s">
        <v>1</v>
      </c>
      <c r="C829" s="57">
        <v>48</v>
      </c>
    </row>
    <row r="830" spans="1:4" s="127" customFormat="1">
      <c r="A830" s="198"/>
      <c r="B830" s="113" t="s">
        <v>2</v>
      </c>
      <c r="C830" s="57">
        <v>48</v>
      </c>
    </row>
    <row r="831" spans="1:4" s="119" customFormat="1" ht="30">
      <c r="A831" s="330" t="s">
        <v>229</v>
      </c>
      <c r="B831" s="135" t="s">
        <v>1</v>
      </c>
      <c r="C831" s="57">
        <v>15</v>
      </c>
    </row>
    <row r="832" spans="1:4" s="127" customFormat="1">
      <c r="A832" s="198"/>
      <c r="B832" s="113" t="s">
        <v>2</v>
      </c>
      <c r="C832" s="57">
        <v>15</v>
      </c>
    </row>
    <row r="833" spans="1:3" s="119" customFormat="1" ht="15">
      <c r="A833" s="347" t="s">
        <v>230</v>
      </c>
      <c r="B833" s="135" t="s">
        <v>1</v>
      </c>
      <c r="C833" s="57">
        <v>20</v>
      </c>
    </row>
    <row r="834" spans="1:3" s="127" customFormat="1">
      <c r="A834" s="198"/>
      <c r="B834" s="113" t="s">
        <v>2</v>
      </c>
      <c r="C834" s="57">
        <v>20</v>
      </c>
    </row>
    <row r="835" spans="1:3" s="85" customFormat="1">
      <c r="A835" s="199" t="s">
        <v>71</v>
      </c>
      <c r="B835" s="33" t="s">
        <v>1</v>
      </c>
      <c r="C835" s="32">
        <f>C837+C839+C841+C843</f>
        <v>120</v>
      </c>
    </row>
    <row r="836" spans="1:3" s="85" customFormat="1">
      <c r="A836" s="97"/>
      <c r="B836" s="35" t="s">
        <v>2</v>
      </c>
      <c r="C836" s="32">
        <f>C838+C840+C842+C844</f>
        <v>120</v>
      </c>
    </row>
    <row r="837" spans="1:3" s="119" customFormat="1" ht="19.5" customHeight="1">
      <c r="A837" s="348" t="s">
        <v>68</v>
      </c>
      <c r="B837" s="135" t="s">
        <v>1</v>
      </c>
      <c r="C837" s="57">
        <v>25</v>
      </c>
    </row>
    <row r="838" spans="1:3" s="127" customFormat="1">
      <c r="A838" s="198"/>
      <c r="B838" s="113" t="s">
        <v>2</v>
      </c>
      <c r="C838" s="57">
        <v>25</v>
      </c>
    </row>
    <row r="839" spans="1:3" s="119" customFormat="1" ht="25.5">
      <c r="A839" s="311" t="s">
        <v>69</v>
      </c>
      <c r="B839" s="135" t="s">
        <v>1</v>
      </c>
      <c r="C839" s="57">
        <v>15</v>
      </c>
    </row>
    <row r="840" spans="1:3" s="127" customFormat="1">
      <c r="A840" s="198"/>
      <c r="B840" s="113" t="s">
        <v>2</v>
      </c>
      <c r="C840" s="57">
        <v>15</v>
      </c>
    </row>
    <row r="841" spans="1:3" s="119" customFormat="1">
      <c r="A841" s="311" t="s">
        <v>70</v>
      </c>
      <c r="B841" s="135" t="s">
        <v>1</v>
      </c>
      <c r="C841" s="57">
        <v>53</v>
      </c>
    </row>
    <row r="842" spans="1:3" s="127" customFormat="1">
      <c r="A842" s="198"/>
      <c r="B842" s="113" t="s">
        <v>2</v>
      </c>
      <c r="C842" s="57">
        <v>53</v>
      </c>
    </row>
    <row r="843" spans="1:3" s="119" customFormat="1" ht="38.25">
      <c r="A843" s="311" t="s">
        <v>276</v>
      </c>
      <c r="B843" s="349" t="s">
        <v>1</v>
      </c>
      <c r="C843" s="57">
        <v>27</v>
      </c>
    </row>
    <row r="844" spans="1:3" s="127" customFormat="1" ht="14.25" customHeight="1">
      <c r="A844" s="198"/>
      <c r="B844" s="113" t="s">
        <v>2</v>
      </c>
      <c r="C844" s="57">
        <v>27</v>
      </c>
    </row>
    <row r="845" spans="1:3" s="85" customFormat="1">
      <c r="A845" s="199" t="s">
        <v>103</v>
      </c>
      <c r="B845" s="33" t="s">
        <v>1</v>
      </c>
      <c r="C845" s="32">
        <f>C847</f>
        <v>24</v>
      </c>
    </row>
    <row r="846" spans="1:3" s="85" customFormat="1">
      <c r="A846" s="97"/>
      <c r="B846" s="35" t="s">
        <v>2</v>
      </c>
      <c r="C846" s="32">
        <f>C848</f>
        <v>24</v>
      </c>
    </row>
    <row r="847" spans="1:3" s="383" customFormat="1" ht="19.5" customHeight="1">
      <c r="A847" s="437" t="s">
        <v>131</v>
      </c>
      <c r="B847" s="381" t="s">
        <v>1</v>
      </c>
      <c r="C847" s="382">
        <v>24</v>
      </c>
    </row>
    <row r="848" spans="1:3" s="127" customFormat="1">
      <c r="A848" s="198"/>
      <c r="B848" s="113" t="s">
        <v>2</v>
      </c>
      <c r="C848" s="57">
        <v>24</v>
      </c>
    </row>
    <row r="849" spans="1:11" s="48" customFormat="1">
      <c r="A849" s="459" t="s">
        <v>37</v>
      </c>
      <c r="B849" s="459"/>
      <c r="C849" s="459"/>
    </row>
    <row r="850" spans="1:11" s="48" customFormat="1">
      <c r="A850" s="25" t="s">
        <v>14</v>
      </c>
      <c r="B850" s="17" t="s">
        <v>1</v>
      </c>
      <c r="C850" s="23">
        <f t="shared" ref="C850:C855" si="21">C852</f>
        <v>5170</v>
      </c>
      <c r="E850" s="87"/>
    </row>
    <row r="851" spans="1:11" s="48" customFormat="1">
      <c r="A851" s="26" t="s">
        <v>15</v>
      </c>
      <c r="B851" s="18" t="s">
        <v>2</v>
      </c>
      <c r="C851" s="23">
        <f t="shared" si="21"/>
        <v>5170</v>
      </c>
      <c r="E851" s="87"/>
    </row>
    <row r="852" spans="1:11" s="48" customFormat="1">
      <c r="A852" s="30" t="s">
        <v>17</v>
      </c>
      <c r="B852" s="12" t="s">
        <v>1</v>
      </c>
      <c r="C852" s="32">
        <f t="shared" si="21"/>
        <v>5170</v>
      </c>
      <c r="E852" s="87"/>
    </row>
    <row r="853" spans="1:11" s="48" customFormat="1">
      <c r="A853" s="14" t="s">
        <v>9</v>
      </c>
      <c r="B853" s="11" t="s">
        <v>2</v>
      </c>
      <c r="C853" s="32">
        <f t="shared" si="21"/>
        <v>5170</v>
      </c>
    </row>
    <row r="854" spans="1:11" s="48" customFormat="1">
      <c r="A854" s="16" t="s">
        <v>10</v>
      </c>
      <c r="B854" s="9" t="s">
        <v>1</v>
      </c>
      <c r="C854" s="23">
        <f t="shared" si="21"/>
        <v>5170</v>
      </c>
    </row>
    <row r="855" spans="1:11" s="48" customFormat="1">
      <c r="A855" s="15"/>
      <c r="B855" s="11" t="s">
        <v>2</v>
      </c>
      <c r="C855" s="23">
        <f t="shared" si="21"/>
        <v>5170</v>
      </c>
    </row>
    <row r="856" spans="1:11" s="87" customFormat="1" ht="15" customHeight="1">
      <c r="A856" s="229" t="s">
        <v>24</v>
      </c>
      <c r="B856" s="78" t="s">
        <v>1</v>
      </c>
      <c r="C856" s="57">
        <f>C858+C862+C870</f>
        <v>5170</v>
      </c>
    </row>
    <row r="857" spans="1:11" s="87" customFormat="1" ht="15" customHeight="1">
      <c r="A857" s="230"/>
      <c r="B857" s="50" t="s">
        <v>2</v>
      </c>
      <c r="C857" s="57">
        <f>C859+C863+C871</f>
        <v>5170</v>
      </c>
    </row>
    <row r="858" spans="1:11" s="223" customFormat="1">
      <c r="A858" s="98" t="s">
        <v>88</v>
      </c>
      <c r="B858" s="220" t="s">
        <v>1</v>
      </c>
      <c r="C858" s="221">
        <f>C860</f>
        <v>157</v>
      </c>
      <c r="D858" s="222"/>
    </row>
    <row r="859" spans="1:11" s="227" customFormat="1">
      <c r="A859" s="224"/>
      <c r="B859" s="225" t="s">
        <v>2</v>
      </c>
      <c r="C859" s="221">
        <f>C861</f>
        <v>157</v>
      </c>
      <c r="D859" s="226"/>
    </row>
    <row r="860" spans="1:11" s="260" customFormat="1" ht="46.5" customHeight="1">
      <c r="A860" s="360" t="s">
        <v>141</v>
      </c>
      <c r="B860" s="184" t="s">
        <v>1</v>
      </c>
      <c r="C860" s="121">
        <v>157</v>
      </c>
      <c r="D860" s="270"/>
      <c r="E860" s="270"/>
      <c r="F860" s="271"/>
      <c r="G860" s="261"/>
      <c r="H860" s="261"/>
      <c r="I860" s="266"/>
      <c r="J860" s="266"/>
      <c r="K860" s="266"/>
    </row>
    <row r="861" spans="1:11" s="123" customFormat="1" ht="16.5" customHeight="1">
      <c r="A861" s="206"/>
      <c r="B861" s="89" t="s">
        <v>2</v>
      </c>
      <c r="C861" s="121">
        <v>157</v>
      </c>
      <c r="D861" s="112"/>
      <c r="E861" s="112"/>
      <c r="F861" s="228"/>
      <c r="G861" s="121"/>
      <c r="H861" s="121"/>
      <c r="I861" s="205"/>
      <c r="J861" s="205"/>
      <c r="K861" s="205"/>
    </row>
    <row r="862" spans="1:11" s="223" customFormat="1">
      <c r="A862" s="219" t="s">
        <v>117</v>
      </c>
      <c r="B862" s="220" t="s">
        <v>1</v>
      </c>
      <c r="C862" s="221">
        <f>C864+C866+C868</f>
        <v>4878</v>
      </c>
      <c r="D862" s="222"/>
    </row>
    <row r="863" spans="1:11" s="227" customFormat="1">
      <c r="A863" s="224"/>
      <c r="B863" s="225" t="s">
        <v>2</v>
      </c>
      <c r="C863" s="221">
        <f>C865+C867+C869</f>
        <v>4878</v>
      </c>
      <c r="D863" s="226"/>
    </row>
    <row r="864" spans="1:11" s="260" customFormat="1" ht="52.5" customHeight="1">
      <c r="A864" s="318" t="s">
        <v>92</v>
      </c>
      <c r="B864" s="184" t="s">
        <v>1</v>
      </c>
      <c r="C864" s="121">
        <v>460</v>
      </c>
      <c r="D864" s="270"/>
      <c r="E864" s="270"/>
      <c r="F864" s="271"/>
      <c r="G864" s="261"/>
      <c r="H864" s="261"/>
      <c r="I864" s="266"/>
      <c r="J864" s="266"/>
      <c r="K864" s="266"/>
    </row>
    <row r="865" spans="1:11" s="123" customFormat="1" ht="16.5" customHeight="1">
      <c r="A865" s="206"/>
      <c r="B865" s="89" t="s">
        <v>2</v>
      </c>
      <c r="C865" s="121">
        <v>460</v>
      </c>
      <c r="D865" s="112"/>
      <c r="E865" s="112"/>
      <c r="F865" s="228"/>
      <c r="G865" s="121"/>
      <c r="H865" s="121"/>
      <c r="I865" s="205"/>
      <c r="J865" s="205"/>
      <c r="K865" s="205"/>
    </row>
    <row r="866" spans="1:11" s="119" customFormat="1" ht="28.5" customHeight="1">
      <c r="A866" s="330" t="s">
        <v>119</v>
      </c>
      <c r="B866" s="78" t="s">
        <v>1</v>
      </c>
      <c r="C866" s="57">
        <v>4393</v>
      </c>
    </row>
    <row r="867" spans="1:11" s="127" customFormat="1" ht="15" customHeight="1">
      <c r="A867" s="230"/>
      <c r="B867" s="50" t="s">
        <v>2</v>
      </c>
      <c r="C867" s="57">
        <v>4393</v>
      </c>
    </row>
    <row r="868" spans="1:11" s="119" customFormat="1" ht="18.75" customHeight="1">
      <c r="A868" s="350" t="s">
        <v>116</v>
      </c>
      <c r="B868" s="78" t="s">
        <v>1</v>
      </c>
      <c r="C868" s="57">
        <v>25</v>
      </c>
    </row>
    <row r="869" spans="1:11" s="127" customFormat="1" ht="15" customHeight="1">
      <c r="A869" s="230"/>
      <c r="B869" s="50" t="s">
        <v>2</v>
      </c>
      <c r="C869" s="57">
        <v>25</v>
      </c>
    </row>
    <row r="870" spans="1:11" s="223" customFormat="1" ht="14.25">
      <c r="A870" s="217" t="s">
        <v>239</v>
      </c>
      <c r="B870" s="220" t="s">
        <v>1</v>
      </c>
      <c r="C870" s="221">
        <f>C872</f>
        <v>135</v>
      </c>
      <c r="D870" s="222"/>
    </row>
    <row r="871" spans="1:11" s="227" customFormat="1">
      <c r="A871" s="224"/>
      <c r="B871" s="225" t="s">
        <v>2</v>
      </c>
      <c r="C871" s="221">
        <f>C873</f>
        <v>135</v>
      </c>
      <c r="D871" s="226"/>
    </row>
    <row r="872" spans="1:11" s="119" customFormat="1" ht="46.5" customHeight="1">
      <c r="A872" s="361" t="s">
        <v>150</v>
      </c>
      <c r="B872" s="78" t="s">
        <v>1</v>
      </c>
      <c r="C872" s="57">
        <v>135</v>
      </c>
    </row>
    <row r="873" spans="1:11" s="127" customFormat="1" ht="15" customHeight="1">
      <c r="A873" s="230"/>
      <c r="B873" s="50" t="s">
        <v>2</v>
      </c>
      <c r="C873" s="57">
        <v>135</v>
      </c>
    </row>
    <row r="874" spans="1:11" s="48" customFormat="1">
      <c r="A874" s="459" t="s">
        <v>39</v>
      </c>
      <c r="B874" s="459"/>
      <c r="C874" s="459"/>
    </row>
    <row r="875" spans="1:11" s="48" customFormat="1">
      <c r="A875" s="25" t="s">
        <v>14</v>
      </c>
      <c r="B875" s="17" t="s">
        <v>1</v>
      </c>
      <c r="C875" s="23">
        <f t="shared" ref="C875:C884" si="22">C877</f>
        <v>15</v>
      </c>
      <c r="E875" s="87"/>
    </row>
    <row r="876" spans="1:11" s="48" customFormat="1">
      <c r="A876" s="26" t="s">
        <v>15</v>
      </c>
      <c r="B876" s="18" t="s">
        <v>2</v>
      </c>
      <c r="C876" s="23">
        <f t="shared" si="22"/>
        <v>15</v>
      </c>
      <c r="E876" s="87"/>
    </row>
    <row r="877" spans="1:11" s="48" customFormat="1">
      <c r="A877" s="30" t="s">
        <v>17</v>
      </c>
      <c r="B877" s="12" t="s">
        <v>1</v>
      </c>
      <c r="C877" s="32">
        <f t="shared" si="22"/>
        <v>15</v>
      </c>
      <c r="E877" s="87"/>
    </row>
    <row r="878" spans="1:11" s="48" customFormat="1">
      <c r="A878" s="14" t="s">
        <v>9</v>
      </c>
      <c r="B878" s="11" t="s">
        <v>2</v>
      </c>
      <c r="C878" s="32">
        <f t="shared" si="22"/>
        <v>15</v>
      </c>
    </row>
    <row r="879" spans="1:11" s="48" customFormat="1">
      <c r="A879" s="16" t="s">
        <v>10</v>
      </c>
      <c r="B879" s="9" t="s">
        <v>1</v>
      </c>
      <c r="C879" s="23">
        <f t="shared" si="22"/>
        <v>15</v>
      </c>
    </row>
    <row r="880" spans="1:11" s="48" customFormat="1">
      <c r="A880" s="15"/>
      <c r="B880" s="11" t="s">
        <v>2</v>
      </c>
      <c r="C880" s="23">
        <f t="shared" si="22"/>
        <v>15</v>
      </c>
    </row>
    <row r="881" spans="1:12" s="87" customFormat="1" ht="15" customHeight="1">
      <c r="A881" s="229" t="s">
        <v>24</v>
      </c>
      <c r="B881" s="78" t="s">
        <v>1</v>
      </c>
      <c r="C881" s="57">
        <f t="shared" si="22"/>
        <v>15</v>
      </c>
    </row>
    <row r="882" spans="1:12" s="87" customFormat="1" ht="15" customHeight="1">
      <c r="A882" s="230"/>
      <c r="B882" s="50" t="s">
        <v>2</v>
      </c>
      <c r="C882" s="57">
        <f t="shared" si="22"/>
        <v>15</v>
      </c>
    </row>
    <row r="883" spans="1:12" s="201" customFormat="1" ht="14.25">
      <c r="A883" s="200" t="s">
        <v>168</v>
      </c>
      <c r="B883" s="136" t="s">
        <v>1</v>
      </c>
      <c r="C883" s="137">
        <f t="shared" si="22"/>
        <v>15</v>
      </c>
    </row>
    <row r="884" spans="1:12" s="201" customFormat="1">
      <c r="A884" s="141"/>
      <c r="B884" s="139" t="s">
        <v>2</v>
      </c>
      <c r="C884" s="137">
        <f t="shared" si="22"/>
        <v>15</v>
      </c>
    </row>
    <row r="885" spans="1:12" s="119" customFormat="1" ht="15">
      <c r="A885" s="351" t="s">
        <v>218</v>
      </c>
      <c r="B885" s="135" t="s">
        <v>1</v>
      </c>
      <c r="C885" s="57">
        <v>15</v>
      </c>
    </row>
    <row r="886" spans="1:12" s="127" customFormat="1">
      <c r="A886" s="198"/>
      <c r="B886" s="113" t="s">
        <v>2</v>
      </c>
      <c r="C886" s="57">
        <v>15</v>
      </c>
    </row>
    <row r="887" spans="1:12">
      <c r="A887" s="67" t="s">
        <v>45</v>
      </c>
      <c r="B887" s="68"/>
      <c r="C887" s="174"/>
      <c r="D887" s="480"/>
      <c r="E887" s="480"/>
      <c r="F887" s="468"/>
      <c r="G887" s="468"/>
      <c r="H887" s="468"/>
      <c r="I887" s="468"/>
    </row>
    <row r="888" spans="1:12" s="87" customFormat="1">
      <c r="A888" s="191" t="s">
        <v>14</v>
      </c>
      <c r="B888" s="192" t="s">
        <v>1</v>
      </c>
      <c r="C888" s="23">
        <f t="shared" ref="C888:C893" si="23">C890</f>
        <v>9055</v>
      </c>
      <c r="D888" s="54"/>
      <c r="E888" s="54"/>
      <c r="F888" s="54"/>
      <c r="G888" s="54"/>
      <c r="H888" s="54"/>
      <c r="I888" s="54"/>
    </row>
    <row r="889" spans="1:12" s="87" customFormat="1">
      <c r="A889" s="105" t="s">
        <v>15</v>
      </c>
      <c r="B889" s="193" t="s">
        <v>2</v>
      </c>
      <c r="C889" s="23">
        <f t="shared" si="23"/>
        <v>9055</v>
      </c>
      <c r="D889" s="54"/>
      <c r="E889" s="54"/>
      <c r="F889" s="54"/>
      <c r="G889" s="54"/>
      <c r="H889" s="54"/>
      <c r="I889" s="54"/>
    </row>
    <row r="890" spans="1:12" s="87" customFormat="1">
      <c r="A890" s="106" t="s">
        <v>19</v>
      </c>
      <c r="B890" s="194" t="s">
        <v>1</v>
      </c>
      <c r="C890" s="32">
        <f>C892+C896</f>
        <v>9055</v>
      </c>
      <c r="D890" s="54"/>
      <c r="E890" s="54"/>
      <c r="F890" s="54"/>
      <c r="G890" s="54"/>
      <c r="H890" s="54"/>
      <c r="I890" s="54"/>
    </row>
    <row r="891" spans="1:12" s="87" customFormat="1">
      <c r="A891" s="88" t="s">
        <v>20</v>
      </c>
      <c r="B891" s="103" t="s">
        <v>2</v>
      </c>
      <c r="C891" s="32">
        <f>C893+C897</f>
        <v>9055</v>
      </c>
    </row>
    <row r="892" spans="1:12" ht="25.5">
      <c r="A892" s="156" t="s">
        <v>42</v>
      </c>
      <c r="B892" s="17" t="s">
        <v>1</v>
      </c>
      <c r="C892" s="86">
        <f t="shared" si="23"/>
        <v>3253</v>
      </c>
      <c r="D892"/>
    </row>
    <row r="893" spans="1:12">
      <c r="A893" s="27"/>
      <c r="B893" s="18" t="s">
        <v>2</v>
      </c>
      <c r="C893" s="86">
        <f t="shared" si="23"/>
        <v>3253</v>
      </c>
      <c r="D893"/>
    </row>
    <row r="894" spans="1:12" s="119" customFormat="1" ht="110.25">
      <c r="A894" s="362" t="s">
        <v>172</v>
      </c>
      <c r="B894" s="135" t="s">
        <v>1</v>
      </c>
      <c r="C894" s="57">
        <v>3253</v>
      </c>
      <c r="D894" s="274"/>
      <c r="E894" s="274"/>
      <c r="F894" s="274"/>
      <c r="G894" s="274"/>
      <c r="H894" s="274"/>
      <c r="I894" s="274"/>
      <c r="J894" s="120"/>
      <c r="K894" s="120"/>
      <c r="L894" s="120"/>
    </row>
    <row r="895" spans="1:12" s="127" customFormat="1">
      <c r="A895" s="108"/>
      <c r="B895" s="113" t="s">
        <v>2</v>
      </c>
      <c r="C895" s="57">
        <v>3253</v>
      </c>
      <c r="D895" s="118"/>
      <c r="E895" s="118"/>
      <c r="F895" s="118"/>
      <c r="G895" s="118"/>
      <c r="H895" s="118"/>
      <c r="I895" s="118"/>
      <c r="J895" s="182"/>
      <c r="K895" s="182"/>
      <c r="L895" s="182"/>
    </row>
    <row r="896" spans="1:12" s="48" customFormat="1">
      <c r="A896" s="16" t="s">
        <v>10</v>
      </c>
      <c r="B896" s="9" t="s">
        <v>1</v>
      </c>
      <c r="C896" s="23">
        <f>C898</f>
        <v>5802</v>
      </c>
    </row>
    <row r="897" spans="1:3" s="48" customFormat="1">
      <c r="A897" s="15"/>
      <c r="B897" s="11" t="s">
        <v>2</v>
      </c>
      <c r="C897" s="23">
        <f>C899</f>
        <v>5802</v>
      </c>
    </row>
    <row r="898" spans="1:3" s="87" customFormat="1" ht="15" customHeight="1">
      <c r="A898" s="229" t="s">
        <v>24</v>
      </c>
      <c r="B898" s="78" t="s">
        <v>1</v>
      </c>
      <c r="C898" s="57">
        <f>C900+C902+C904+C906+C908+C910+C912+C914</f>
        <v>5802</v>
      </c>
    </row>
    <row r="899" spans="1:3" s="87" customFormat="1" ht="15" customHeight="1">
      <c r="A899" s="230"/>
      <c r="B899" s="50" t="s">
        <v>2</v>
      </c>
      <c r="C899" s="57">
        <f>C901+C903+C905+C907+C909+C911+C913+C915</f>
        <v>5802</v>
      </c>
    </row>
    <row r="900" spans="1:3" s="127" customFormat="1" ht="60">
      <c r="A900" s="296" t="s">
        <v>269</v>
      </c>
      <c r="B900" s="135" t="s">
        <v>1</v>
      </c>
      <c r="C900" s="57">
        <v>102</v>
      </c>
    </row>
    <row r="901" spans="1:3" s="127" customFormat="1">
      <c r="A901" s="198"/>
      <c r="B901" s="113" t="s">
        <v>2</v>
      </c>
      <c r="C901" s="57">
        <v>102</v>
      </c>
    </row>
    <row r="902" spans="1:3" s="127" customFormat="1" ht="93" customHeight="1">
      <c r="A902" s="296" t="s">
        <v>270</v>
      </c>
      <c r="B902" s="135" t="s">
        <v>1</v>
      </c>
      <c r="C902" s="57">
        <v>999</v>
      </c>
    </row>
    <row r="903" spans="1:3" s="127" customFormat="1">
      <c r="A903" s="198"/>
      <c r="B903" s="113" t="s">
        <v>2</v>
      </c>
      <c r="C903" s="57">
        <v>999</v>
      </c>
    </row>
    <row r="904" spans="1:3" s="127" customFormat="1" ht="135.75" customHeight="1">
      <c r="A904" s="296" t="s">
        <v>271</v>
      </c>
      <c r="B904" s="135" t="s">
        <v>1</v>
      </c>
      <c r="C904" s="57">
        <v>3425</v>
      </c>
    </row>
    <row r="905" spans="1:3" s="127" customFormat="1">
      <c r="A905" s="198"/>
      <c r="B905" s="113" t="s">
        <v>2</v>
      </c>
      <c r="C905" s="57">
        <v>3425</v>
      </c>
    </row>
    <row r="906" spans="1:3" s="127" customFormat="1" ht="44.25" customHeight="1">
      <c r="A906" s="297" t="s">
        <v>272</v>
      </c>
      <c r="B906" s="135" t="s">
        <v>1</v>
      </c>
      <c r="C906" s="57">
        <v>8</v>
      </c>
    </row>
    <row r="907" spans="1:3" s="127" customFormat="1">
      <c r="A907" s="198"/>
      <c r="B907" s="113" t="s">
        <v>2</v>
      </c>
      <c r="C907" s="57">
        <v>8</v>
      </c>
    </row>
    <row r="908" spans="1:3" s="127" customFormat="1" ht="57">
      <c r="A908" s="297" t="s">
        <v>273</v>
      </c>
      <c r="B908" s="135" t="s">
        <v>1</v>
      </c>
      <c r="C908" s="57">
        <v>800</v>
      </c>
    </row>
    <row r="909" spans="1:3" s="127" customFormat="1">
      <c r="A909" s="198"/>
      <c r="B909" s="113" t="s">
        <v>2</v>
      </c>
      <c r="C909" s="57">
        <v>800</v>
      </c>
    </row>
    <row r="910" spans="1:3" s="127" customFormat="1" ht="28.5">
      <c r="A910" s="298" t="s">
        <v>274</v>
      </c>
      <c r="B910" s="135" t="s">
        <v>1</v>
      </c>
      <c r="C910" s="57">
        <v>100</v>
      </c>
    </row>
    <row r="911" spans="1:3" s="127" customFormat="1">
      <c r="A911" s="198"/>
      <c r="B911" s="113" t="s">
        <v>2</v>
      </c>
      <c r="C911" s="57">
        <v>100</v>
      </c>
    </row>
    <row r="912" spans="1:3" s="127" customFormat="1" ht="45">
      <c r="A912" s="374" t="s">
        <v>296</v>
      </c>
      <c r="B912" s="135" t="s">
        <v>1</v>
      </c>
      <c r="C912" s="57">
        <v>70</v>
      </c>
    </row>
    <row r="913" spans="1:13" s="127" customFormat="1">
      <c r="A913" s="198"/>
      <c r="B913" s="113" t="s">
        <v>2</v>
      </c>
      <c r="C913" s="57">
        <v>70</v>
      </c>
    </row>
    <row r="914" spans="1:13" s="127" customFormat="1" ht="30">
      <c r="A914" s="369" t="s">
        <v>286</v>
      </c>
      <c r="B914" s="135" t="s">
        <v>1</v>
      </c>
      <c r="C914" s="57">
        <v>298</v>
      </c>
    </row>
    <row r="915" spans="1:13" s="127" customFormat="1">
      <c r="A915" s="198"/>
      <c r="B915" s="113" t="s">
        <v>2</v>
      </c>
      <c r="C915" s="57">
        <v>298</v>
      </c>
    </row>
    <row r="916" spans="1:13" s="87" customFormat="1" ht="14.25" customHeight="1">
      <c r="A916" s="150" t="s">
        <v>55</v>
      </c>
      <c r="B916" s="151"/>
      <c r="C916" s="152"/>
      <c r="D916" s="164"/>
      <c r="E916" s="133"/>
      <c r="F916" s="164"/>
      <c r="G916" s="164"/>
      <c r="H916" s="164"/>
      <c r="I916" s="164"/>
    </row>
    <row r="917" spans="1:13" s="87" customFormat="1" ht="15.75" customHeight="1">
      <c r="A917" s="162" t="s">
        <v>14</v>
      </c>
      <c r="B917" s="163" t="s">
        <v>1</v>
      </c>
      <c r="C917" s="76">
        <f t="shared" ref="C917:C922" si="24">C919</f>
        <v>95322</v>
      </c>
      <c r="D917" s="155"/>
      <c r="E917" s="196"/>
      <c r="F917" s="155"/>
      <c r="G917" s="155"/>
      <c r="H917" s="155"/>
      <c r="I917" s="155"/>
    </row>
    <row r="918" spans="1:13" s="87" customFormat="1" ht="15.75" customHeight="1">
      <c r="A918" s="10" t="s">
        <v>22</v>
      </c>
      <c r="B918" s="50" t="s">
        <v>2</v>
      </c>
      <c r="C918" s="76">
        <f t="shared" si="24"/>
        <v>95322</v>
      </c>
      <c r="D918" s="53"/>
      <c r="E918" s="118"/>
      <c r="F918" s="53" t="e">
        <f>F920+#REF!</f>
        <v>#REF!</v>
      </c>
      <c r="G918" s="53" t="e">
        <f>G920+#REF!</f>
        <v>#REF!</v>
      </c>
      <c r="H918" s="53" t="e">
        <f>H920+#REF!</f>
        <v>#REF!</v>
      </c>
      <c r="I918" s="53" t="e">
        <f>I920+#REF!</f>
        <v>#REF!</v>
      </c>
    </row>
    <row r="919" spans="1:13" s="87" customFormat="1" ht="15" customHeight="1">
      <c r="A919" s="115" t="s">
        <v>19</v>
      </c>
      <c r="B919" s="78" t="s">
        <v>1</v>
      </c>
      <c r="C919" s="173">
        <f t="shared" si="24"/>
        <v>95322</v>
      </c>
    </row>
    <row r="920" spans="1:13" s="87" customFormat="1" ht="15" customHeight="1">
      <c r="A920" s="10" t="s">
        <v>20</v>
      </c>
      <c r="B920" s="50" t="s">
        <v>2</v>
      </c>
      <c r="C920" s="173">
        <f t="shared" si="24"/>
        <v>95322</v>
      </c>
    </row>
    <row r="921" spans="1:13" s="87" customFormat="1" ht="13.5" customHeight="1">
      <c r="A921" s="16" t="s">
        <v>10</v>
      </c>
      <c r="B921" s="78" t="s">
        <v>1</v>
      </c>
      <c r="C921" s="147">
        <f t="shared" si="24"/>
        <v>95322</v>
      </c>
    </row>
    <row r="922" spans="1:13" s="87" customFormat="1" ht="14.25" customHeight="1">
      <c r="A922" s="15"/>
      <c r="B922" s="50" t="s">
        <v>2</v>
      </c>
      <c r="C922" s="147">
        <f t="shared" si="24"/>
        <v>95322</v>
      </c>
    </row>
    <row r="923" spans="1:13" s="87" customFormat="1" ht="15" customHeight="1">
      <c r="A923" s="469" t="s">
        <v>54</v>
      </c>
      <c r="B923" s="78" t="s">
        <v>1</v>
      </c>
      <c r="C923" s="147">
        <f>C932</f>
        <v>95322</v>
      </c>
    </row>
    <row r="924" spans="1:13" s="87" customFormat="1" ht="15" customHeight="1">
      <c r="A924" s="467"/>
      <c r="B924" s="50" t="s">
        <v>2</v>
      </c>
      <c r="C924" s="147">
        <f>C933</f>
        <v>95322</v>
      </c>
    </row>
    <row r="925" spans="1:13">
      <c r="A925" s="237" t="s">
        <v>18</v>
      </c>
      <c r="B925" s="238"/>
      <c r="C925" s="239"/>
      <c r="D925" s="160"/>
      <c r="E925" s="165"/>
      <c r="F925" s="160"/>
      <c r="G925" s="160"/>
      <c r="H925" s="160"/>
      <c r="I925" s="161"/>
      <c r="J925" s="13"/>
      <c r="K925" s="13"/>
      <c r="L925" s="13"/>
      <c r="M925" s="13"/>
    </row>
    <row r="926" spans="1:13" s="87" customFormat="1" ht="15.75" customHeight="1">
      <c r="A926" s="166" t="s">
        <v>14</v>
      </c>
      <c r="B926" s="78" t="s">
        <v>1</v>
      </c>
      <c r="C926" s="147">
        <f t="shared" ref="C926:C933" si="25">C928</f>
        <v>95322</v>
      </c>
    </row>
    <row r="927" spans="1:13" s="87" customFormat="1" ht="15.75" customHeight="1">
      <c r="A927" s="167" t="s">
        <v>15</v>
      </c>
      <c r="B927" s="50" t="s">
        <v>2</v>
      </c>
      <c r="C927" s="147">
        <f t="shared" si="25"/>
        <v>95322</v>
      </c>
    </row>
    <row r="928" spans="1:13" s="87" customFormat="1" ht="15" customHeight="1">
      <c r="A928" s="168" t="s">
        <v>19</v>
      </c>
      <c r="B928" s="78" t="s">
        <v>1</v>
      </c>
      <c r="C928" s="173">
        <f t="shared" si="25"/>
        <v>95322</v>
      </c>
    </row>
    <row r="929" spans="1:11" s="87" customFormat="1" ht="15" customHeight="1">
      <c r="A929" s="169" t="s">
        <v>20</v>
      </c>
      <c r="B929" s="50" t="s">
        <v>2</v>
      </c>
      <c r="C929" s="173">
        <f t="shared" si="25"/>
        <v>95322</v>
      </c>
    </row>
    <row r="930" spans="1:11" s="87" customFormat="1" ht="13.5" customHeight="1">
      <c r="A930" s="469" t="s">
        <v>10</v>
      </c>
      <c r="B930" s="78" t="s">
        <v>1</v>
      </c>
      <c r="C930" s="147">
        <f t="shared" si="25"/>
        <v>95322</v>
      </c>
    </row>
    <row r="931" spans="1:11" s="87" customFormat="1" ht="14.25" customHeight="1">
      <c r="A931" s="467"/>
      <c r="B931" s="50" t="s">
        <v>2</v>
      </c>
      <c r="C931" s="147">
        <f t="shared" si="25"/>
        <v>95322</v>
      </c>
    </row>
    <row r="932" spans="1:11" s="87" customFormat="1" ht="15.75" customHeight="1">
      <c r="A932" s="469" t="s">
        <v>31</v>
      </c>
      <c r="B932" s="78" t="s">
        <v>1</v>
      </c>
      <c r="C932" s="147">
        <f t="shared" si="25"/>
        <v>95322</v>
      </c>
    </row>
    <row r="933" spans="1:11" s="87" customFormat="1" ht="15.75" customHeight="1">
      <c r="A933" s="467"/>
      <c r="B933" s="50" t="s">
        <v>2</v>
      </c>
      <c r="C933" s="147">
        <f t="shared" si="25"/>
        <v>95322</v>
      </c>
    </row>
    <row r="934" spans="1:11" s="119" customFormat="1" ht="13.5" customHeight="1">
      <c r="A934" s="470" t="s">
        <v>49</v>
      </c>
      <c r="B934" s="135" t="s">
        <v>1</v>
      </c>
      <c r="C934" s="259">
        <f>1000+94322</f>
        <v>95322</v>
      </c>
    </row>
    <row r="935" spans="1:11" s="127" customFormat="1" ht="14.25" customHeight="1">
      <c r="A935" s="471"/>
      <c r="B935" s="113" t="s">
        <v>2</v>
      </c>
      <c r="C935" s="259">
        <f>1000+94322</f>
        <v>95322</v>
      </c>
    </row>
    <row r="936" spans="1:11">
      <c r="A936" s="122" t="s">
        <v>30</v>
      </c>
      <c r="B936" s="63"/>
      <c r="C936" s="62"/>
      <c r="D936" s="56"/>
      <c r="E936" s="56"/>
      <c r="F936" s="56"/>
      <c r="G936" s="56"/>
      <c r="H936" s="56"/>
      <c r="I936" s="56"/>
      <c r="J936" s="13"/>
      <c r="K936" s="55"/>
    </row>
    <row r="937" spans="1:11">
      <c r="A937" s="101" t="s">
        <v>14</v>
      </c>
      <c r="B937" s="78" t="s">
        <v>1</v>
      </c>
      <c r="C937" s="23">
        <f>C939+C947</f>
        <v>13642</v>
      </c>
      <c r="D937" s="56"/>
      <c r="E937" s="56"/>
      <c r="F937" s="56"/>
      <c r="G937" s="56"/>
      <c r="H937" s="56"/>
      <c r="I937" s="64"/>
    </row>
    <row r="938" spans="1:11">
      <c r="A938" s="58" t="s">
        <v>22</v>
      </c>
      <c r="B938" s="50" t="s">
        <v>2</v>
      </c>
      <c r="C938" s="23">
        <f>C940+C948</f>
        <v>13642</v>
      </c>
      <c r="D938" s="53"/>
      <c r="E938" s="53"/>
      <c r="F938" s="53"/>
      <c r="G938" s="53"/>
      <c r="H938" s="53"/>
      <c r="I938" s="53"/>
      <c r="J938" s="13"/>
      <c r="K938" s="13"/>
    </row>
    <row r="939" spans="1:11">
      <c r="A939" s="36" t="s">
        <v>19</v>
      </c>
      <c r="B939" s="187" t="s">
        <v>1</v>
      </c>
      <c r="C939" s="32">
        <f>C941</f>
        <v>3521</v>
      </c>
      <c r="D939" s="53"/>
      <c r="E939" s="60"/>
      <c r="F939" s="60"/>
      <c r="G939" s="60"/>
      <c r="H939" s="60"/>
      <c r="I939" s="60"/>
      <c r="J939" s="13"/>
      <c r="K939" s="13"/>
    </row>
    <row r="940" spans="1:11">
      <c r="A940" s="58" t="s">
        <v>20</v>
      </c>
      <c r="B940" s="178" t="s">
        <v>2</v>
      </c>
      <c r="C940" s="32">
        <f>C942</f>
        <v>3521</v>
      </c>
      <c r="D940" s="53"/>
      <c r="E940" s="60"/>
      <c r="F940" s="60"/>
      <c r="G940" s="60"/>
      <c r="H940" s="60"/>
      <c r="I940" s="60"/>
      <c r="J940" s="13"/>
      <c r="K940" s="13"/>
    </row>
    <row r="941" spans="1:11">
      <c r="A941" s="16" t="s">
        <v>10</v>
      </c>
      <c r="B941" s="9" t="s">
        <v>1</v>
      </c>
      <c r="C941" s="23">
        <f>C943+C945</f>
        <v>3521</v>
      </c>
      <c r="D941" s="53"/>
      <c r="E941" s="60"/>
      <c r="F941" s="60"/>
      <c r="G941" s="60"/>
      <c r="H941" s="60"/>
      <c r="I941" s="60"/>
      <c r="J941" s="13"/>
      <c r="K941" s="13"/>
    </row>
    <row r="942" spans="1:11">
      <c r="A942" s="15"/>
      <c r="B942" s="11" t="s">
        <v>2</v>
      </c>
      <c r="C942" s="23">
        <f>C944+C946</f>
        <v>3521</v>
      </c>
      <c r="D942" s="53"/>
      <c r="E942" s="60"/>
      <c r="F942" s="60"/>
      <c r="G942" s="60"/>
      <c r="H942" s="60"/>
      <c r="I942" s="60"/>
      <c r="J942" s="13"/>
      <c r="K942" s="13"/>
    </row>
    <row r="943" spans="1:11">
      <c r="A943" s="16" t="s">
        <v>46</v>
      </c>
      <c r="B943" s="79" t="s">
        <v>1</v>
      </c>
      <c r="C943" s="23">
        <f>C964</f>
        <v>100</v>
      </c>
      <c r="D943" s="53"/>
      <c r="E943" s="60"/>
      <c r="F943" s="60"/>
      <c r="G943" s="60"/>
      <c r="H943" s="60"/>
      <c r="I943" s="60"/>
      <c r="J943" s="13"/>
      <c r="K943" s="13"/>
    </row>
    <row r="944" spans="1:11">
      <c r="A944" s="15"/>
      <c r="B944" s="50" t="s">
        <v>2</v>
      </c>
      <c r="C944" s="23">
        <f>C965</f>
        <v>100</v>
      </c>
      <c r="D944" s="53"/>
      <c r="E944" s="60"/>
      <c r="F944" s="60"/>
      <c r="G944" s="60"/>
      <c r="H944" s="60"/>
      <c r="I944" s="60"/>
      <c r="J944" s="13"/>
      <c r="K944" s="13"/>
    </row>
    <row r="945" spans="1:11">
      <c r="A945" s="59" t="s">
        <v>31</v>
      </c>
      <c r="B945" s="79" t="s">
        <v>1</v>
      </c>
      <c r="C945" s="23">
        <f>C1049+C1080</f>
        <v>3421</v>
      </c>
      <c r="D945" s="53"/>
      <c r="E945" s="53"/>
      <c r="F945" s="53"/>
      <c r="G945" s="53"/>
      <c r="H945" s="53"/>
      <c r="I945" s="53"/>
      <c r="J945" s="13"/>
      <c r="K945" s="13"/>
    </row>
    <row r="946" spans="1:11">
      <c r="A946" s="15"/>
      <c r="B946" s="50" t="s">
        <v>2</v>
      </c>
      <c r="C946" s="23">
        <f>C1050+C1081</f>
        <v>3421</v>
      </c>
      <c r="D946" s="53"/>
      <c r="E946" s="53"/>
      <c r="F946" s="53"/>
      <c r="G946" s="53"/>
      <c r="H946" s="53"/>
      <c r="I946" s="53"/>
      <c r="J946" s="13"/>
      <c r="K946" s="13"/>
    </row>
    <row r="947" spans="1:11">
      <c r="A947" s="39" t="s">
        <v>17</v>
      </c>
      <c r="B947" s="79" t="s">
        <v>1</v>
      </c>
      <c r="C947" s="32">
        <f>C949</f>
        <v>10121</v>
      </c>
      <c r="D947" s="53"/>
      <c r="E947" s="53"/>
      <c r="F947" s="53"/>
      <c r="G947" s="53"/>
      <c r="H947" s="53"/>
      <c r="I947" s="53"/>
      <c r="J947" s="13"/>
      <c r="K947" s="13"/>
    </row>
    <row r="948" spans="1:11">
      <c r="A948" s="14" t="s">
        <v>9</v>
      </c>
      <c r="B948" s="50" t="s">
        <v>2</v>
      </c>
      <c r="C948" s="32">
        <f>C950</f>
        <v>10121</v>
      </c>
      <c r="D948" s="53"/>
      <c r="E948" s="53"/>
      <c r="F948" s="53"/>
      <c r="G948" s="53"/>
      <c r="H948" s="53"/>
      <c r="I948" s="53"/>
      <c r="J948" s="13"/>
      <c r="K948" s="13"/>
    </row>
    <row r="949" spans="1:11">
      <c r="A949" s="16" t="s">
        <v>10</v>
      </c>
      <c r="B949" s="9" t="s">
        <v>1</v>
      </c>
      <c r="C949" s="23">
        <f>C951+C953</f>
        <v>10121</v>
      </c>
      <c r="D949" s="53"/>
      <c r="E949" s="53"/>
      <c r="F949" s="53"/>
      <c r="G949" s="53"/>
      <c r="H949" s="53"/>
      <c r="I949" s="53"/>
      <c r="J949" s="13"/>
      <c r="K949" s="13"/>
    </row>
    <row r="950" spans="1:11">
      <c r="A950" s="15"/>
      <c r="B950" s="11" t="s">
        <v>2</v>
      </c>
      <c r="C950" s="23">
        <f>C952+C954</f>
        <v>10121</v>
      </c>
      <c r="D950" s="53"/>
      <c r="E950" s="53"/>
      <c r="F950" s="53"/>
      <c r="G950" s="53"/>
      <c r="H950" s="53"/>
      <c r="I950" s="53"/>
      <c r="J950" s="13"/>
      <c r="K950" s="13"/>
    </row>
    <row r="951" spans="1:11" s="96" customFormat="1">
      <c r="A951" s="16" t="s">
        <v>46</v>
      </c>
      <c r="B951" s="79" t="s">
        <v>1</v>
      </c>
      <c r="C951" s="117">
        <f>C979+C1034+C1061</f>
        <v>1993</v>
      </c>
    </row>
    <row r="952" spans="1:11" s="96" customFormat="1">
      <c r="A952" s="125"/>
      <c r="B952" s="50" t="s">
        <v>2</v>
      </c>
      <c r="C952" s="117">
        <f>C980+C1035+C1062</f>
        <v>1993</v>
      </c>
    </row>
    <row r="953" spans="1:11">
      <c r="A953" s="59" t="s">
        <v>31</v>
      </c>
      <c r="B953" s="79" t="s">
        <v>1</v>
      </c>
      <c r="C953" s="23">
        <f>C1005</f>
        <v>8128</v>
      </c>
      <c r="D953" s="53"/>
      <c r="E953" s="53"/>
      <c r="F953" s="53"/>
      <c r="G953" s="53"/>
      <c r="H953" s="53"/>
      <c r="I953" s="53"/>
      <c r="J953" s="13"/>
      <c r="K953" s="13"/>
    </row>
    <row r="954" spans="1:11">
      <c r="A954" s="15"/>
      <c r="B954" s="50" t="s">
        <v>2</v>
      </c>
      <c r="C954" s="23">
        <f>C1006</f>
        <v>8128</v>
      </c>
      <c r="D954" s="53"/>
      <c r="E954" s="53"/>
      <c r="F954" s="53"/>
      <c r="G954" s="53"/>
      <c r="H954" s="53"/>
      <c r="I954" s="53"/>
      <c r="J954" s="13"/>
      <c r="K954" s="13"/>
    </row>
    <row r="955" spans="1:11" s="48" customFormat="1">
      <c r="A955" s="236" t="s">
        <v>75</v>
      </c>
      <c r="B955" s="236"/>
      <c r="C955" s="212"/>
      <c r="D955" s="153"/>
      <c r="E955" s="154"/>
      <c r="F955" s="153"/>
      <c r="G955" s="153"/>
      <c r="H955" s="153"/>
      <c r="I955" s="153"/>
    </row>
    <row r="956" spans="1:11" s="48" customFormat="1">
      <c r="A956" s="186" t="s">
        <v>14</v>
      </c>
      <c r="B956" s="78" t="s">
        <v>1</v>
      </c>
      <c r="C956" s="57">
        <f t="shared" ref="C956:C967" si="26">C958</f>
        <v>100</v>
      </c>
      <c r="D956" s="155"/>
      <c r="E956" s="155"/>
      <c r="F956" s="155"/>
      <c r="G956" s="155"/>
      <c r="H956" s="155"/>
      <c r="I956" s="155"/>
    </row>
    <row r="957" spans="1:11" s="48" customFormat="1">
      <c r="A957" s="26" t="s">
        <v>50</v>
      </c>
      <c r="B957" s="18" t="s">
        <v>2</v>
      </c>
      <c r="C957" s="57">
        <f t="shared" si="26"/>
        <v>100</v>
      </c>
      <c r="D957" s="54"/>
      <c r="E957" s="54"/>
      <c r="F957" s="54"/>
      <c r="G957" s="54"/>
      <c r="H957" s="54"/>
      <c r="I957" s="54"/>
    </row>
    <row r="958" spans="1:11" s="48" customFormat="1">
      <c r="A958" s="176" t="s">
        <v>28</v>
      </c>
      <c r="B958" s="17" t="s">
        <v>1</v>
      </c>
      <c r="C958" s="51">
        <f t="shared" si="26"/>
        <v>100</v>
      </c>
      <c r="D958" s="54"/>
      <c r="E958" s="54"/>
      <c r="F958" s="54"/>
      <c r="G958" s="54"/>
      <c r="H958" s="54"/>
      <c r="I958" s="54"/>
    </row>
    <row r="959" spans="1:11" s="48" customFormat="1">
      <c r="A959" s="26" t="s">
        <v>51</v>
      </c>
      <c r="B959" s="18" t="s">
        <v>2</v>
      </c>
      <c r="C959" s="51">
        <f t="shared" si="26"/>
        <v>100</v>
      </c>
      <c r="D959" s="54"/>
      <c r="E959" s="54"/>
      <c r="F959" s="54"/>
      <c r="G959" s="54"/>
      <c r="H959" s="54"/>
      <c r="I959" s="54"/>
    </row>
    <row r="960" spans="1:11">
      <c r="A960" s="16" t="s">
        <v>10</v>
      </c>
      <c r="B960" s="9" t="s">
        <v>1</v>
      </c>
      <c r="C960" s="23">
        <f t="shared" si="26"/>
        <v>100</v>
      </c>
      <c r="D960" s="53"/>
      <c r="E960" s="60"/>
      <c r="F960" s="60"/>
      <c r="G960" s="60"/>
      <c r="H960" s="60"/>
      <c r="I960" s="60"/>
      <c r="J960" s="13"/>
      <c r="K960" s="13"/>
    </row>
    <row r="961" spans="1:11">
      <c r="A961" s="15"/>
      <c r="B961" s="11" t="s">
        <v>2</v>
      </c>
      <c r="C961" s="23">
        <f t="shared" si="26"/>
        <v>100</v>
      </c>
      <c r="D961" s="53"/>
      <c r="E961" s="60"/>
      <c r="F961" s="60"/>
      <c r="G961" s="60"/>
      <c r="H961" s="60"/>
      <c r="I961" s="60"/>
      <c r="J961" s="13"/>
      <c r="K961" s="13"/>
    </row>
    <row r="962" spans="1:11">
      <c r="A962" s="41" t="s">
        <v>23</v>
      </c>
      <c r="B962" s="17" t="s">
        <v>1</v>
      </c>
      <c r="C962" s="32">
        <f t="shared" si="26"/>
        <v>100</v>
      </c>
    </row>
    <row r="963" spans="1:11">
      <c r="A963" s="14"/>
      <c r="B963" s="18" t="s">
        <v>2</v>
      </c>
      <c r="C963" s="32">
        <f t="shared" si="26"/>
        <v>100</v>
      </c>
    </row>
    <row r="964" spans="1:11" s="55" customFormat="1">
      <c r="A964" s="16" t="s">
        <v>46</v>
      </c>
      <c r="B964" s="79" t="s">
        <v>1</v>
      </c>
      <c r="C964" s="57">
        <f t="shared" si="26"/>
        <v>100</v>
      </c>
      <c r="D964" s="53"/>
      <c r="E964" s="60"/>
      <c r="F964" s="60"/>
      <c r="G964" s="60"/>
      <c r="H964" s="60"/>
      <c r="I964" s="60"/>
      <c r="J964" s="215"/>
      <c r="K964" s="215"/>
    </row>
    <row r="965" spans="1:11" s="55" customFormat="1">
      <c r="A965" s="15"/>
      <c r="B965" s="50" t="s">
        <v>2</v>
      </c>
      <c r="C965" s="57">
        <f t="shared" si="26"/>
        <v>100</v>
      </c>
      <c r="D965" s="53"/>
      <c r="E965" s="60"/>
      <c r="F965" s="60"/>
      <c r="G965" s="60"/>
      <c r="H965" s="60"/>
      <c r="I965" s="60"/>
      <c r="J965" s="215"/>
      <c r="K965" s="215"/>
    </row>
    <row r="966" spans="1:11" ht="14.25">
      <c r="A966" s="216" t="s">
        <v>76</v>
      </c>
      <c r="B966" s="9" t="s">
        <v>1</v>
      </c>
      <c r="C966" s="23">
        <f t="shared" si="26"/>
        <v>100</v>
      </c>
    </row>
    <row r="967" spans="1:11">
      <c r="A967" s="10"/>
      <c r="B967" s="11" t="s">
        <v>2</v>
      </c>
      <c r="C967" s="23">
        <f t="shared" si="26"/>
        <v>100</v>
      </c>
    </row>
    <row r="968" spans="1:11" s="214" customFormat="1" ht="15.75">
      <c r="A968" s="352" t="s">
        <v>77</v>
      </c>
      <c r="B968" s="79" t="s">
        <v>1</v>
      </c>
      <c r="C968" s="57">
        <v>100</v>
      </c>
      <c r="D968" s="213"/>
    </row>
    <row r="969" spans="1:11" s="55" customFormat="1">
      <c r="A969" s="58"/>
      <c r="B969" s="50" t="s">
        <v>2</v>
      </c>
      <c r="C969" s="57">
        <v>100</v>
      </c>
      <c r="D969" s="73"/>
    </row>
    <row r="970" spans="1:11">
      <c r="A970" s="472" t="s">
        <v>41</v>
      </c>
      <c r="B970" s="473"/>
      <c r="C970" s="474"/>
      <c r="D970"/>
      <c r="E970" s="55"/>
    </row>
    <row r="971" spans="1:11">
      <c r="A971" s="170" t="s">
        <v>14</v>
      </c>
      <c r="B971" s="78" t="s">
        <v>1</v>
      </c>
      <c r="C971" s="117">
        <f>C973</f>
        <v>9453</v>
      </c>
      <c r="D971"/>
      <c r="E971" s="87"/>
    </row>
    <row r="972" spans="1:11">
      <c r="A972" s="58" t="s">
        <v>15</v>
      </c>
      <c r="B972" s="50" t="s">
        <v>2</v>
      </c>
      <c r="C972" s="117">
        <f>C974</f>
        <v>9453</v>
      </c>
      <c r="D972"/>
      <c r="E972" s="87"/>
    </row>
    <row r="973" spans="1:11">
      <c r="A973" s="39" t="s">
        <v>17</v>
      </c>
      <c r="B973" s="78" t="s">
        <v>1</v>
      </c>
      <c r="C973" s="34">
        <f>C975</f>
        <v>9453</v>
      </c>
      <c r="D973"/>
    </row>
    <row r="974" spans="1:11">
      <c r="A974" s="14" t="s">
        <v>9</v>
      </c>
      <c r="B974" s="50" t="s">
        <v>2</v>
      </c>
      <c r="C974" s="34">
        <f>C976</f>
        <v>9453</v>
      </c>
      <c r="D974"/>
    </row>
    <row r="975" spans="1:11">
      <c r="A975" s="16" t="s">
        <v>10</v>
      </c>
      <c r="B975" s="9" t="s">
        <v>1</v>
      </c>
      <c r="C975" s="117">
        <f>C977+C1005</f>
        <v>9453</v>
      </c>
      <c r="D975"/>
    </row>
    <row r="976" spans="1:11">
      <c r="A976" s="15"/>
      <c r="B976" s="11" t="s">
        <v>2</v>
      </c>
      <c r="C976" s="117">
        <f>C978+C1006</f>
        <v>9453</v>
      </c>
      <c r="D976"/>
    </row>
    <row r="977" spans="1:4">
      <c r="A977" s="16" t="s">
        <v>23</v>
      </c>
      <c r="B977" s="9" t="s">
        <v>1</v>
      </c>
      <c r="C977" s="117">
        <f>C979</f>
        <v>1325</v>
      </c>
      <c r="D977"/>
    </row>
    <row r="978" spans="1:4">
      <c r="A978" s="15"/>
      <c r="B978" s="11" t="s">
        <v>2</v>
      </c>
      <c r="C978" s="117">
        <f>C980</f>
        <v>1325</v>
      </c>
      <c r="D978"/>
    </row>
    <row r="979" spans="1:4" s="96" customFormat="1">
      <c r="A979" s="115" t="s">
        <v>46</v>
      </c>
      <c r="B979" s="114" t="s">
        <v>1</v>
      </c>
      <c r="C979" s="34">
        <f>C981+C985+C991+C995+C1001</f>
        <v>1325</v>
      </c>
    </row>
    <row r="980" spans="1:4" s="96" customFormat="1">
      <c r="A980" s="125"/>
      <c r="B980" s="100" t="s">
        <v>2</v>
      </c>
      <c r="C980" s="34">
        <f>C982+C986+C992+C996+C1002</f>
        <v>1325</v>
      </c>
    </row>
    <row r="981" spans="1:4" s="85" customFormat="1">
      <c r="A981" s="116" t="s">
        <v>67</v>
      </c>
      <c r="B981" s="33" t="s">
        <v>1</v>
      </c>
      <c r="C981" s="32">
        <f>C983</f>
        <v>582</v>
      </c>
    </row>
    <row r="982" spans="1:4" s="85" customFormat="1">
      <c r="A982" s="38"/>
      <c r="B982" s="35" t="s">
        <v>2</v>
      </c>
      <c r="C982" s="32">
        <f>C984</f>
        <v>582</v>
      </c>
    </row>
    <row r="983" spans="1:4" s="260" customFormat="1" ht="25.5">
      <c r="A983" s="353" t="s">
        <v>56</v>
      </c>
      <c r="B983" s="184" t="s">
        <v>1</v>
      </c>
      <c r="C983" s="51">
        <v>582</v>
      </c>
    </row>
    <row r="984" spans="1:4" s="123" customFormat="1">
      <c r="A984" s="105"/>
      <c r="B984" s="89" t="s">
        <v>2</v>
      </c>
      <c r="C984" s="51">
        <v>582</v>
      </c>
    </row>
    <row r="985" spans="1:4" s="85" customFormat="1" ht="14.25">
      <c r="A985" s="217" t="s">
        <v>104</v>
      </c>
      <c r="B985" s="33" t="s">
        <v>1</v>
      </c>
      <c r="C985" s="32">
        <f>C987+C989</f>
        <v>194</v>
      </c>
    </row>
    <row r="986" spans="1:4" s="85" customFormat="1">
      <c r="A986" s="38"/>
      <c r="B986" s="35" t="s">
        <v>2</v>
      </c>
      <c r="C986" s="32">
        <f>C988+C990</f>
        <v>194</v>
      </c>
    </row>
    <row r="987" spans="1:4" s="260" customFormat="1" ht="15">
      <c r="A987" s="354" t="s">
        <v>195</v>
      </c>
      <c r="B987" s="184" t="s">
        <v>1</v>
      </c>
      <c r="C987" s="51">
        <v>19</v>
      </c>
    </row>
    <row r="988" spans="1:4" s="123" customFormat="1">
      <c r="A988" s="105"/>
      <c r="B988" s="89" t="s">
        <v>2</v>
      </c>
      <c r="C988" s="51">
        <v>19</v>
      </c>
    </row>
    <row r="989" spans="1:4" s="260" customFormat="1" ht="15">
      <c r="A989" s="354" t="s">
        <v>279</v>
      </c>
      <c r="B989" s="184" t="s">
        <v>1</v>
      </c>
      <c r="C989" s="51">
        <v>175</v>
      </c>
    </row>
    <row r="990" spans="1:4" s="123" customFormat="1">
      <c r="A990" s="105"/>
      <c r="B990" s="89" t="s">
        <v>2</v>
      </c>
      <c r="C990" s="51">
        <v>175</v>
      </c>
    </row>
    <row r="991" spans="1:4" s="85" customFormat="1">
      <c r="A991" s="116" t="s">
        <v>234</v>
      </c>
      <c r="B991" s="135" t="s">
        <v>1</v>
      </c>
      <c r="C991" s="32">
        <f>C993</f>
        <v>150</v>
      </c>
    </row>
    <row r="992" spans="1:4" s="85" customFormat="1">
      <c r="A992" s="38"/>
      <c r="B992" s="113" t="s">
        <v>2</v>
      </c>
      <c r="C992" s="32">
        <f>C994</f>
        <v>150</v>
      </c>
    </row>
    <row r="993" spans="1:11" s="260" customFormat="1" ht="15">
      <c r="A993" s="330" t="s">
        <v>235</v>
      </c>
      <c r="B993" s="184" t="s">
        <v>1</v>
      </c>
      <c r="C993" s="51">
        <v>150</v>
      </c>
    </row>
    <row r="994" spans="1:11" s="123" customFormat="1">
      <c r="A994" s="105"/>
      <c r="B994" s="89" t="s">
        <v>2</v>
      </c>
      <c r="C994" s="51">
        <v>150</v>
      </c>
    </row>
    <row r="995" spans="1:11" s="85" customFormat="1">
      <c r="A995" s="84" t="s">
        <v>105</v>
      </c>
      <c r="B995" s="33" t="s">
        <v>1</v>
      </c>
      <c r="C995" s="32">
        <f>C997+C999</f>
        <v>284</v>
      </c>
    </row>
    <row r="996" spans="1:11" s="85" customFormat="1">
      <c r="A996" s="97"/>
      <c r="B996" s="35" t="s">
        <v>2</v>
      </c>
      <c r="C996" s="32">
        <f>C998+C1000</f>
        <v>284</v>
      </c>
    </row>
    <row r="997" spans="1:11" s="119" customFormat="1" ht="30">
      <c r="A997" s="345" t="s">
        <v>126</v>
      </c>
      <c r="B997" s="135" t="s">
        <v>1</v>
      </c>
      <c r="C997" s="117">
        <v>44</v>
      </c>
    </row>
    <row r="998" spans="1:11" s="127" customFormat="1">
      <c r="A998" s="198"/>
      <c r="B998" s="113" t="s">
        <v>2</v>
      </c>
      <c r="C998" s="117">
        <v>44</v>
      </c>
    </row>
    <row r="999" spans="1:11" s="260" customFormat="1" ht="30">
      <c r="A999" s="363" t="s">
        <v>233</v>
      </c>
      <c r="B999" s="184" t="s">
        <v>1</v>
      </c>
      <c r="C999" s="121">
        <v>240</v>
      </c>
    </row>
    <row r="1000" spans="1:11" s="123" customFormat="1">
      <c r="A1000" s="105"/>
      <c r="B1000" s="89" t="s">
        <v>2</v>
      </c>
      <c r="C1000" s="121">
        <v>240</v>
      </c>
    </row>
    <row r="1001" spans="1:11" s="123" customFormat="1">
      <c r="A1001" s="116" t="s">
        <v>237</v>
      </c>
      <c r="B1001" s="184" t="s">
        <v>1</v>
      </c>
      <c r="C1001" s="34">
        <f>C1003</f>
        <v>115</v>
      </c>
    </row>
    <row r="1002" spans="1:11" s="123" customFormat="1">
      <c r="A1002" s="105"/>
      <c r="B1002" s="89" t="s">
        <v>2</v>
      </c>
      <c r="C1002" s="34">
        <f>C1004</f>
        <v>115</v>
      </c>
    </row>
    <row r="1003" spans="1:11" s="260" customFormat="1" ht="15">
      <c r="A1003" s="355" t="s">
        <v>238</v>
      </c>
      <c r="B1003" s="184" t="s">
        <v>1</v>
      </c>
      <c r="C1003" s="121">
        <v>115</v>
      </c>
    </row>
    <row r="1004" spans="1:11" s="123" customFormat="1">
      <c r="A1004" s="105"/>
      <c r="B1004" s="89" t="s">
        <v>2</v>
      </c>
      <c r="C1004" s="121">
        <v>115</v>
      </c>
    </row>
    <row r="1005" spans="1:11" ht="16.5" customHeight="1">
      <c r="A1005" s="39" t="s">
        <v>31</v>
      </c>
      <c r="B1005" s="79" t="s">
        <v>1</v>
      </c>
      <c r="C1005" s="32">
        <f>C1007+C1011+C1015+C1023</f>
        <v>8128</v>
      </c>
      <c r="D1005" s="53"/>
      <c r="E1005" s="53"/>
      <c r="F1005" s="53"/>
      <c r="G1005" s="53"/>
      <c r="H1005" s="53"/>
      <c r="I1005" s="53"/>
      <c r="J1005" s="13"/>
      <c r="K1005" s="13"/>
    </row>
    <row r="1006" spans="1:11" ht="15" customHeight="1">
      <c r="A1006" s="15"/>
      <c r="B1006" s="50" t="s">
        <v>2</v>
      </c>
      <c r="C1006" s="32">
        <f>C1008+C1012+C1016+C1024</f>
        <v>8128</v>
      </c>
      <c r="D1006" s="53"/>
      <c r="E1006" s="53"/>
      <c r="F1006" s="53"/>
      <c r="G1006" s="53"/>
      <c r="H1006" s="53"/>
      <c r="I1006" s="53"/>
      <c r="J1006" s="13"/>
      <c r="K1006" s="13"/>
    </row>
    <row r="1007" spans="1:11" s="85" customFormat="1">
      <c r="A1007" s="116" t="s">
        <v>82</v>
      </c>
      <c r="B1007" s="33" t="s">
        <v>1</v>
      </c>
      <c r="C1007" s="32">
        <f>C1009</f>
        <v>48</v>
      </c>
    </row>
    <row r="1008" spans="1:11" s="85" customFormat="1">
      <c r="A1008" s="38"/>
      <c r="B1008" s="35" t="s">
        <v>2</v>
      </c>
      <c r="C1008" s="32">
        <f>C1010</f>
        <v>48</v>
      </c>
    </row>
    <row r="1009" spans="1:3" s="260" customFormat="1">
      <c r="A1009" s="356" t="s">
        <v>132</v>
      </c>
      <c r="B1009" s="184" t="s">
        <v>1</v>
      </c>
      <c r="C1009" s="51">
        <v>48</v>
      </c>
    </row>
    <row r="1010" spans="1:3" s="123" customFormat="1">
      <c r="A1010" s="105"/>
      <c r="B1010" s="89" t="s">
        <v>2</v>
      </c>
      <c r="C1010" s="51">
        <v>48</v>
      </c>
    </row>
    <row r="1011" spans="1:3" s="85" customFormat="1">
      <c r="A1011" s="172" t="s">
        <v>231</v>
      </c>
      <c r="B1011" s="33" t="s">
        <v>1</v>
      </c>
      <c r="C1011" s="32">
        <f>C1013</f>
        <v>150</v>
      </c>
    </row>
    <row r="1012" spans="1:3" s="85" customFormat="1">
      <c r="A1012" s="38"/>
      <c r="B1012" s="35" t="s">
        <v>2</v>
      </c>
      <c r="C1012" s="32">
        <f>C1014</f>
        <v>150</v>
      </c>
    </row>
    <row r="1013" spans="1:3" s="260" customFormat="1" ht="30">
      <c r="A1013" s="330" t="s">
        <v>232</v>
      </c>
      <c r="B1013" s="184" t="s">
        <v>1</v>
      </c>
      <c r="C1013" s="51">
        <v>150</v>
      </c>
    </row>
    <row r="1014" spans="1:3" s="123" customFormat="1">
      <c r="A1014" s="105"/>
      <c r="B1014" s="89" t="s">
        <v>2</v>
      </c>
      <c r="C1014" s="51">
        <v>150</v>
      </c>
    </row>
    <row r="1015" spans="1:3" s="85" customFormat="1">
      <c r="A1015" s="84" t="s">
        <v>106</v>
      </c>
      <c r="B1015" s="33" t="s">
        <v>1</v>
      </c>
      <c r="C1015" s="32">
        <f>C1017+C1019+C1021</f>
        <v>7714</v>
      </c>
    </row>
    <row r="1016" spans="1:3" s="85" customFormat="1">
      <c r="A1016" s="97"/>
      <c r="B1016" s="35" t="s">
        <v>2</v>
      </c>
      <c r="C1016" s="32">
        <f>C1018+C1020+C1022</f>
        <v>7714</v>
      </c>
    </row>
    <row r="1017" spans="1:3" s="119" customFormat="1" ht="15">
      <c r="A1017" s="328" t="s">
        <v>79</v>
      </c>
      <c r="B1017" s="135" t="s">
        <v>1</v>
      </c>
      <c r="C1017" s="117">
        <v>3147</v>
      </c>
    </row>
    <row r="1018" spans="1:3" s="127" customFormat="1">
      <c r="A1018" s="198"/>
      <c r="B1018" s="113" t="s">
        <v>2</v>
      </c>
      <c r="C1018" s="117">
        <v>3147</v>
      </c>
    </row>
    <row r="1019" spans="1:3" s="119" customFormat="1" ht="16.5" customHeight="1">
      <c r="A1019" s="357" t="s">
        <v>80</v>
      </c>
      <c r="B1019" s="135" t="s">
        <v>1</v>
      </c>
      <c r="C1019" s="117">
        <v>4165</v>
      </c>
    </row>
    <row r="1020" spans="1:3" s="127" customFormat="1">
      <c r="A1020" s="198"/>
      <c r="B1020" s="113" t="s">
        <v>2</v>
      </c>
      <c r="C1020" s="117">
        <v>4165</v>
      </c>
    </row>
    <row r="1021" spans="1:3" s="119" customFormat="1" ht="16.5" customHeight="1">
      <c r="A1021" s="345" t="s">
        <v>186</v>
      </c>
      <c r="B1021" s="135" t="s">
        <v>1</v>
      </c>
      <c r="C1021" s="117">
        <v>402</v>
      </c>
    </row>
    <row r="1022" spans="1:3" s="127" customFormat="1">
      <c r="A1022" s="198"/>
      <c r="B1022" s="113" t="s">
        <v>2</v>
      </c>
      <c r="C1022" s="117">
        <v>402</v>
      </c>
    </row>
    <row r="1023" spans="1:3" s="85" customFormat="1">
      <c r="A1023" s="116" t="s">
        <v>200</v>
      </c>
      <c r="B1023" s="135" t="s">
        <v>1</v>
      </c>
      <c r="C1023" s="32">
        <f>C1025</f>
        <v>216</v>
      </c>
    </row>
    <row r="1024" spans="1:3" s="85" customFormat="1">
      <c r="A1024" s="38"/>
      <c r="B1024" s="113" t="s">
        <v>2</v>
      </c>
      <c r="C1024" s="32">
        <f>C1026</f>
        <v>216</v>
      </c>
    </row>
    <row r="1025" spans="1:10" s="123" customFormat="1" ht="15">
      <c r="A1025" s="338" t="s">
        <v>284</v>
      </c>
      <c r="B1025" s="184" t="s">
        <v>1</v>
      </c>
      <c r="C1025" s="51">
        <v>216</v>
      </c>
    </row>
    <row r="1026" spans="1:10" s="123" customFormat="1">
      <c r="A1026" s="105"/>
      <c r="B1026" s="89" t="s">
        <v>2</v>
      </c>
      <c r="C1026" s="51">
        <v>216</v>
      </c>
    </row>
    <row r="1027" spans="1:10" s="48" customFormat="1">
      <c r="A1027" s="459" t="s">
        <v>37</v>
      </c>
      <c r="B1027" s="459"/>
      <c r="C1027" s="459"/>
    </row>
    <row r="1028" spans="1:10" s="48" customFormat="1">
      <c r="A1028" s="25" t="s">
        <v>14</v>
      </c>
      <c r="B1028" s="17" t="s">
        <v>1</v>
      </c>
      <c r="C1028" s="23">
        <f t="shared" ref="C1028:C1037" si="27">C1030</f>
        <v>418</v>
      </c>
      <c r="E1028" s="87"/>
    </row>
    <row r="1029" spans="1:10" s="48" customFormat="1">
      <c r="A1029" s="26" t="s">
        <v>15</v>
      </c>
      <c r="B1029" s="18" t="s">
        <v>2</v>
      </c>
      <c r="C1029" s="23">
        <f t="shared" si="27"/>
        <v>418</v>
      </c>
      <c r="E1029" s="87"/>
    </row>
    <row r="1030" spans="1:10" s="48" customFormat="1">
      <c r="A1030" s="30" t="s">
        <v>17</v>
      </c>
      <c r="B1030" s="12" t="s">
        <v>1</v>
      </c>
      <c r="C1030" s="23">
        <f t="shared" si="27"/>
        <v>418</v>
      </c>
      <c r="E1030" s="87"/>
    </row>
    <row r="1031" spans="1:10" s="48" customFormat="1">
      <c r="A1031" s="14" t="s">
        <v>9</v>
      </c>
      <c r="B1031" s="11" t="s">
        <v>2</v>
      </c>
      <c r="C1031" s="23">
        <f t="shared" si="27"/>
        <v>418</v>
      </c>
    </row>
    <row r="1032" spans="1:10" s="48" customFormat="1">
      <c r="A1032" s="16" t="s">
        <v>10</v>
      </c>
      <c r="B1032" s="9" t="s">
        <v>1</v>
      </c>
      <c r="C1032" s="23">
        <f t="shared" si="27"/>
        <v>418</v>
      </c>
    </row>
    <row r="1033" spans="1:10" s="48" customFormat="1">
      <c r="A1033" s="15"/>
      <c r="B1033" s="11" t="s">
        <v>2</v>
      </c>
      <c r="C1033" s="23">
        <f t="shared" si="27"/>
        <v>418</v>
      </c>
    </row>
    <row r="1034" spans="1:10" s="87" customFormat="1" ht="15" customHeight="1">
      <c r="A1034" s="229" t="s">
        <v>24</v>
      </c>
      <c r="B1034" s="78" t="s">
        <v>1</v>
      </c>
      <c r="C1034" s="57">
        <f t="shared" si="27"/>
        <v>418</v>
      </c>
    </row>
    <row r="1035" spans="1:10" s="87" customFormat="1" ht="15" customHeight="1">
      <c r="A1035" s="230"/>
      <c r="B1035" s="50" t="s">
        <v>2</v>
      </c>
      <c r="C1035" s="57">
        <f t="shared" si="27"/>
        <v>418</v>
      </c>
    </row>
    <row r="1036" spans="1:10" s="223" customFormat="1" ht="14.25">
      <c r="A1036" s="217" t="s">
        <v>151</v>
      </c>
      <c r="B1036" s="220" t="s">
        <v>1</v>
      </c>
      <c r="C1036" s="221">
        <f t="shared" si="27"/>
        <v>418</v>
      </c>
      <c r="D1036" s="222"/>
    </row>
    <row r="1037" spans="1:10" s="227" customFormat="1">
      <c r="A1037" s="224"/>
      <c r="B1037" s="225" t="s">
        <v>2</v>
      </c>
      <c r="C1037" s="221">
        <f t="shared" si="27"/>
        <v>418</v>
      </c>
      <c r="D1037" s="226"/>
    </row>
    <row r="1038" spans="1:10" s="119" customFormat="1" ht="28.5" customHeight="1">
      <c r="A1038" s="361" t="s">
        <v>152</v>
      </c>
      <c r="B1038" s="78" t="s">
        <v>1</v>
      </c>
      <c r="C1038" s="57">
        <v>418</v>
      </c>
    </row>
    <row r="1039" spans="1:10" s="127" customFormat="1" ht="15" customHeight="1">
      <c r="A1039" s="230"/>
      <c r="B1039" s="50" t="s">
        <v>2</v>
      </c>
      <c r="C1039" s="57">
        <v>418</v>
      </c>
    </row>
    <row r="1040" spans="1:10">
      <c r="A1040" s="280" t="s">
        <v>33</v>
      </c>
      <c r="B1040" s="281"/>
      <c r="C1040" s="280"/>
      <c r="D1040" s="56"/>
      <c r="E1040" s="56"/>
      <c r="F1040" s="56"/>
      <c r="G1040" s="56"/>
      <c r="H1040" s="56"/>
      <c r="I1040" s="56"/>
      <c r="J1040" s="13"/>
    </row>
    <row r="1041" spans="1:10">
      <c r="A1041" s="98" t="s">
        <v>14</v>
      </c>
      <c r="B1041" s="78" t="s">
        <v>1</v>
      </c>
      <c r="C1041" s="32">
        <f>C1043+C1055</f>
        <v>1171</v>
      </c>
      <c r="D1041" s="53"/>
      <c r="E1041" s="118"/>
      <c r="F1041" s="53"/>
      <c r="G1041" s="53"/>
      <c r="H1041" s="53"/>
      <c r="I1041" s="53"/>
      <c r="J1041" s="13"/>
    </row>
    <row r="1042" spans="1:10">
      <c r="A1042" s="58" t="s">
        <v>15</v>
      </c>
      <c r="B1042" s="50" t="s">
        <v>2</v>
      </c>
      <c r="C1042" s="32">
        <f>C1044+C1056</f>
        <v>1171</v>
      </c>
      <c r="D1042" s="53"/>
      <c r="E1042" s="118"/>
      <c r="F1042" s="53"/>
      <c r="G1042" s="53"/>
      <c r="H1042" s="53"/>
      <c r="I1042" s="53"/>
      <c r="J1042" s="13"/>
    </row>
    <row r="1043" spans="1:10" s="87" customFormat="1" ht="15" customHeight="1">
      <c r="A1043" s="168" t="s">
        <v>19</v>
      </c>
      <c r="B1043" s="78" t="s">
        <v>1</v>
      </c>
      <c r="C1043" s="173">
        <f t="shared" ref="C1043:C1052" si="28">C1045</f>
        <v>921</v>
      </c>
    </row>
    <row r="1044" spans="1:10" s="87" customFormat="1" ht="15" customHeight="1">
      <c r="A1044" s="169" t="s">
        <v>20</v>
      </c>
      <c r="B1044" s="50" t="s">
        <v>2</v>
      </c>
      <c r="C1044" s="173">
        <f t="shared" si="28"/>
        <v>921</v>
      </c>
    </row>
    <row r="1045" spans="1:10" s="87" customFormat="1" ht="13.5" customHeight="1">
      <c r="A1045" s="469" t="s">
        <v>10</v>
      </c>
      <c r="B1045" s="78" t="s">
        <v>1</v>
      </c>
      <c r="C1045" s="57">
        <f t="shared" si="28"/>
        <v>921</v>
      </c>
    </row>
    <row r="1046" spans="1:10" s="87" customFormat="1" ht="14.25" customHeight="1">
      <c r="A1046" s="467"/>
      <c r="B1046" s="50" t="s">
        <v>2</v>
      </c>
      <c r="C1046" s="57">
        <f t="shared" si="28"/>
        <v>921</v>
      </c>
    </row>
    <row r="1047" spans="1:10">
      <c r="A1047" s="16" t="s">
        <v>23</v>
      </c>
      <c r="B1047" s="9" t="s">
        <v>1</v>
      </c>
      <c r="C1047" s="117">
        <f t="shared" si="28"/>
        <v>921</v>
      </c>
      <c r="D1047"/>
    </row>
    <row r="1048" spans="1:10">
      <c r="A1048" s="15"/>
      <c r="B1048" s="11" t="s">
        <v>2</v>
      </c>
      <c r="C1048" s="117">
        <f t="shared" si="28"/>
        <v>921</v>
      </c>
      <c r="D1048"/>
    </row>
    <row r="1049" spans="1:10" s="85" customFormat="1">
      <c r="A1049" s="39" t="s">
        <v>31</v>
      </c>
      <c r="B1049" s="33" t="s">
        <v>1</v>
      </c>
      <c r="C1049" s="32">
        <f t="shared" si="28"/>
        <v>921</v>
      </c>
      <c r="D1049" s="91"/>
      <c r="E1049" s="91"/>
      <c r="F1049" s="91"/>
      <c r="G1049" s="91"/>
      <c r="H1049" s="91"/>
      <c r="I1049" s="91"/>
      <c r="J1049" s="92"/>
    </row>
    <row r="1050" spans="1:10" s="85" customFormat="1">
      <c r="A1050" s="38"/>
      <c r="B1050" s="35" t="s">
        <v>2</v>
      </c>
      <c r="C1050" s="32">
        <f t="shared" si="28"/>
        <v>921</v>
      </c>
      <c r="D1050" s="91"/>
      <c r="E1050" s="91"/>
      <c r="F1050" s="91"/>
      <c r="G1050" s="91"/>
      <c r="H1050" s="91"/>
      <c r="I1050" s="91"/>
      <c r="J1050" s="92"/>
    </row>
    <row r="1051" spans="1:10" ht="25.5">
      <c r="A1051" s="365" t="s">
        <v>58</v>
      </c>
      <c r="B1051" s="9" t="s">
        <v>1</v>
      </c>
      <c r="C1051" s="23">
        <f t="shared" si="28"/>
        <v>921</v>
      </c>
    </row>
    <row r="1052" spans="1:10">
      <c r="A1052" s="10"/>
      <c r="B1052" s="11" t="s">
        <v>2</v>
      </c>
      <c r="C1052" s="23">
        <f t="shared" si="28"/>
        <v>921</v>
      </c>
    </row>
    <row r="1053" spans="1:10" s="214" customFormat="1" ht="15">
      <c r="A1053" s="343" t="s">
        <v>223</v>
      </c>
      <c r="B1053" s="79" t="s">
        <v>1</v>
      </c>
      <c r="C1053" s="57">
        <v>921</v>
      </c>
      <c r="D1053" s="213"/>
    </row>
    <row r="1054" spans="1:10">
      <c r="A1054" s="10"/>
      <c r="B1054" s="11" t="s">
        <v>2</v>
      </c>
      <c r="C1054" s="23">
        <v>921</v>
      </c>
    </row>
    <row r="1055" spans="1:10" s="48" customFormat="1">
      <c r="A1055" s="30" t="s">
        <v>17</v>
      </c>
      <c r="B1055" s="12" t="s">
        <v>1</v>
      </c>
      <c r="C1055" s="32">
        <f t="shared" ref="C1055:C1060" si="29">C1057</f>
        <v>250</v>
      </c>
    </row>
    <row r="1056" spans="1:10" s="48" customFormat="1">
      <c r="A1056" s="14" t="s">
        <v>9</v>
      </c>
      <c r="B1056" s="11" t="s">
        <v>2</v>
      </c>
      <c r="C1056" s="32">
        <f t="shared" si="29"/>
        <v>250</v>
      </c>
    </row>
    <row r="1057" spans="1:12">
      <c r="A1057" s="16" t="s">
        <v>10</v>
      </c>
      <c r="B1057" s="9" t="s">
        <v>1</v>
      </c>
      <c r="C1057" s="117">
        <f t="shared" si="29"/>
        <v>250</v>
      </c>
      <c r="D1057"/>
    </row>
    <row r="1058" spans="1:12">
      <c r="A1058" s="15"/>
      <c r="B1058" s="11" t="s">
        <v>2</v>
      </c>
      <c r="C1058" s="117">
        <f t="shared" si="29"/>
        <v>250</v>
      </c>
      <c r="D1058"/>
    </row>
    <row r="1059" spans="1:12">
      <c r="A1059" s="16" t="s">
        <v>23</v>
      </c>
      <c r="B1059" s="9" t="s">
        <v>1</v>
      </c>
      <c r="C1059" s="117">
        <f t="shared" si="29"/>
        <v>250</v>
      </c>
      <c r="D1059"/>
    </row>
    <row r="1060" spans="1:12">
      <c r="A1060" s="15"/>
      <c r="B1060" s="11" t="s">
        <v>2</v>
      </c>
      <c r="C1060" s="117">
        <f t="shared" si="29"/>
        <v>250</v>
      </c>
      <c r="D1060"/>
    </row>
    <row r="1061" spans="1:12" s="96" customFormat="1">
      <c r="A1061" s="115" t="s">
        <v>46</v>
      </c>
      <c r="B1061" s="114" t="s">
        <v>1</v>
      </c>
      <c r="C1061" s="34">
        <f>C1063+C1067</f>
        <v>250</v>
      </c>
    </row>
    <row r="1062" spans="1:12" s="96" customFormat="1">
      <c r="A1062" s="125"/>
      <c r="B1062" s="100" t="s">
        <v>2</v>
      </c>
      <c r="C1062" s="34">
        <f>C1064+C1068</f>
        <v>250</v>
      </c>
    </row>
    <row r="1063" spans="1:12" s="119" customFormat="1">
      <c r="A1063" s="172" t="s">
        <v>107</v>
      </c>
      <c r="B1063" s="184" t="s">
        <v>1</v>
      </c>
      <c r="C1063" s="23">
        <f>C1065</f>
        <v>200</v>
      </c>
      <c r="D1063" s="118"/>
      <c r="E1063" s="118"/>
      <c r="F1063" s="118"/>
      <c r="G1063" s="118"/>
      <c r="H1063" s="118"/>
      <c r="I1063" s="118"/>
      <c r="J1063" s="120"/>
      <c r="K1063" s="120"/>
      <c r="L1063" s="120"/>
    </row>
    <row r="1064" spans="1:12" s="119" customFormat="1">
      <c r="A1064" s="108"/>
      <c r="B1064" s="89" t="s">
        <v>2</v>
      </c>
      <c r="C1064" s="23">
        <f>C1066</f>
        <v>200</v>
      </c>
      <c r="D1064" s="118"/>
      <c r="E1064" s="118"/>
      <c r="F1064" s="118"/>
      <c r="G1064" s="118"/>
      <c r="H1064" s="118"/>
      <c r="I1064" s="118"/>
      <c r="J1064" s="120"/>
      <c r="K1064" s="120"/>
      <c r="L1064" s="120"/>
    </row>
    <row r="1065" spans="1:12" s="119" customFormat="1">
      <c r="A1065" s="315" t="s">
        <v>74</v>
      </c>
      <c r="B1065" s="135" t="s">
        <v>1</v>
      </c>
      <c r="C1065" s="57">
        <v>200</v>
      </c>
      <c r="D1065" s="274"/>
      <c r="E1065" s="274"/>
      <c r="F1065" s="274"/>
      <c r="G1065" s="274"/>
      <c r="H1065" s="274"/>
      <c r="I1065" s="274"/>
      <c r="J1065" s="120"/>
      <c r="K1065" s="120"/>
      <c r="L1065" s="120"/>
    </row>
    <row r="1066" spans="1:12" s="127" customFormat="1">
      <c r="A1066" s="108"/>
      <c r="B1066" s="113" t="s">
        <v>2</v>
      </c>
      <c r="C1066" s="57">
        <v>200</v>
      </c>
      <c r="D1066" s="118"/>
      <c r="E1066" s="118"/>
      <c r="F1066" s="118"/>
      <c r="G1066" s="118"/>
      <c r="H1066" s="118"/>
      <c r="I1066" s="118"/>
      <c r="J1066" s="182"/>
      <c r="K1066" s="182"/>
      <c r="L1066" s="182"/>
    </row>
    <row r="1067" spans="1:12" s="73" customFormat="1" ht="14.25">
      <c r="A1067" s="200" t="s">
        <v>108</v>
      </c>
      <c r="B1067" s="78" t="s">
        <v>1</v>
      </c>
      <c r="C1067" s="57">
        <f>C1069</f>
        <v>50</v>
      </c>
    </row>
    <row r="1068" spans="1:12" s="73" customFormat="1">
      <c r="A1068" s="202"/>
      <c r="B1068" s="50" t="s">
        <v>2</v>
      </c>
      <c r="C1068" s="57">
        <f>C1070</f>
        <v>50</v>
      </c>
    </row>
    <row r="1069" spans="1:12" s="119" customFormat="1" ht="15">
      <c r="A1069" s="345" t="s">
        <v>169</v>
      </c>
      <c r="B1069" s="135" t="s">
        <v>1</v>
      </c>
      <c r="C1069" s="117">
        <v>50</v>
      </c>
    </row>
    <row r="1070" spans="1:12" s="73" customFormat="1">
      <c r="A1070" s="58"/>
      <c r="B1070" s="50" t="s">
        <v>2</v>
      </c>
      <c r="C1070" s="57">
        <v>50</v>
      </c>
    </row>
    <row r="1071" spans="1:12">
      <c r="A1071" s="477" t="s">
        <v>95</v>
      </c>
      <c r="B1071" s="478"/>
      <c r="C1071" s="479"/>
      <c r="D1071" s="93"/>
      <c r="E1071" s="93"/>
      <c r="F1071" s="93"/>
      <c r="G1071" s="93"/>
      <c r="H1071" s="93"/>
      <c r="I1071" s="93"/>
      <c r="J1071" s="13"/>
    </row>
    <row r="1072" spans="1:12">
      <c r="A1072" s="25" t="s">
        <v>14</v>
      </c>
      <c r="B1072" s="12" t="s">
        <v>1</v>
      </c>
      <c r="C1072" s="23">
        <f t="shared" ref="C1072:C1083" si="30">C1074</f>
        <v>2500</v>
      </c>
      <c r="D1072" s="90"/>
      <c r="E1072" s="195"/>
      <c r="F1072" s="90"/>
      <c r="G1072" s="90"/>
      <c r="H1072" s="90"/>
      <c r="I1072" s="90"/>
      <c r="J1072" s="13"/>
    </row>
    <row r="1073" spans="1:10">
      <c r="A1073" s="26" t="s">
        <v>15</v>
      </c>
      <c r="B1073" s="11" t="s">
        <v>2</v>
      </c>
      <c r="C1073" s="23">
        <f t="shared" si="30"/>
        <v>2500</v>
      </c>
      <c r="D1073" s="23">
        <f>D1075</f>
        <v>0</v>
      </c>
      <c r="E1073" s="195"/>
      <c r="F1073" s="90"/>
      <c r="G1073" s="90"/>
      <c r="H1073" s="90"/>
      <c r="I1073" s="90"/>
      <c r="J1073" s="13"/>
    </row>
    <row r="1074" spans="1:10" s="48" customFormat="1">
      <c r="A1074" s="190" t="s">
        <v>21</v>
      </c>
      <c r="B1074" s="17" t="s">
        <v>1</v>
      </c>
      <c r="C1074" s="23">
        <f t="shared" si="30"/>
        <v>2500</v>
      </c>
    </row>
    <row r="1075" spans="1:10" s="48" customFormat="1">
      <c r="A1075" s="14" t="s">
        <v>9</v>
      </c>
      <c r="B1075" s="18" t="s">
        <v>2</v>
      </c>
      <c r="C1075" s="23">
        <f t="shared" si="30"/>
        <v>2500</v>
      </c>
    </row>
    <row r="1076" spans="1:10" s="48" customFormat="1">
      <c r="A1076" s="16" t="s">
        <v>10</v>
      </c>
      <c r="B1076" s="9" t="s">
        <v>1</v>
      </c>
      <c r="C1076" s="23">
        <f t="shared" si="30"/>
        <v>2500</v>
      </c>
    </row>
    <row r="1077" spans="1:10" s="48" customFormat="1">
      <c r="A1077" s="15"/>
      <c r="B1077" s="11" t="s">
        <v>2</v>
      </c>
      <c r="C1077" s="23">
        <f t="shared" si="30"/>
        <v>2500</v>
      </c>
    </row>
    <row r="1078" spans="1:10" s="48" customFormat="1">
      <c r="A1078" s="94" t="s">
        <v>23</v>
      </c>
      <c r="B1078" s="17" t="s">
        <v>1</v>
      </c>
      <c r="C1078" s="23">
        <f t="shared" si="30"/>
        <v>2500</v>
      </c>
    </row>
    <row r="1079" spans="1:10" s="48" customFormat="1">
      <c r="A1079" s="27"/>
      <c r="B1079" s="18" t="s">
        <v>2</v>
      </c>
      <c r="C1079" s="23">
        <f t="shared" si="30"/>
        <v>2500</v>
      </c>
    </row>
    <row r="1080" spans="1:10" s="85" customFormat="1">
      <c r="A1080" s="39" t="s">
        <v>31</v>
      </c>
      <c r="B1080" s="33" t="s">
        <v>1</v>
      </c>
      <c r="C1080" s="32">
        <f t="shared" si="30"/>
        <v>2500</v>
      </c>
      <c r="D1080" s="91"/>
      <c r="E1080" s="91"/>
      <c r="F1080" s="91"/>
      <c r="G1080" s="91"/>
      <c r="H1080" s="91"/>
      <c r="I1080" s="91"/>
      <c r="J1080" s="92"/>
    </row>
    <row r="1081" spans="1:10" s="85" customFormat="1">
      <c r="A1081" s="38"/>
      <c r="B1081" s="35" t="s">
        <v>2</v>
      </c>
      <c r="C1081" s="32">
        <f t="shared" si="30"/>
        <v>2500</v>
      </c>
      <c r="D1081" s="91"/>
      <c r="E1081" s="91"/>
      <c r="F1081" s="91"/>
      <c r="G1081" s="91"/>
      <c r="H1081" s="91"/>
      <c r="I1081" s="91"/>
      <c r="J1081" s="92"/>
    </row>
    <row r="1082" spans="1:10" s="85" customFormat="1">
      <c r="A1082" s="235" t="s">
        <v>96</v>
      </c>
      <c r="B1082" s="33" t="s">
        <v>1</v>
      </c>
      <c r="C1082" s="32">
        <f t="shared" si="30"/>
        <v>2500</v>
      </c>
      <c r="D1082" s="91"/>
      <c r="E1082" s="91"/>
      <c r="F1082" s="91"/>
      <c r="G1082" s="91"/>
      <c r="H1082" s="91"/>
      <c r="I1082" s="91"/>
      <c r="J1082" s="92"/>
    </row>
    <row r="1083" spans="1:10" s="85" customFormat="1">
      <c r="A1083" s="38"/>
      <c r="B1083" s="35" t="s">
        <v>2</v>
      </c>
      <c r="C1083" s="32">
        <f t="shared" si="30"/>
        <v>2500</v>
      </c>
      <c r="D1083" s="91"/>
      <c r="E1083" s="91"/>
      <c r="F1083" s="91"/>
      <c r="G1083" s="91"/>
      <c r="H1083" s="91"/>
      <c r="I1083" s="91"/>
      <c r="J1083" s="92"/>
    </row>
    <row r="1084" spans="1:10" s="71" customFormat="1" ht="28.5" customHeight="1">
      <c r="A1084" s="364" t="s">
        <v>171</v>
      </c>
      <c r="B1084" s="17" t="s">
        <v>1</v>
      </c>
      <c r="C1084" s="51">
        <v>2500</v>
      </c>
      <c r="D1084" s="278"/>
      <c r="E1084" s="278"/>
      <c r="F1084" s="278"/>
      <c r="G1084" s="278"/>
      <c r="H1084" s="278"/>
      <c r="I1084" s="278"/>
      <c r="J1084" s="279"/>
    </row>
    <row r="1085" spans="1:10" s="203" customFormat="1">
      <c r="A1085" s="26"/>
      <c r="B1085" s="18" t="s">
        <v>2</v>
      </c>
      <c r="C1085" s="51">
        <v>2500</v>
      </c>
      <c r="D1085" s="52"/>
      <c r="E1085" s="52"/>
      <c r="F1085" s="52"/>
      <c r="G1085" s="52"/>
      <c r="H1085" s="52"/>
      <c r="I1085" s="52"/>
      <c r="J1085" s="204"/>
    </row>
    <row r="1086" spans="1:10">
      <c r="A1086" s="445" t="s">
        <v>110</v>
      </c>
      <c r="B1086" s="446"/>
      <c r="C1086" s="446"/>
    </row>
    <row r="1087" spans="1:10">
      <c r="A1087" s="445" t="s">
        <v>111</v>
      </c>
      <c r="B1087" s="446"/>
      <c r="C1087" s="446"/>
    </row>
    <row r="1088" spans="1:10">
      <c r="A1088" s="358"/>
      <c r="B1088" s="359"/>
      <c r="C1088" s="359"/>
    </row>
    <row r="1089" spans="1:3">
      <c r="A1089" s="358"/>
      <c r="B1089" s="359"/>
      <c r="C1089" s="359"/>
    </row>
    <row r="1090" spans="1:3">
      <c r="A1090" s="358"/>
      <c r="B1090" s="359"/>
      <c r="C1090" s="359"/>
    </row>
    <row r="1091" spans="1:3">
      <c r="A1091" s="55"/>
    </row>
    <row r="1092" spans="1:3">
      <c r="A1092" s="55" t="s">
        <v>112</v>
      </c>
    </row>
    <row r="1093" spans="1:3">
      <c r="A1093" s="55" t="s">
        <v>113</v>
      </c>
    </row>
    <row r="1100" spans="1:3">
      <c r="A1100" s="19"/>
    </row>
    <row r="1101" spans="1:3">
      <c r="A1101" s="19"/>
    </row>
  </sheetData>
  <mergeCells count="35">
    <mergeCell ref="D887:I887"/>
    <mergeCell ref="D330:I330"/>
    <mergeCell ref="A7:C7"/>
    <mergeCell ref="C9:C11"/>
    <mergeCell ref="A175:C175"/>
    <mergeCell ref="A203:C203"/>
    <mergeCell ref="A152:C152"/>
    <mergeCell ref="A230:A231"/>
    <mergeCell ref="A816:C816"/>
    <mergeCell ref="A287:C287"/>
    <mergeCell ref="A874:C874"/>
    <mergeCell ref="A849:C849"/>
    <mergeCell ref="E359:K366"/>
    <mergeCell ref="A1:C1"/>
    <mergeCell ref="A395:C395"/>
    <mergeCell ref="A777:C777"/>
    <mergeCell ref="A778:C778"/>
    <mergeCell ref="A533:C533"/>
    <mergeCell ref="A638:C638"/>
    <mergeCell ref="A693:C693"/>
    <mergeCell ref="A304:C304"/>
    <mergeCell ref="A432:C432"/>
    <mergeCell ref="A1045:A1046"/>
    <mergeCell ref="A1086:C1086"/>
    <mergeCell ref="A1087:C1087"/>
    <mergeCell ref="A2:C2"/>
    <mergeCell ref="A970:C970"/>
    <mergeCell ref="A934:A935"/>
    <mergeCell ref="A930:A931"/>
    <mergeCell ref="A932:A933"/>
    <mergeCell ref="A923:A924"/>
    <mergeCell ref="A760:C760"/>
    <mergeCell ref="A1027:C1027"/>
    <mergeCell ref="A1071:C1071"/>
    <mergeCell ref="A317:C317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9 mai 2023</vt:lpstr>
      <vt:lpstr>27 aprilie 2023 </vt:lpstr>
      <vt:lpstr>30 martie 2023</vt:lpstr>
      <vt:lpstr>23 februarie 2023 </vt:lpstr>
      <vt:lpstr>31 IANUARIE 2023</vt:lpstr>
      <vt:lpstr>'23 februarie 2023 '!Print_Titles</vt:lpstr>
      <vt:lpstr>'27 aprilie 2023 '!Print_Titles</vt:lpstr>
      <vt:lpstr>'30 martie 2023'!Print_Titles</vt:lpstr>
      <vt:lpstr>'31 IANUARIE 2023'!Print_Titles</vt:lpstr>
      <vt:lpstr>'9 mai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danielab</cp:lastModifiedBy>
  <cp:lastPrinted>2023-05-08T07:00:55Z</cp:lastPrinted>
  <dcterms:created xsi:type="dcterms:W3CDTF">2003-05-13T09:24:28Z</dcterms:created>
  <dcterms:modified xsi:type="dcterms:W3CDTF">2023-05-08T07:21:00Z</dcterms:modified>
</cp:coreProperties>
</file>