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5" windowWidth="14805" windowHeight="8010"/>
  </bookViews>
  <sheets>
    <sheet name="ANEXA 5" sheetId="8" r:id="rId1"/>
  </sheets>
  <definedNames>
    <definedName name="_xlnm.Print_Area" localSheetId="0">'ANEXA 5'!$A$1:$E$104</definedName>
    <definedName name="_xlnm.Print_Titles" localSheetId="0">'ANEXA 5'!$11:$13</definedName>
  </definedNames>
  <calcPr calcId="125725"/>
</workbook>
</file>

<file path=xl/calcChain.xml><?xml version="1.0" encoding="utf-8"?>
<calcChain xmlns="http://schemas.openxmlformats.org/spreadsheetml/2006/main">
  <c r="D101" i="8"/>
  <c r="D99"/>
  <c r="D95"/>
  <c r="D90"/>
  <c r="D87"/>
  <c r="D76"/>
  <c r="D74"/>
  <c r="D73"/>
  <c r="D68"/>
  <c r="D67"/>
  <c r="D65"/>
  <c r="D60"/>
  <c r="D57" l="1"/>
  <c r="D54"/>
  <c r="D52" l="1"/>
  <c r="D51"/>
  <c r="D50"/>
  <c r="D43"/>
  <c r="D41"/>
  <c r="D39"/>
  <c r="D35"/>
  <c r="D30"/>
  <c r="D29"/>
  <c r="D27"/>
  <c r="D25"/>
  <c r="D24"/>
  <c r="D21"/>
  <c r="D20"/>
  <c r="D19"/>
  <c r="D18"/>
  <c r="D17"/>
  <c r="D16" l="1"/>
  <c r="D14" l="1"/>
  <c r="D98" l="1"/>
  <c r="D97"/>
  <c r="D86"/>
  <c r="D85"/>
  <c r="D82"/>
  <c r="D80"/>
  <c r="D79"/>
  <c r="D78"/>
  <c r="D71"/>
  <c r="D62"/>
  <c r="D58"/>
  <c r="D48"/>
  <c r="D47"/>
  <c r="D45"/>
  <c r="D103" l="1"/>
</calcChain>
</file>

<file path=xl/sharedStrings.xml><?xml version="1.0" encoding="utf-8"?>
<sst xmlns="http://schemas.openxmlformats.org/spreadsheetml/2006/main" count="188" uniqueCount="188">
  <si>
    <t>TOTAL</t>
  </si>
  <si>
    <t xml:space="preserve">Nr. 
crt. </t>
  </si>
  <si>
    <t>mii lei</t>
  </si>
  <si>
    <t>Denumire obiectiv</t>
  </si>
  <si>
    <t>AN 2023
cote def.
imp. venit
cod 04.02.05</t>
  </si>
  <si>
    <t>Unitatea 
administrativ-
teritorială</t>
  </si>
  <si>
    <t>Arefu</t>
  </si>
  <si>
    <t>Baiculesti</t>
  </si>
  <si>
    <t>Balilesti</t>
  </si>
  <si>
    <t>Berevoesti</t>
  </si>
  <si>
    <t>Bogati</t>
  </si>
  <si>
    <t>Boteni</t>
  </si>
  <si>
    <t>Botesti</t>
  </si>
  <si>
    <t>Bradu</t>
  </si>
  <si>
    <t>Canalizare pluvială strada Gheorghe Georgescu</t>
  </si>
  <si>
    <t>Budeasa</t>
  </si>
  <si>
    <t>Calinesti</t>
  </si>
  <si>
    <t>Cepari</t>
  </si>
  <si>
    <t>Cetateni</t>
  </si>
  <si>
    <t>Cicanesti</t>
  </si>
  <si>
    <t>Extindere retea canalizare comuna Cicanesti (Ulita Radulesu si DJ 740)</t>
  </si>
  <si>
    <t>Ciofrangeni</t>
  </si>
  <si>
    <t>Cocu</t>
  </si>
  <si>
    <t>Cosesti</t>
  </si>
  <si>
    <t>Cuca</t>
  </si>
  <si>
    <t>Reabilitare Camin cultural Launele - 20 mii lei; Reabilitarea pardoselilor din covor PVC, linoleum, Scoala Cuca - 60 mii lei; Acoperis la scara de la Scoala Cuca - 20 mii lei; Constructie din tevi de metal, utilaje Primarie - 100 mii lei</t>
  </si>
  <si>
    <t>Dambovicioara</t>
  </si>
  <si>
    <t>Darmanesti</t>
  </si>
  <si>
    <t>Construire sala de sport Scoala cu clasele I-VIII Darmanesti - 400 mii lei; Reabilitare Camin Cultural in satul Darmanesti, comuna Darmanesti - 200 mii lei</t>
  </si>
  <si>
    <t>Davidesti</t>
  </si>
  <si>
    <t>Inlocuire conducta alimentare cu apa pe DN73 comuna Davidesti - 200 mii lei; Canalizare pe ulita Ica, sat Contesti, comuna Davidesti - 400 mii lei</t>
  </si>
  <si>
    <t>Dobresti</t>
  </si>
  <si>
    <t>Sediu primarie comuna Dobresti</t>
  </si>
  <si>
    <t>Draganu</t>
  </si>
  <si>
    <t>Godeni</t>
  </si>
  <si>
    <t>Leordeni</t>
  </si>
  <si>
    <t>Refacere trotuare pietonale pe DN7, in satele Glambocata Deal si Glambocata</t>
  </si>
  <si>
    <t>Leresti</t>
  </si>
  <si>
    <t>Lunca Corbului</t>
  </si>
  <si>
    <t>Maracineni</t>
  </si>
  <si>
    <t>Merisani</t>
  </si>
  <si>
    <t>Realizare sistem de alimentare cu apa in satele Valcelele si Brateasca, comuna Merisani</t>
  </si>
  <si>
    <t>Mihaesti</t>
  </si>
  <si>
    <t>Extindere Alimentare cu apa in comuna Mihaesti - 200 mii lei; Modernizare retea de drumuri comunale in comuna Mihaesti Ulita Oprea, Albut, Stoica, Lacuri, Maria, Valea Bradului; DC 44 si DC 11 - 400 mii lei; Amenajare santuri pereate in comuna Mihaesti - 50 mii lei</t>
  </si>
  <si>
    <t>Mirosi</t>
  </si>
  <si>
    <t xml:space="preserve">Construire loc de joaca in comuna Mirosi </t>
  </si>
  <si>
    <t>Musatesti</t>
  </si>
  <si>
    <t>Oarja</t>
  </si>
  <si>
    <t>Sala de sport in comuna Oarja</t>
  </si>
  <si>
    <t>Pietrosani</t>
  </si>
  <si>
    <t>Extindere retea alimentare cu apa in vederea bransarii comuna Pietrosani - 400 mii lei; Echiparea cu hidranti de incendiu a sistemului de alimentare cu apa comuna Pietrosani - 100 mii lei</t>
  </si>
  <si>
    <t xml:space="preserve">Popesti </t>
  </si>
  <si>
    <t>Construire Camin Cultural in comuna Popesti</t>
  </si>
  <si>
    <t>Priboieni</t>
  </si>
  <si>
    <t>Ratesti</t>
  </si>
  <si>
    <t>Infiintare retea de canalizare in satele Tigveni si Patuleni, comuna Ratesti</t>
  </si>
  <si>
    <t>Recea</t>
  </si>
  <si>
    <t>Reabilitare, extindere si schimbare de destinatie din Scoala Primara in Unitate Medico-Sociala, comuna Recea - 188 mii lei; Achizitie buldoexcavator pentru comuna Recea - 101 mii lei</t>
  </si>
  <si>
    <t>Râca</t>
  </si>
  <si>
    <t>Racord gospodarii la sistemul centralizat de canalizare, comuna Raca - 100 mii lei; Instalatii de deferizare-demanganizare si inlocuire apometre cu telegestiune la sistemul de alimentare cu apa comuna Raca - 400 mii lei</t>
  </si>
  <si>
    <t>Rociu</t>
  </si>
  <si>
    <t>Constructie teren sportiv multifunctional in comuna Rociu - 200 mii lei; Extindere canalizare si racorduri consumatori la reteaua de canalizare menajera in satele Serbanesti si Gliganu de Sus, comuna Rociu - 200 mii lei; Achizitie utilaje pentru imbunatatirea serviciilor locale in comuna Rociu - 100 mii lei</t>
  </si>
  <si>
    <t>Rucar</t>
  </si>
  <si>
    <t>Construire Camin Cultural comuna Rucar</t>
  </si>
  <si>
    <t>Salatrucu</t>
  </si>
  <si>
    <t>Reabilitare Dispensar Veterinar Salatrucu - 118 mii lei; Reabilitare si extindere alimentare cu apa in comuna Salatrucu - tronson III - 400 mii lei</t>
  </si>
  <si>
    <t>Sapata</t>
  </si>
  <si>
    <t>Slobozia</t>
  </si>
  <si>
    <t xml:space="preserve">Amenajare Grup Sanitar Interior Sediu UAT - 158 mii lei; Imprejmuire Scoala nr.2 - 300 mii lei; Reabilitare Scoala Nigrisoara - 150 mii lei </t>
  </si>
  <si>
    <t>Stefan cel Mare</t>
  </si>
  <si>
    <t>Modernizare drumuri comunale in lungime de 6 km - 500 mii lei; Modernizare targ saptamanal - 200 mii lei</t>
  </si>
  <si>
    <t>Stolnici</t>
  </si>
  <si>
    <t>Suici</t>
  </si>
  <si>
    <t>Modernizare drumuri in sat Suici si sat Rudeni, comuna Suici</t>
  </si>
  <si>
    <t>Teiu</t>
  </si>
  <si>
    <t>Valea Mare Pravat</t>
  </si>
  <si>
    <t>Executie santuri tip piscot Gura Pravat</t>
  </si>
  <si>
    <t>Vedea</t>
  </si>
  <si>
    <t>Modernizare drumuri comunale DC 171 si DC Fata-Izvoru, in comuna Vedea - 200 mii lei; Suplimentare sursa de alimentare cu apa satele Vedea si Varsesti - 300 mii lei; Racordarea sistemului de alimentare cu apa al satului la Chitani la Forajul Prodani - 100 mii lei</t>
  </si>
  <si>
    <t>Vladesti</t>
  </si>
  <si>
    <t>Atelier scoala si satra lemne -70 mii lei; Canalizare Valea Lacului - 200 mii lei</t>
  </si>
  <si>
    <t>Vulturesti</t>
  </si>
  <si>
    <t>CONSILIUL JUDETEAN ARGES</t>
  </si>
  <si>
    <t>PROPUNERI
repartizare cote defalcate din impozit pe venit din fondul constituit la dispozitia consiliului judetean conform art. 6, alin. (6) din Legea nr. 368/2022 - Legea bugetului de stat pe anul 2023</t>
  </si>
  <si>
    <t>Albestii de Arges</t>
  </si>
  <si>
    <t>Extindere retea de canalizare pe Ulita Mocirla sat Dobrotu, Ulita Dispensar Veterinar si Ulita Damu sat Albestii Ungureni, comuna Albestii de Arges - 200 mii lei; Reabilitare Dispensar uman sat Albestii Pamanteni - 200 mii lei</t>
  </si>
  <si>
    <t>Albestii de Muscel</t>
  </si>
  <si>
    <t>Extindere retea apa si suplimentare capacitate inmagazinare in comuna Albestii de Muscel</t>
  </si>
  <si>
    <t>Aninoasa</t>
  </si>
  <si>
    <t>Pod in satul Slanic in zona Olteni - Reparatii si consolidari - 35 mii lei; Reabilitare Scoala veche Brosteni, comuna Aninoasa - 200 mii lei</t>
  </si>
  <si>
    <t>Babana</t>
  </si>
  <si>
    <t>Reabilitare conductă aducțiune apă potabilă Stația Trivale-Băbana pe lungimea de 3,2 km, pe raza comunei Băbana - 320 mii lei; Retea de canalizare menajera si racorduri in satele Babana, Cotmenita si Ciobanesti, comuna Babana - 50 mii lei; Reabilitare termica Scoala Slatioarele, avizare ISU Gradinita Babana - 80 mii lei</t>
  </si>
  <si>
    <t>Schimbare invelitoare Scoala Valea Brazilor Corp B si Corp C - 200 mii lei; Reparatii interioare si exterioare la Camin Cultural Zigoneni - 100 mii lei</t>
  </si>
  <si>
    <t>Extindere retea de canalizare si alimentare cu apa (inclusiv racorduri si bransamente) in comuna Balilesti - 350 mii lei; Construire dispensar uman in satul Valea Mare-Bratia, comuna Balilesti - 320 mii lei</t>
  </si>
  <si>
    <t>Barla</t>
  </si>
  <si>
    <t>Bascov</t>
  </si>
  <si>
    <t>Proiect regional a infrastructurii de apa si apa uzata comuna Bascov</t>
  </si>
  <si>
    <t>Beleti-Negresti</t>
  </si>
  <si>
    <t>Reabilitare si extindere sediu primarie</t>
  </si>
  <si>
    <t>Extindere retea de canalizare in comuna Berevoesti - 530 mii lei; Achizitionare conducta alimentare cu apa, in comuna Berevoesti - 50 mii lei</t>
  </si>
  <si>
    <t>Pod peste paraul Glamboc, catun Ciorchinesti, sat Suseni, comuna Bogati - 550 mii lei; Reabilitare instalatie electrica la sediul primariei Bogati - 100 mii lei</t>
  </si>
  <si>
    <t xml:space="preserve">Amenajare centru civic comuna Boteni </t>
  </si>
  <si>
    <t>Reabilitare camin cultural sat Botesti, comuna Botesti - 300 mii lei; Amenajare parcare sediul primariei comunei Botesti, L=100 m, comuna Botesti, sat Botesti - 250 mii lei</t>
  </si>
  <si>
    <t>Bradulet</t>
  </si>
  <si>
    <t>Reabilitare retea canalizare menajera, strada Sudeaua, sat Budeasa Mare, comuna Budeasa - 500 mii lei; Amenajare piste pentru circulatia bicicletelor in comuna Budeasa - 150 mii lei</t>
  </si>
  <si>
    <t>Bughea de Jos</t>
  </si>
  <si>
    <t>Construire corp Scoala Primara Valea Macelarului, comuna Bughea de Jos</t>
  </si>
  <si>
    <t>Bughea de Sus</t>
  </si>
  <si>
    <t>Executie Covor asfaltic si asigurarea scurgerii apelor pe DC 16A in comuna Bughea de Sus</t>
  </si>
  <si>
    <t>Buzoesti</t>
  </si>
  <si>
    <t>Pod pietonal peste raul Teleorman, in sat Serboeni, comuna Buzoesti</t>
  </si>
  <si>
    <t>Caldararu</t>
  </si>
  <si>
    <t>Asfaltare drumuri locale in comuna Caldararu</t>
  </si>
  <si>
    <t>Constructie grup sanitar Scoala Vranesti - elevi prescolari - 120 mii lei; Dotare camin cultural in comuna Calinesti - 32 mii lei</t>
  </si>
  <si>
    <t xml:space="preserve">Imbunatatirea eficientei energetice prin reabilitare termica, reabilitare si consolidare structura de rezistenta, modernizarea sistemelor de instalatii prin utilizarea surselor regenerabile de energie la Scoala Gimnaziala Nicolae Velea, corp C1, comuna Cepari </t>
  </si>
  <si>
    <t>Amenajare Valea Schitului - 200 mii lei; Constructie sala de sport in punct Izlaz Scheiu - 95 mii lei; Alimentare apa - Executie foraj echipat - 300 mii lei</t>
  </si>
  <si>
    <t>Ciomagesti</t>
  </si>
  <si>
    <t>Consolidare, extindere, modernizare si reabilitare dispensar, sat Cungrea, comuna Ciomagesti</t>
  </si>
  <si>
    <t>Modernizare sistem iluminat public - 284 mii lei; Modernizare DC 176, comuna Cocu - 100 mii lei</t>
  </si>
  <si>
    <t>Corbi</t>
  </si>
  <si>
    <t>Extindere si modernizare retea publica de alimentare cu apa si infiintare retea publica de canalizare in satele Corbi si Jghiaburi, comuna Corbi</t>
  </si>
  <si>
    <t>Asfaltare strada Miulestilor L=130M, sat Jupanesti, comuna Cosesti - 122 mii lei; Reabilitarea, modernizarea si extinderea sistemului de alimentare cu apa din comuna Cosesti - 450 mii lei</t>
  </si>
  <si>
    <t>Cotmeana</t>
  </si>
  <si>
    <t>Reabilitare pod în satul Cotmeana, punctul “La Stănescu”</t>
  </si>
  <si>
    <t xml:space="preserve">Parcare cu utilitati spre Cetatea Oratea </t>
  </si>
  <si>
    <t>Domnesti</t>
  </si>
  <si>
    <t>Asfaltare drumuri comuna Domnesti - 100 mii lei; Autorizare ISU cladiri aflate in administrarea Liceului Tehnologic "Petre Ionescu Muscel" - 150 mii lei; Sala de sport scolara - Liceul Tehnologic "Petre Ionescu Muscel" - 100 mii lei</t>
  </si>
  <si>
    <t>Foraj alimentare apă, gospodărie apă și bazin, sat Prislopul Mare, comuna Drăganu - 388 mii lei; Extindere rețea canalizare pe strada Valea Mare, comuna Drăganu - 100 mii lei</t>
  </si>
  <si>
    <t>Harsesti</t>
  </si>
  <si>
    <t>Construire de locuinte de tip NZEB plus pentru tineri in comuna Harsesti</t>
  </si>
  <si>
    <t>Hartiesti</t>
  </si>
  <si>
    <t>Extindere sistem de canalizare menajera in comuna Hartiesti - 200 mii lei; Foraj put sistem alimentare cu apa in comuna Hartiesti - 200 mii lei; Achizitie buldoexcavator - 245 mii lei</t>
  </si>
  <si>
    <t>Izvoru</t>
  </si>
  <si>
    <t>Extindere si bransamente canalizare in comuna Izvoru</t>
  </si>
  <si>
    <t>Modernizarea sistemului de iluminat public in comuna Leresti - 200 mii lei; Modernizare drumuri de interes local in comuna Leresti - 450 mii lei</t>
  </si>
  <si>
    <t>Malureni</t>
  </si>
  <si>
    <t>Modernizare infrastructura rutiera DC223, comuna Malureni</t>
  </si>
  <si>
    <t>Construire rigola asigurare scurgere ape pluviale, DN73, cu lungime de 200 ml, de la km 2+500 la km 2+700, comuna Maracineni - 220 mii lei; Extindere retea stradala DN73 Lotas-sens giratoriu Mioveni-sens dublu comuna Maracineni - 380 mii lei</t>
  </si>
  <si>
    <t>Mioarele</t>
  </si>
  <si>
    <t>Alimentare cu apă în comuna Mioarele, Aductiune și înmagazinare cu apă</t>
  </si>
  <si>
    <t>Moraresti</t>
  </si>
  <si>
    <t>Mosoaia</t>
  </si>
  <si>
    <t>Construire Scoala generala Mosoaia clasele I-VIII si imprejmuirea terenului, in comuna Mosoaia</t>
  </si>
  <si>
    <t>Mozaceni</t>
  </si>
  <si>
    <t>Imprejmuire Liceul Tehnologic "Liviu Rebreanu" comuna Mozaceni - 300 mii lei; Imprejmuire Scoala Gimnaziala Babaroaga, comuna Mozaceni - 200 mii lei</t>
  </si>
  <si>
    <t xml:space="preserve">Gospodaria de apa pentru alimentarea cu apa, comuna Musatesti - 100 mii lei; Lucrari de bransamente la reteaua publica de alimentare cu apa in comuna Musatesti - 400 mii lei; Sistem de alarmare a populatiei in comuna Musatesti - 50 mii lei </t>
  </si>
  <si>
    <t>Nucsoara</t>
  </si>
  <si>
    <t>Poiana Lacului</t>
  </si>
  <si>
    <t xml:space="preserve">Proiectul regional de dezvoltare a infrastructurii de apa si apa uzata in judetul Arges in perioada 2014-2020 </t>
  </si>
  <si>
    <t>Poienarii de Arges</t>
  </si>
  <si>
    <t>Construire Foraj, Aducțiune si Racord electric Alimentare cu apa in satul Ioanicesti - 400 mii lei; Extindere Alimentare cu apa în satul Ioanicesti “ȚARINĂ” - 100 mii lei</t>
  </si>
  <si>
    <t>Poienarii de Muscel</t>
  </si>
  <si>
    <t>Modernizarea sistemului de iluminat public in comuna Poienarii de Muscel - 100 mii lei; Reabilitare energetica Dispensar Jugur, Dispensar Poienari si Camin Cultural Jugur - 100 mii lei; Statii electrice de reincarcare - 100 mii lei</t>
  </si>
  <si>
    <t>Extindere retea alimentare cu apa in comuna Sapata</t>
  </si>
  <si>
    <t>Schitu Golesti</t>
  </si>
  <si>
    <t>Canalizare menajera si statie de epurare in comuna Schitu Golesti - etapa II</t>
  </si>
  <si>
    <t>Construire loc de joaca, comuna Stolnici - 100 mii lei; Cresterea eficientei energetice la Primaria comunei Stolnici - 75 mii lei; Cresterea eficientei energetice la Gradinita cu program normal Stolnici - 75 mii lei; Construire Dispensar uman in comuna Stolnici - 100 mii lei; Cresterea eficientei energetice la Scoala Gimnaziala Constantin Balaceanu Stolnici - 150 mii lei</t>
  </si>
  <si>
    <t>Suseni</t>
  </si>
  <si>
    <t>Extindere retea de alimentare cu apa in satele Burdesti, Cersani, Suseni, Strambeni si Padureni</t>
  </si>
  <si>
    <t>Tigveni</t>
  </si>
  <si>
    <t>Extindere Gradinita sat Tigveni, comuna Tigveni</t>
  </si>
  <si>
    <t>Titesti</t>
  </si>
  <si>
    <t>Intretinere si reparatii curente DC 83 Valea Stanii, comuna Titesti</t>
  </si>
  <si>
    <t>Ungheni</t>
  </si>
  <si>
    <t>Valea Danului</t>
  </si>
  <si>
    <t xml:space="preserve">Racordări la rețea de canalizare pe Str. Luncă, sat Valea Danului, comuna Valea Danului, județul Argeș - etapa a II-a </t>
  </si>
  <si>
    <t>Valea Iasului</t>
  </si>
  <si>
    <t>Extindere canalizare str. Cearsor si bransamente comuna Valea Iasului - 250 mii lei; Extindere alimentare cu apa comuna Valea Iasului - 350 mii lei</t>
  </si>
  <si>
    <t>Costesti</t>
  </si>
  <si>
    <t>Reabilitare cantina Liceul Teoretic Costesti</t>
  </si>
  <si>
    <t>Stefanesti</t>
  </si>
  <si>
    <t>Topoloveni</t>
  </si>
  <si>
    <t>Construire Campus Tehnologic-Liceul Tehnologic Topoloveni</t>
  </si>
  <si>
    <r>
      <t>Construire pod peste paraul Marghiuta si modernizare drum de acces in satul Marghia de Sus, comuna Lunca Corbului - 245 mii lei; Cresterea eficientei energetice a sistemului de iluminat public in comuna Lunca Corbului - 50 mii lei; Statii de reincarcare pentru vehicule electrice in comuna Lunca Corbului - 90 mii lei; Cresterea eficientei energetice la Scoala Gimnaziala General Constantin Cristescu sat Lunca Corbului - 161 mii lei; Extindere spatiu de joaca la Gradinita cu program normal in sat Lunca Corbului, comuna Lunca Corbului</t>
    </r>
    <r>
      <rPr>
        <sz val="11"/>
        <color rgb="FFFF0000"/>
        <rFont val="Times New Roman"/>
        <family val="1"/>
        <charset val="238"/>
      </rPr>
      <t xml:space="preserve"> </t>
    </r>
    <r>
      <rPr>
        <sz val="11"/>
        <rFont val="Times New Roman"/>
        <family val="1"/>
      </rPr>
      <t>- 80 mii lei</t>
    </r>
  </si>
  <si>
    <t>Proiectare si executie reparatii dispensar uman - 141 mii lei; Asfaltare drum comunal Valea Luminii - 320 mii lei</t>
  </si>
  <si>
    <t>Inlaturare efecte calamitati pe str. Plaiului, punctul "La Istrucel", sat Nucsoara, comuna Nucsoara</t>
  </si>
  <si>
    <t>Crestere eficienta energetica la sediul Scoala Gimnaziala C.Radulescu Codin corp A si B - 50 mii lei; Crestere eficienta energetica la Sediul primariei comunei Priboieni - 50 mii lei</t>
  </si>
  <si>
    <t>Proiectare si executie pod peste paraul Mozacu, in punctul Diaconescu, comuna Teiu - 200 mii lei; Lucrari pentru avizul de securitate la incendiu Gradinita Teiu - 200 mii lei; Constructie teren de sport sintetic in comuna Teiu - 100 mii lei</t>
  </si>
  <si>
    <t>Reabilitare integrata a Scolii cu clasele I-VIII Tudor Cornel din comuna Ungheni</t>
  </si>
  <si>
    <t>Extindere retea canalizare menajera in satele Selareasca, Ciocesti, Mandra, Malu, Barla si Mozaceni Vale, comuna Barla - 150 mii lei; Documentatii si lucrari in vederea obtinerii avizului ISU Scoala Mozaceni Vale - 70 mii lei; Documentatii si lucrari in vederea obtinerii avizului ISU Scoala Urlueni - 40 mii lei</t>
  </si>
  <si>
    <t>Infiintare retea de alimentare cu apa in comuna Bradulet - 100 mii lei; Extindere retea de alimentare cu apa si realizare bransamente in comuna Bradulet - 100 mii lei</t>
  </si>
  <si>
    <t xml:space="preserve">Modernizare drumuri comunale si locale in comuna Cetateni Lotul nr.III-Str.Povernei; str.Soarelui;Str.Narciselor si Narciselor 2; Str.Teilor; Str.Calinesti </t>
  </si>
  <si>
    <t>Modernizare drumuri comunale prin asfaltare + podete-3 km - 100 mii lei; Reparatii scoli (normative PSI) + Dotari - 100 mii lei</t>
  </si>
  <si>
    <t xml:space="preserve">Consolidare sediu Primărie Godeni-Corp C1 - 150 mii lei; Reabilitare sediu Primărie Godeni-Corp C2 - 100 mii lei; Racorduri la rețeaua de canalizare menajeră existenta în satul Godeni, comuna Godeni - 100 mii lei; Realizare stație de repompare alimentare apă în sat Malu - 250 mii lei </t>
  </si>
  <si>
    <t>Gradinita cu program normal Mazgana in comuna Vulturesti - 500 mii lei; Construire pod peste raul Argesel in punctul Poiana Targului, comuna Vulturesti - 200 mii lei</t>
  </si>
  <si>
    <t>Proiectare si executie Construire camera centrala termica si grupuri sanitare Scoala Gimnaziala Constantin Brancoveanu - 451 mii lei; Modernizare sistem rutier pe str. Coasta Campului (intersectie Izvorani-intersectie Valea Mare) oras Stefanesti - 99 mii lei</t>
  </si>
  <si>
    <t>ANEXA nr.5</t>
  </si>
  <si>
    <t>La HCJ nr.42/31.01.2023</t>
  </si>
</sst>
</file>

<file path=xl/styles.xml><?xml version="1.0" encoding="utf-8"?>
<styleSheet xmlns="http://schemas.openxmlformats.org/spreadsheetml/2006/main">
  <fonts count="7">
    <font>
      <sz val="11"/>
      <color theme="1"/>
      <name val="Calibri"/>
      <family val="2"/>
      <scheme val="minor"/>
    </font>
    <font>
      <sz val="11"/>
      <color theme="1"/>
      <name val="Calibri"/>
      <family val="2"/>
      <charset val="238"/>
      <scheme val="minor"/>
    </font>
    <font>
      <sz val="10"/>
      <name val="Arial"/>
      <family val="2"/>
      <charset val="238"/>
    </font>
    <font>
      <b/>
      <sz val="11"/>
      <name val="Times New Roman"/>
      <family val="1"/>
      <charset val="238"/>
    </font>
    <font>
      <sz val="11"/>
      <name val="Times New Roman"/>
      <family val="1"/>
      <charset val="238"/>
    </font>
    <font>
      <sz val="11"/>
      <color rgb="FFFF0000"/>
      <name val="Times New Roman"/>
      <family val="1"/>
      <charset val="238"/>
    </font>
    <font>
      <sz val="11"/>
      <name val="Times New Roman"/>
      <family val="1"/>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2" fillId="0" borderId="0"/>
  </cellStyleXfs>
  <cellXfs count="37">
    <xf numFmtId="0" fontId="0" fillId="0" borderId="0" xfId="0"/>
    <xf numFmtId="1" fontId="4" fillId="0" borderId="1" xfId="0" applyNumberFormat="1" applyFont="1" applyBorder="1" applyAlignment="1">
      <alignment vertical="center" wrapText="1"/>
    </xf>
    <xf numFmtId="1" fontId="4" fillId="0" borderId="1" xfId="0" applyNumberFormat="1" applyFont="1" applyFill="1" applyBorder="1" applyAlignment="1">
      <alignment vertical="center" wrapText="1"/>
    </xf>
    <xf numFmtId="1" fontId="3" fillId="0" borderId="0" xfId="1" applyNumberFormat="1" applyFont="1" applyAlignment="1">
      <alignment horizontal="right" vertical="center"/>
    </xf>
    <xf numFmtId="0" fontId="3" fillId="0" borderId="0" xfId="1" applyFont="1" applyAlignment="1">
      <alignment vertical="center" wrapText="1"/>
    </xf>
    <xf numFmtId="0" fontId="3" fillId="0" borderId="0" xfId="1" applyFont="1" applyAlignment="1">
      <alignment horizontal="center" vertical="center"/>
    </xf>
    <xf numFmtId="0" fontId="4" fillId="0" borderId="0" xfId="1" applyFont="1" applyAlignment="1">
      <alignment vertical="center"/>
    </xf>
    <xf numFmtId="1" fontId="3" fillId="0" borderId="1" xfId="0" applyNumberFormat="1" applyFont="1" applyBorder="1" applyAlignment="1">
      <alignment vertical="center"/>
    </xf>
    <xf numFmtId="1" fontId="3" fillId="0" borderId="0" xfId="0" applyNumberFormat="1" applyFont="1" applyBorder="1" applyAlignment="1">
      <alignment vertical="center"/>
    </xf>
    <xf numFmtId="1" fontId="3" fillId="0" borderId="0" xfId="1" applyNumberFormat="1" applyFont="1" applyAlignment="1">
      <alignment horizontal="right"/>
    </xf>
    <xf numFmtId="0" fontId="4" fillId="0" borderId="1" xfId="0" applyFont="1" applyBorder="1" applyAlignment="1">
      <alignment vertical="top" wrapText="1"/>
    </xf>
    <xf numFmtId="0" fontId="4" fillId="0" borderId="2" xfId="1" applyFont="1" applyFill="1" applyBorder="1" applyAlignment="1">
      <alignment horizontal="left" vertical="top"/>
    </xf>
    <xf numFmtId="3" fontId="3" fillId="0" borderId="1" xfId="0" applyNumberFormat="1" applyFont="1" applyFill="1" applyBorder="1" applyAlignment="1">
      <alignment vertical="center"/>
    </xf>
    <xf numFmtId="0" fontId="3" fillId="0" borderId="0" xfId="1" applyFont="1" applyAlignment="1">
      <alignment vertical="center"/>
    </xf>
    <xf numFmtId="1" fontId="4" fillId="0" borderId="0" xfId="1" applyNumberFormat="1" applyFont="1" applyAlignment="1">
      <alignment vertical="center"/>
    </xf>
    <xf numFmtId="1" fontId="4" fillId="0" borderId="0" xfId="1" applyNumberFormat="1" applyFont="1" applyBorder="1" applyAlignment="1">
      <alignment vertical="center"/>
    </xf>
    <xf numFmtId="0" fontId="4" fillId="0" borderId="2" xfId="1" applyFont="1" applyBorder="1" applyAlignment="1">
      <alignment horizontal="center" vertical="center"/>
    </xf>
    <xf numFmtId="0" fontId="4" fillId="0" borderId="2" xfId="0" applyFont="1" applyBorder="1" applyAlignment="1">
      <alignment horizontal="left" vertical="center"/>
    </xf>
    <xf numFmtId="3" fontId="3" fillId="0" borderId="2" xfId="0" applyNumberFormat="1" applyFont="1" applyBorder="1" applyAlignment="1">
      <alignment horizontal="right" vertical="center"/>
    </xf>
    <xf numFmtId="1" fontId="4" fillId="0" borderId="0" xfId="1" applyNumberFormat="1" applyFont="1" applyBorder="1" applyAlignment="1">
      <alignment horizontal="center" vertical="center"/>
    </xf>
    <xf numFmtId="0" fontId="4" fillId="0" borderId="1" xfId="1" applyFont="1" applyBorder="1" applyAlignment="1">
      <alignment horizontal="center" vertical="center"/>
    </xf>
    <xf numFmtId="0" fontId="4" fillId="0" borderId="1" xfId="0" applyFont="1" applyBorder="1" applyAlignment="1">
      <alignment vertical="center"/>
    </xf>
    <xf numFmtId="3" fontId="3" fillId="0" borderId="1" xfId="0" applyNumberFormat="1" applyFont="1" applyBorder="1" applyAlignment="1">
      <alignment vertical="center"/>
    </xf>
    <xf numFmtId="1" fontId="4" fillId="0" borderId="0" xfId="1" applyNumberFormat="1" applyFont="1" applyFill="1" applyBorder="1" applyAlignment="1">
      <alignment vertical="center"/>
    </xf>
    <xf numFmtId="1" fontId="4" fillId="0" borderId="1" xfId="0" applyNumberFormat="1" applyFont="1" applyBorder="1" applyAlignment="1">
      <alignment vertical="center"/>
    </xf>
    <xf numFmtId="1" fontId="5" fillId="0" borderId="0" xfId="1" applyNumberFormat="1" applyFont="1" applyBorder="1" applyAlignment="1">
      <alignment vertical="center"/>
    </xf>
    <xf numFmtId="1" fontId="5" fillId="0" borderId="0" xfId="1" applyNumberFormat="1" applyFont="1" applyAlignment="1">
      <alignment vertical="center"/>
    </xf>
    <xf numFmtId="0" fontId="4" fillId="0" borderId="1" xfId="0" applyFont="1" applyBorder="1" applyAlignment="1">
      <alignment horizontal="left" vertical="center"/>
    </xf>
    <xf numFmtId="3" fontId="3" fillId="0" borderId="1" xfId="0" applyNumberFormat="1" applyFont="1" applyBorder="1" applyAlignment="1">
      <alignment horizontal="right" vertical="center"/>
    </xf>
    <xf numFmtId="1" fontId="6" fillId="0" borderId="1" xfId="0" applyNumberFormat="1" applyFont="1" applyFill="1" applyBorder="1" applyAlignment="1">
      <alignment vertical="center" wrapText="1"/>
    </xf>
    <xf numFmtId="0" fontId="4" fillId="0" borderId="1" xfId="0" applyNumberFormat="1" applyFont="1" applyBorder="1" applyAlignment="1">
      <alignment vertical="top" wrapText="1"/>
    </xf>
    <xf numFmtId="0" fontId="4" fillId="0" borderId="2" xfId="1" applyFont="1" applyFill="1" applyBorder="1" applyAlignment="1">
      <alignment horizontal="left" vertical="center"/>
    </xf>
    <xf numFmtId="0" fontId="3" fillId="0" borderId="0" xfId="1" applyFont="1" applyAlignment="1">
      <alignment horizontal="center" wrapText="1"/>
    </xf>
    <xf numFmtId="0" fontId="3" fillId="0" borderId="1" xfId="1" applyFont="1" applyBorder="1" applyAlignment="1">
      <alignment horizontal="center" vertical="center"/>
    </xf>
    <xf numFmtId="0" fontId="3" fillId="0" borderId="1" xfId="1" applyFont="1" applyBorder="1" applyAlignment="1">
      <alignment horizontal="center" vertical="center" wrapText="1"/>
    </xf>
    <xf numFmtId="1" fontId="3" fillId="0" borderId="2" xfId="1" applyNumberFormat="1" applyFont="1" applyBorder="1" applyAlignment="1">
      <alignment horizontal="center" vertical="center"/>
    </xf>
    <xf numFmtId="1" fontId="3" fillId="0" borderId="3" xfId="1" applyNumberFormat="1" applyFont="1" applyBorder="1" applyAlignment="1">
      <alignment horizontal="center" vertical="center"/>
    </xf>
  </cellXfs>
  <cellStyles count="3">
    <cellStyle name="Normal" xfId="0" builtinId="0"/>
    <cellStyle name="Normal 2" xfId="1"/>
    <cellStyle name="Normal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106"/>
  <sheetViews>
    <sheetView tabSelected="1" workbookViewId="0">
      <pane ySplit="13" topLeftCell="A14" activePane="bottomLeft" state="frozen"/>
      <selection pane="bottomLeft" activeCell="E4" sqref="E4"/>
    </sheetView>
  </sheetViews>
  <sheetFormatPr defaultRowHeight="15"/>
  <cols>
    <col min="1" max="1" width="4.5703125" style="6" customWidth="1"/>
    <col min="2" max="2" width="5.85546875" style="6" customWidth="1"/>
    <col min="3" max="3" width="19.85546875" style="6" customWidth="1"/>
    <col min="4" max="4" width="12.7109375" style="14" customWidth="1"/>
    <col min="5" max="5" width="53.5703125" style="6" customWidth="1"/>
    <col min="6" max="6" width="9.7109375" style="14" customWidth="1"/>
    <col min="7" max="7" width="9.140625" style="14"/>
    <col min="8" max="8" width="9.140625" style="6"/>
    <col min="9" max="10" width="9.140625" style="14"/>
    <col min="11" max="16384" width="9.140625" style="6"/>
  </cols>
  <sheetData>
    <row r="1" spans="1:7">
      <c r="B1" s="13" t="s">
        <v>82</v>
      </c>
    </row>
    <row r="3" spans="1:7">
      <c r="D3" s="6"/>
      <c r="E3" s="9" t="s">
        <v>186</v>
      </c>
    </row>
    <row r="4" spans="1:7">
      <c r="D4" s="6"/>
      <c r="E4" s="9" t="s">
        <v>187</v>
      </c>
    </row>
    <row r="5" spans="1:7">
      <c r="D5" s="6"/>
      <c r="E5" s="3"/>
    </row>
    <row r="6" spans="1:7" ht="8.25" customHeight="1">
      <c r="B6" s="32" t="s">
        <v>83</v>
      </c>
      <c r="C6" s="32"/>
      <c r="D6" s="32"/>
      <c r="E6" s="32"/>
      <c r="F6" s="4"/>
      <c r="G6" s="4"/>
    </row>
    <row r="7" spans="1:7" ht="1.5" customHeight="1">
      <c r="A7" s="4"/>
      <c r="B7" s="32"/>
      <c r="C7" s="32"/>
      <c r="D7" s="32"/>
      <c r="E7" s="32"/>
      <c r="F7" s="4"/>
      <c r="G7" s="4"/>
    </row>
    <row r="8" spans="1:7" ht="9" customHeight="1">
      <c r="A8" s="4"/>
      <c r="B8" s="32"/>
      <c r="C8" s="32"/>
      <c r="D8" s="32"/>
      <c r="E8" s="32"/>
      <c r="F8" s="4"/>
      <c r="G8" s="4"/>
    </row>
    <row r="9" spans="1:7" ht="32.25" customHeight="1">
      <c r="A9" s="4"/>
      <c r="B9" s="32"/>
      <c r="C9" s="32"/>
      <c r="D9" s="32"/>
      <c r="E9" s="32"/>
      <c r="F9" s="4"/>
      <c r="G9" s="4"/>
    </row>
    <row r="10" spans="1:7">
      <c r="A10" s="5"/>
      <c r="B10" s="5"/>
      <c r="C10" s="5"/>
      <c r="D10" s="5"/>
    </row>
    <row r="11" spans="1:7">
      <c r="A11" s="5"/>
      <c r="D11" s="6"/>
      <c r="E11" s="3" t="s">
        <v>2</v>
      </c>
    </row>
    <row r="12" spans="1:7">
      <c r="A12" s="5"/>
      <c r="B12" s="34" t="s">
        <v>1</v>
      </c>
      <c r="C12" s="34" t="s">
        <v>5</v>
      </c>
      <c r="D12" s="34" t="s">
        <v>4</v>
      </c>
      <c r="E12" s="35" t="s">
        <v>3</v>
      </c>
    </row>
    <row r="13" spans="1:7" ht="49.5" customHeight="1">
      <c r="B13" s="34"/>
      <c r="C13" s="34"/>
      <c r="D13" s="34"/>
      <c r="E13" s="36"/>
      <c r="F13" s="15"/>
      <c r="G13" s="15"/>
    </row>
    <row r="14" spans="1:7" ht="60">
      <c r="B14" s="20">
        <v>1</v>
      </c>
      <c r="C14" s="17" t="s">
        <v>84</v>
      </c>
      <c r="D14" s="18">
        <f>200+200</f>
        <v>400</v>
      </c>
      <c r="E14" s="1" t="s">
        <v>85</v>
      </c>
      <c r="F14" s="19"/>
      <c r="G14" s="19"/>
    </row>
    <row r="15" spans="1:7" ht="30">
      <c r="B15" s="16">
        <v>2</v>
      </c>
      <c r="C15" s="17" t="s">
        <v>86</v>
      </c>
      <c r="D15" s="18">
        <v>350</v>
      </c>
      <c r="E15" s="1" t="s">
        <v>87</v>
      </c>
      <c r="F15" s="19"/>
      <c r="G15" s="19"/>
    </row>
    <row r="16" spans="1:7" ht="45">
      <c r="B16" s="20">
        <v>3</v>
      </c>
      <c r="C16" s="27" t="s">
        <v>88</v>
      </c>
      <c r="D16" s="28">
        <f>35+200</f>
        <v>235</v>
      </c>
      <c r="E16" s="1" t="s">
        <v>89</v>
      </c>
      <c r="F16" s="19"/>
      <c r="G16" s="19"/>
    </row>
    <row r="17" spans="2:7" ht="45">
      <c r="B17" s="16">
        <v>4</v>
      </c>
      <c r="C17" s="21" t="s">
        <v>6</v>
      </c>
      <c r="D17" s="22">
        <f>100+100</f>
        <v>200</v>
      </c>
      <c r="E17" s="1" t="s">
        <v>182</v>
      </c>
      <c r="F17" s="15"/>
      <c r="G17" s="15"/>
    </row>
    <row r="18" spans="2:7" ht="90">
      <c r="B18" s="20">
        <v>5</v>
      </c>
      <c r="C18" s="21" t="s">
        <v>90</v>
      </c>
      <c r="D18" s="22">
        <f>320+50+80</f>
        <v>450</v>
      </c>
      <c r="E18" s="1" t="s">
        <v>91</v>
      </c>
      <c r="F18" s="15"/>
      <c r="G18" s="15"/>
    </row>
    <row r="19" spans="2:7" ht="45">
      <c r="B19" s="16">
        <v>6</v>
      </c>
      <c r="C19" s="21" t="s">
        <v>7</v>
      </c>
      <c r="D19" s="22">
        <f>200+100</f>
        <v>300</v>
      </c>
      <c r="E19" s="1" t="s">
        <v>92</v>
      </c>
      <c r="F19" s="15"/>
      <c r="G19" s="15"/>
    </row>
    <row r="20" spans="2:7" ht="60">
      <c r="B20" s="20">
        <v>7</v>
      </c>
      <c r="C20" s="21" t="s">
        <v>8</v>
      </c>
      <c r="D20" s="22">
        <f>350+320</f>
        <v>670</v>
      </c>
      <c r="E20" s="1" t="s">
        <v>93</v>
      </c>
      <c r="F20" s="15"/>
      <c r="G20" s="15"/>
    </row>
    <row r="21" spans="2:7" ht="90">
      <c r="B21" s="16">
        <v>8</v>
      </c>
      <c r="C21" s="21" t="s">
        <v>94</v>
      </c>
      <c r="D21" s="22">
        <f>150+70+40</f>
        <v>260</v>
      </c>
      <c r="E21" s="1" t="s">
        <v>179</v>
      </c>
      <c r="F21" s="15"/>
      <c r="G21" s="15"/>
    </row>
    <row r="22" spans="2:7" ht="30">
      <c r="B22" s="20">
        <v>9</v>
      </c>
      <c r="C22" s="21" t="s">
        <v>95</v>
      </c>
      <c r="D22" s="22">
        <v>300</v>
      </c>
      <c r="E22" s="1" t="s">
        <v>96</v>
      </c>
      <c r="F22" s="15"/>
      <c r="G22" s="15"/>
    </row>
    <row r="23" spans="2:7">
      <c r="B23" s="16">
        <v>10</v>
      </c>
      <c r="C23" s="21" t="s">
        <v>97</v>
      </c>
      <c r="D23" s="22">
        <v>150</v>
      </c>
      <c r="E23" s="1" t="s">
        <v>98</v>
      </c>
      <c r="F23" s="15"/>
      <c r="G23" s="15"/>
    </row>
    <row r="24" spans="2:7" ht="45">
      <c r="B24" s="20">
        <v>11</v>
      </c>
      <c r="C24" s="21" t="s">
        <v>9</v>
      </c>
      <c r="D24" s="22">
        <f>530+50</f>
        <v>580</v>
      </c>
      <c r="E24" s="1" t="s">
        <v>99</v>
      </c>
      <c r="F24" s="15"/>
      <c r="G24" s="15"/>
    </row>
    <row r="25" spans="2:7" ht="45">
      <c r="B25" s="16">
        <v>12</v>
      </c>
      <c r="C25" s="21" t="s">
        <v>10</v>
      </c>
      <c r="D25" s="22">
        <f>550+100</f>
        <v>650</v>
      </c>
      <c r="E25" s="1" t="s">
        <v>100</v>
      </c>
      <c r="F25" s="15"/>
      <c r="G25" s="15"/>
    </row>
    <row r="26" spans="2:7">
      <c r="B26" s="20">
        <v>13</v>
      </c>
      <c r="C26" s="21" t="s">
        <v>11</v>
      </c>
      <c r="D26" s="22">
        <v>375</v>
      </c>
      <c r="E26" s="1" t="s">
        <v>101</v>
      </c>
      <c r="F26" s="15"/>
      <c r="G26" s="23"/>
    </row>
    <row r="27" spans="2:7" ht="45">
      <c r="B27" s="16">
        <v>14</v>
      </c>
      <c r="C27" s="21" t="s">
        <v>12</v>
      </c>
      <c r="D27" s="12">
        <f>300+250</f>
        <v>550</v>
      </c>
      <c r="E27" s="10" t="s">
        <v>102</v>
      </c>
      <c r="F27" s="15"/>
      <c r="G27" s="23"/>
    </row>
    <row r="28" spans="2:7">
      <c r="B28" s="20">
        <v>15</v>
      </c>
      <c r="C28" s="11" t="s">
        <v>13</v>
      </c>
      <c r="D28" s="12">
        <v>200</v>
      </c>
      <c r="E28" s="30" t="s">
        <v>14</v>
      </c>
      <c r="F28" s="15"/>
      <c r="G28" s="23"/>
    </row>
    <row r="29" spans="2:7" ht="45">
      <c r="B29" s="16">
        <v>16</v>
      </c>
      <c r="C29" s="31" t="s">
        <v>103</v>
      </c>
      <c r="D29" s="12">
        <f>100+100</f>
        <v>200</v>
      </c>
      <c r="E29" s="30" t="s">
        <v>180</v>
      </c>
      <c r="F29" s="15"/>
      <c r="G29" s="23"/>
    </row>
    <row r="30" spans="2:7" ht="60">
      <c r="B30" s="20">
        <v>17</v>
      </c>
      <c r="C30" s="21" t="s">
        <v>15</v>
      </c>
      <c r="D30" s="12">
        <f>500+150</f>
        <v>650</v>
      </c>
      <c r="E30" s="2" t="s">
        <v>104</v>
      </c>
      <c r="F30" s="15"/>
      <c r="G30" s="23"/>
    </row>
    <row r="31" spans="2:7" ht="30">
      <c r="B31" s="16">
        <v>18</v>
      </c>
      <c r="C31" s="21" t="s">
        <v>105</v>
      </c>
      <c r="D31" s="12">
        <v>400</v>
      </c>
      <c r="E31" s="2" t="s">
        <v>106</v>
      </c>
      <c r="F31" s="15"/>
      <c r="G31" s="23"/>
    </row>
    <row r="32" spans="2:7" ht="30">
      <c r="B32" s="20">
        <v>19</v>
      </c>
      <c r="C32" s="21" t="s">
        <v>107</v>
      </c>
      <c r="D32" s="12">
        <v>550</v>
      </c>
      <c r="E32" s="2" t="s">
        <v>108</v>
      </c>
      <c r="F32" s="15"/>
      <c r="G32" s="23"/>
    </row>
    <row r="33" spans="2:7" ht="30">
      <c r="B33" s="16">
        <v>20</v>
      </c>
      <c r="C33" s="21" t="s">
        <v>109</v>
      </c>
      <c r="D33" s="12">
        <v>250</v>
      </c>
      <c r="E33" s="2" t="s">
        <v>110</v>
      </c>
      <c r="F33" s="15"/>
      <c r="G33" s="23"/>
    </row>
    <row r="34" spans="2:7">
      <c r="B34" s="20">
        <v>21</v>
      </c>
      <c r="C34" s="21" t="s">
        <v>111</v>
      </c>
      <c r="D34" s="12">
        <v>300</v>
      </c>
      <c r="E34" s="2" t="s">
        <v>112</v>
      </c>
      <c r="F34" s="15"/>
      <c r="G34" s="23"/>
    </row>
    <row r="35" spans="2:7" ht="45">
      <c r="B35" s="16">
        <v>22</v>
      </c>
      <c r="C35" s="21" t="s">
        <v>16</v>
      </c>
      <c r="D35" s="12">
        <f>120+32</f>
        <v>152</v>
      </c>
      <c r="E35" s="2" t="s">
        <v>113</v>
      </c>
      <c r="F35" s="15"/>
      <c r="G35" s="23"/>
    </row>
    <row r="36" spans="2:7" ht="75">
      <c r="B36" s="20">
        <v>23</v>
      </c>
      <c r="C36" s="21" t="s">
        <v>17</v>
      </c>
      <c r="D36" s="12">
        <v>250</v>
      </c>
      <c r="E36" s="2" t="s">
        <v>114</v>
      </c>
      <c r="F36" s="15"/>
      <c r="G36" s="23"/>
    </row>
    <row r="37" spans="2:7" ht="45">
      <c r="B37" s="16">
        <v>24</v>
      </c>
      <c r="C37" s="21" t="s">
        <v>18</v>
      </c>
      <c r="D37" s="12">
        <v>300</v>
      </c>
      <c r="E37" s="2" t="s">
        <v>181</v>
      </c>
      <c r="F37" s="15"/>
      <c r="G37" s="23"/>
    </row>
    <row r="38" spans="2:7" ht="30">
      <c r="B38" s="20">
        <v>25</v>
      </c>
      <c r="C38" s="21" t="s">
        <v>19</v>
      </c>
      <c r="D38" s="12">
        <v>550</v>
      </c>
      <c r="E38" s="2" t="s">
        <v>20</v>
      </c>
      <c r="F38" s="15"/>
      <c r="G38" s="23"/>
    </row>
    <row r="39" spans="2:7" ht="45">
      <c r="B39" s="16">
        <v>26</v>
      </c>
      <c r="C39" s="21" t="s">
        <v>21</v>
      </c>
      <c r="D39" s="12">
        <f>200+95+300</f>
        <v>595</v>
      </c>
      <c r="E39" s="2" t="s">
        <v>115</v>
      </c>
      <c r="F39" s="15"/>
      <c r="G39" s="23"/>
    </row>
    <row r="40" spans="2:7" ht="30">
      <c r="B40" s="20">
        <v>27</v>
      </c>
      <c r="C40" s="21" t="s">
        <v>116</v>
      </c>
      <c r="D40" s="12">
        <v>200</v>
      </c>
      <c r="E40" s="2" t="s">
        <v>117</v>
      </c>
      <c r="F40" s="15"/>
      <c r="G40" s="23"/>
    </row>
    <row r="41" spans="2:7" ht="30">
      <c r="B41" s="16">
        <v>28</v>
      </c>
      <c r="C41" s="21" t="s">
        <v>22</v>
      </c>
      <c r="D41" s="12">
        <f>284+100</f>
        <v>384</v>
      </c>
      <c r="E41" s="2" t="s">
        <v>118</v>
      </c>
      <c r="F41" s="15"/>
      <c r="G41" s="23"/>
    </row>
    <row r="42" spans="2:7" ht="45">
      <c r="B42" s="20">
        <v>29</v>
      </c>
      <c r="C42" s="21" t="s">
        <v>119</v>
      </c>
      <c r="D42" s="12">
        <v>400</v>
      </c>
      <c r="E42" s="2" t="s">
        <v>120</v>
      </c>
      <c r="F42" s="15"/>
      <c r="G42" s="23"/>
    </row>
    <row r="43" spans="2:7" ht="60">
      <c r="B43" s="16">
        <v>30</v>
      </c>
      <c r="C43" s="21" t="s">
        <v>23</v>
      </c>
      <c r="D43" s="12">
        <f>122+450</f>
        <v>572</v>
      </c>
      <c r="E43" s="2" t="s">
        <v>121</v>
      </c>
      <c r="F43" s="15"/>
      <c r="G43" s="23"/>
    </row>
    <row r="44" spans="2:7">
      <c r="B44" s="20">
        <v>31</v>
      </c>
      <c r="C44" s="21" t="s">
        <v>122</v>
      </c>
      <c r="D44" s="12">
        <v>200</v>
      </c>
      <c r="E44" s="2" t="s">
        <v>123</v>
      </c>
      <c r="F44" s="15"/>
      <c r="G44" s="23"/>
    </row>
    <row r="45" spans="2:7" ht="67.5" customHeight="1">
      <c r="B45" s="16">
        <v>32</v>
      </c>
      <c r="C45" s="21" t="s">
        <v>24</v>
      </c>
      <c r="D45" s="12">
        <f>20+60+20+100</f>
        <v>200</v>
      </c>
      <c r="E45" s="2" t="s">
        <v>25</v>
      </c>
      <c r="F45" s="15"/>
      <c r="G45" s="23"/>
    </row>
    <row r="46" spans="2:7">
      <c r="B46" s="20">
        <v>33</v>
      </c>
      <c r="C46" s="21" t="s">
        <v>26</v>
      </c>
      <c r="D46" s="12">
        <v>250</v>
      </c>
      <c r="E46" s="2" t="s">
        <v>124</v>
      </c>
      <c r="F46" s="15"/>
      <c r="G46" s="23"/>
    </row>
    <row r="47" spans="2:7" ht="45">
      <c r="B47" s="16">
        <v>34</v>
      </c>
      <c r="C47" s="21" t="s">
        <v>27</v>
      </c>
      <c r="D47" s="12">
        <f>400+200</f>
        <v>600</v>
      </c>
      <c r="E47" s="2" t="s">
        <v>28</v>
      </c>
      <c r="F47" s="15"/>
      <c r="G47" s="23"/>
    </row>
    <row r="48" spans="2:7" ht="45">
      <c r="B48" s="20">
        <v>35</v>
      </c>
      <c r="C48" s="21" t="s">
        <v>29</v>
      </c>
      <c r="D48" s="12">
        <f>200+400</f>
        <v>600</v>
      </c>
      <c r="E48" s="2" t="s">
        <v>30</v>
      </c>
      <c r="F48" s="15"/>
      <c r="G48" s="23"/>
    </row>
    <row r="49" spans="2:7">
      <c r="B49" s="16">
        <v>36</v>
      </c>
      <c r="C49" s="21" t="s">
        <v>31</v>
      </c>
      <c r="D49" s="12">
        <v>550</v>
      </c>
      <c r="E49" s="2" t="s">
        <v>32</v>
      </c>
      <c r="F49" s="25"/>
      <c r="G49" s="23"/>
    </row>
    <row r="50" spans="2:7" ht="60">
      <c r="B50" s="20">
        <v>37</v>
      </c>
      <c r="C50" s="21" t="s">
        <v>125</v>
      </c>
      <c r="D50" s="12">
        <f>100+150+100</f>
        <v>350</v>
      </c>
      <c r="E50" s="2" t="s">
        <v>126</v>
      </c>
      <c r="F50" s="25"/>
      <c r="G50" s="23"/>
    </row>
    <row r="51" spans="2:7" ht="60">
      <c r="B51" s="16">
        <v>38</v>
      </c>
      <c r="C51" s="21" t="s">
        <v>33</v>
      </c>
      <c r="D51" s="12">
        <f>388+100</f>
        <v>488</v>
      </c>
      <c r="E51" s="2" t="s">
        <v>127</v>
      </c>
      <c r="F51" s="15"/>
      <c r="G51" s="23"/>
    </row>
    <row r="52" spans="2:7" ht="75">
      <c r="B52" s="20">
        <v>39</v>
      </c>
      <c r="C52" s="24" t="s">
        <v>34</v>
      </c>
      <c r="D52" s="12">
        <f>150+100+100+250</f>
        <v>600</v>
      </c>
      <c r="E52" s="2" t="s">
        <v>183</v>
      </c>
      <c r="F52" s="15"/>
      <c r="G52" s="23"/>
    </row>
    <row r="53" spans="2:7" ht="30">
      <c r="B53" s="16">
        <v>40</v>
      </c>
      <c r="C53" s="24" t="s">
        <v>128</v>
      </c>
      <c r="D53" s="12">
        <v>100</v>
      </c>
      <c r="E53" s="2" t="s">
        <v>129</v>
      </c>
      <c r="F53" s="15"/>
      <c r="G53" s="23"/>
    </row>
    <row r="54" spans="2:7" ht="45">
      <c r="B54" s="20">
        <v>41</v>
      </c>
      <c r="C54" s="24" t="s">
        <v>130</v>
      </c>
      <c r="D54" s="12">
        <f>200+200+245</f>
        <v>645</v>
      </c>
      <c r="E54" s="2" t="s">
        <v>131</v>
      </c>
      <c r="F54" s="15"/>
      <c r="G54" s="23"/>
    </row>
    <row r="55" spans="2:7">
      <c r="B55" s="16">
        <v>42</v>
      </c>
      <c r="C55" s="24" t="s">
        <v>132</v>
      </c>
      <c r="D55" s="12">
        <v>450</v>
      </c>
      <c r="E55" s="2" t="s">
        <v>133</v>
      </c>
      <c r="F55" s="15"/>
      <c r="G55" s="23"/>
    </row>
    <row r="56" spans="2:7" ht="32.25" customHeight="1">
      <c r="B56" s="20">
        <v>43</v>
      </c>
      <c r="C56" s="24" t="s">
        <v>35</v>
      </c>
      <c r="D56" s="12">
        <v>500</v>
      </c>
      <c r="E56" s="2" t="s">
        <v>36</v>
      </c>
      <c r="F56" s="15"/>
      <c r="G56" s="23"/>
    </row>
    <row r="57" spans="2:7" ht="45">
      <c r="B57" s="16">
        <v>44</v>
      </c>
      <c r="C57" s="21" t="s">
        <v>37</v>
      </c>
      <c r="D57" s="12">
        <f>200+450</f>
        <v>650</v>
      </c>
      <c r="E57" s="2" t="s">
        <v>134</v>
      </c>
      <c r="F57" s="15"/>
      <c r="G57" s="23"/>
    </row>
    <row r="58" spans="2:7" ht="150">
      <c r="B58" s="20">
        <v>45</v>
      </c>
      <c r="C58" s="21" t="s">
        <v>38</v>
      </c>
      <c r="D58" s="12">
        <f>245+50+90+161+80</f>
        <v>626</v>
      </c>
      <c r="E58" s="2" t="s">
        <v>173</v>
      </c>
      <c r="F58" s="15"/>
      <c r="G58" s="23"/>
    </row>
    <row r="59" spans="2:7">
      <c r="B59" s="16">
        <v>46</v>
      </c>
      <c r="C59" s="21" t="s">
        <v>135</v>
      </c>
      <c r="D59" s="12">
        <v>450</v>
      </c>
      <c r="E59" s="2" t="s">
        <v>136</v>
      </c>
      <c r="F59" s="15"/>
      <c r="G59" s="23"/>
    </row>
    <row r="60" spans="2:7" ht="75">
      <c r="B60" s="20">
        <v>47</v>
      </c>
      <c r="C60" s="21" t="s">
        <v>39</v>
      </c>
      <c r="D60" s="12">
        <f>220+380</f>
        <v>600</v>
      </c>
      <c r="E60" s="2" t="s">
        <v>137</v>
      </c>
      <c r="F60" s="15"/>
      <c r="G60" s="23"/>
    </row>
    <row r="61" spans="2:7" ht="30">
      <c r="B61" s="16">
        <v>48</v>
      </c>
      <c r="C61" s="21" t="s">
        <v>40</v>
      </c>
      <c r="D61" s="12">
        <v>500</v>
      </c>
      <c r="E61" s="2" t="s">
        <v>41</v>
      </c>
      <c r="F61" s="15"/>
      <c r="G61" s="23"/>
    </row>
    <row r="62" spans="2:7" ht="75">
      <c r="B62" s="20">
        <v>49</v>
      </c>
      <c r="C62" s="21" t="s">
        <v>42</v>
      </c>
      <c r="D62" s="12">
        <f>200+400+50</f>
        <v>650</v>
      </c>
      <c r="E62" s="2" t="s">
        <v>43</v>
      </c>
      <c r="F62" s="15"/>
      <c r="G62" s="23"/>
    </row>
    <row r="63" spans="2:7" ht="30">
      <c r="B63" s="16">
        <v>50</v>
      </c>
      <c r="C63" s="21" t="s">
        <v>138</v>
      </c>
      <c r="D63" s="12">
        <v>400</v>
      </c>
      <c r="E63" s="2" t="s">
        <v>139</v>
      </c>
      <c r="F63" s="15"/>
      <c r="G63" s="23"/>
    </row>
    <row r="64" spans="2:7">
      <c r="B64" s="20">
        <v>51</v>
      </c>
      <c r="C64" s="21" t="s">
        <v>44</v>
      </c>
      <c r="D64" s="12">
        <v>460</v>
      </c>
      <c r="E64" s="2" t="s">
        <v>45</v>
      </c>
      <c r="F64" s="15"/>
      <c r="G64" s="23"/>
    </row>
    <row r="65" spans="2:7" ht="30">
      <c r="B65" s="16">
        <v>52</v>
      </c>
      <c r="C65" s="21" t="s">
        <v>140</v>
      </c>
      <c r="D65" s="12">
        <f>141+320</f>
        <v>461</v>
      </c>
      <c r="E65" s="29" t="s">
        <v>174</v>
      </c>
      <c r="F65" s="15"/>
      <c r="G65" s="23"/>
    </row>
    <row r="66" spans="2:7" ht="30">
      <c r="B66" s="20">
        <v>53</v>
      </c>
      <c r="C66" s="21" t="s">
        <v>141</v>
      </c>
      <c r="D66" s="12">
        <v>250</v>
      </c>
      <c r="E66" s="29" t="s">
        <v>142</v>
      </c>
      <c r="F66" s="15"/>
      <c r="G66" s="23"/>
    </row>
    <row r="67" spans="2:7" ht="45">
      <c r="B67" s="16">
        <v>54</v>
      </c>
      <c r="C67" s="21" t="s">
        <v>143</v>
      </c>
      <c r="D67" s="12">
        <f>300+200</f>
        <v>500</v>
      </c>
      <c r="E67" s="29" t="s">
        <v>144</v>
      </c>
      <c r="F67" s="15"/>
      <c r="G67" s="23"/>
    </row>
    <row r="68" spans="2:7" ht="75">
      <c r="B68" s="20">
        <v>55</v>
      </c>
      <c r="C68" s="21" t="s">
        <v>46</v>
      </c>
      <c r="D68" s="12">
        <f>100+400+50</f>
        <v>550</v>
      </c>
      <c r="E68" s="2" t="s">
        <v>145</v>
      </c>
      <c r="F68" s="15"/>
      <c r="G68" s="23"/>
    </row>
    <row r="69" spans="2:7" ht="30">
      <c r="B69" s="16">
        <v>56</v>
      </c>
      <c r="C69" s="21" t="s">
        <v>146</v>
      </c>
      <c r="D69" s="12">
        <v>550</v>
      </c>
      <c r="E69" s="2" t="s">
        <v>175</v>
      </c>
      <c r="F69" s="15"/>
      <c r="G69" s="23"/>
    </row>
    <row r="70" spans="2:7">
      <c r="B70" s="20">
        <v>57</v>
      </c>
      <c r="C70" s="21" t="s">
        <v>47</v>
      </c>
      <c r="D70" s="12">
        <v>400</v>
      </c>
      <c r="E70" s="2" t="s">
        <v>48</v>
      </c>
      <c r="F70" s="15"/>
      <c r="G70" s="23"/>
    </row>
    <row r="71" spans="2:7" ht="60">
      <c r="B71" s="16">
        <v>58</v>
      </c>
      <c r="C71" s="21" t="s">
        <v>49</v>
      </c>
      <c r="D71" s="12">
        <f>400+100</f>
        <v>500</v>
      </c>
      <c r="E71" s="2" t="s">
        <v>50</v>
      </c>
      <c r="F71" s="15"/>
      <c r="G71" s="23"/>
    </row>
    <row r="72" spans="2:7" ht="30">
      <c r="B72" s="20">
        <v>59</v>
      </c>
      <c r="C72" s="21" t="s">
        <v>147</v>
      </c>
      <c r="D72" s="12">
        <v>300</v>
      </c>
      <c r="E72" s="2" t="s">
        <v>148</v>
      </c>
      <c r="F72" s="15"/>
      <c r="G72" s="23"/>
    </row>
    <row r="73" spans="2:7" ht="45">
      <c r="B73" s="16">
        <v>60</v>
      </c>
      <c r="C73" s="21" t="s">
        <v>149</v>
      </c>
      <c r="D73" s="12">
        <f>400+100</f>
        <v>500</v>
      </c>
      <c r="E73" s="2" t="s">
        <v>150</v>
      </c>
      <c r="F73" s="15"/>
      <c r="G73" s="23"/>
    </row>
    <row r="74" spans="2:7" ht="60">
      <c r="B74" s="20">
        <v>61</v>
      </c>
      <c r="C74" s="21" t="s">
        <v>151</v>
      </c>
      <c r="D74" s="12">
        <f>100+100+100</f>
        <v>300</v>
      </c>
      <c r="E74" s="2" t="s">
        <v>152</v>
      </c>
      <c r="F74" s="15"/>
      <c r="G74" s="23"/>
    </row>
    <row r="75" spans="2:7">
      <c r="B75" s="16">
        <v>62</v>
      </c>
      <c r="C75" s="21" t="s">
        <v>51</v>
      </c>
      <c r="D75" s="12">
        <v>500</v>
      </c>
      <c r="E75" s="2" t="s">
        <v>52</v>
      </c>
      <c r="F75" s="15"/>
      <c r="G75" s="23"/>
    </row>
    <row r="76" spans="2:7" ht="60">
      <c r="B76" s="20">
        <v>63</v>
      </c>
      <c r="C76" s="21" t="s">
        <v>53</v>
      </c>
      <c r="D76" s="12">
        <f>50+50</f>
        <v>100</v>
      </c>
      <c r="E76" s="2" t="s">
        <v>176</v>
      </c>
      <c r="F76" s="15"/>
      <c r="G76" s="23"/>
    </row>
    <row r="77" spans="2:7" ht="30">
      <c r="B77" s="16">
        <v>64</v>
      </c>
      <c r="C77" s="21" t="s">
        <v>54</v>
      </c>
      <c r="D77" s="12">
        <v>500</v>
      </c>
      <c r="E77" s="2" t="s">
        <v>55</v>
      </c>
      <c r="F77" s="15"/>
      <c r="G77" s="23"/>
    </row>
    <row r="78" spans="2:7" ht="60">
      <c r="B78" s="20">
        <v>65</v>
      </c>
      <c r="C78" s="21" t="s">
        <v>56</v>
      </c>
      <c r="D78" s="12">
        <f>188+101</f>
        <v>289</v>
      </c>
      <c r="E78" s="2" t="s">
        <v>57</v>
      </c>
      <c r="F78" s="15"/>
      <c r="G78" s="23"/>
    </row>
    <row r="79" spans="2:7" ht="60">
      <c r="B79" s="16">
        <v>66</v>
      </c>
      <c r="C79" s="21" t="s">
        <v>58</v>
      </c>
      <c r="D79" s="12">
        <f>100+400</f>
        <v>500</v>
      </c>
      <c r="E79" s="2" t="s">
        <v>59</v>
      </c>
      <c r="F79" s="15"/>
      <c r="G79" s="23"/>
    </row>
    <row r="80" spans="2:7" ht="90">
      <c r="B80" s="20">
        <v>67</v>
      </c>
      <c r="C80" s="21" t="s">
        <v>60</v>
      </c>
      <c r="D80" s="12">
        <f>200+200+100</f>
        <v>500</v>
      </c>
      <c r="E80" s="2" t="s">
        <v>61</v>
      </c>
      <c r="F80" s="15"/>
      <c r="G80" s="23"/>
    </row>
    <row r="81" spans="2:7">
      <c r="B81" s="16">
        <v>68</v>
      </c>
      <c r="C81" s="21" t="s">
        <v>62</v>
      </c>
      <c r="D81" s="12">
        <v>400</v>
      </c>
      <c r="E81" s="2" t="s">
        <v>63</v>
      </c>
      <c r="F81" s="15"/>
      <c r="G81" s="23"/>
    </row>
    <row r="82" spans="2:7" ht="45">
      <c r="B82" s="20">
        <v>69</v>
      </c>
      <c r="C82" s="21" t="s">
        <v>64</v>
      </c>
      <c r="D82" s="12">
        <f>118+400</f>
        <v>518</v>
      </c>
      <c r="E82" s="2" t="s">
        <v>65</v>
      </c>
      <c r="F82" s="15"/>
      <c r="G82" s="23"/>
    </row>
    <row r="83" spans="2:7">
      <c r="B83" s="16">
        <v>70</v>
      </c>
      <c r="C83" s="21" t="s">
        <v>66</v>
      </c>
      <c r="D83" s="12">
        <v>135</v>
      </c>
      <c r="E83" s="2" t="s">
        <v>153</v>
      </c>
      <c r="F83" s="15"/>
      <c r="G83" s="23"/>
    </row>
    <row r="84" spans="2:7" ht="30">
      <c r="B84" s="20">
        <v>71</v>
      </c>
      <c r="C84" s="21" t="s">
        <v>154</v>
      </c>
      <c r="D84" s="12">
        <v>350</v>
      </c>
      <c r="E84" s="2" t="s">
        <v>155</v>
      </c>
      <c r="F84" s="15"/>
      <c r="G84" s="23"/>
    </row>
    <row r="85" spans="2:7" ht="45">
      <c r="B85" s="16">
        <v>72</v>
      </c>
      <c r="C85" s="21" t="s">
        <v>67</v>
      </c>
      <c r="D85" s="12">
        <f>158+300+150</f>
        <v>608</v>
      </c>
      <c r="E85" s="2" t="s">
        <v>68</v>
      </c>
      <c r="F85" s="15"/>
      <c r="G85" s="23"/>
    </row>
    <row r="86" spans="2:7" ht="30">
      <c r="B86" s="20">
        <v>73</v>
      </c>
      <c r="C86" s="21" t="s">
        <v>69</v>
      </c>
      <c r="D86" s="12">
        <f>500+200</f>
        <v>700</v>
      </c>
      <c r="E86" s="2" t="s">
        <v>70</v>
      </c>
      <c r="F86" s="15"/>
      <c r="G86" s="23"/>
    </row>
    <row r="87" spans="2:7" ht="105">
      <c r="B87" s="16">
        <v>74</v>
      </c>
      <c r="C87" s="21" t="s">
        <v>71</v>
      </c>
      <c r="D87" s="12">
        <f>100+75+75+100+150</f>
        <v>500</v>
      </c>
      <c r="E87" s="2" t="s">
        <v>156</v>
      </c>
      <c r="F87" s="15"/>
      <c r="G87" s="23"/>
    </row>
    <row r="88" spans="2:7">
      <c r="B88" s="20">
        <v>75</v>
      </c>
      <c r="C88" s="21" t="s">
        <v>72</v>
      </c>
      <c r="D88" s="12">
        <v>700</v>
      </c>
      <c r="E88" s="2" t="s">
        <v>73</v>
      </c>
      <c r="F88" s="15"/>
      <c r="G88" s="23"/>
    </row>
    <row r="89" spans="2:7" ht="30">
      <c r="B89" s="16">
        <v>76</v>
      </c>
      <c r="C89" s="21" t="s">
        <v>157</v>
      </c>
      <c r="D89" s="12">
        <v>345</v>
      </c>
      <c r="E89" s="2" t="s">
        <v>158</v>
      </c>
      <c r="F89" s="15"/>
      <c r="G89" s="23"/>
    </row>
    <row r="90" spans="2:7" ht="68.25" customHeight="1">
      <c r="B90" s="20">
        <v>77</v>
      </c>
      <c r="C90" s="21" t="s">
        <v>74</v>
      </c>
      <c r="D90" s="12">
        <f>200+200+100</f>
        <v>500</v>
      </c>
      <c r="E90" s="2" t="s">
        <v>177</v>
      </c>
      <c r="F90" s="15"/>
      <c r="G90" s="23"/>
    </row>
    <row r="91" spans="2:7" ht="18.75" customHeight="1">
      <c r="B91" s="16">
        <v>78</v>
      </c>
      <c r="C91" s="21" t="s">
        <v>159</v>
      </c>
      <c r="D91" s="12">
        <v>350</v>
      </c>
      <c r="E91" s="2" t="s">
        <v>160</v>
      </c>
      <c r="F91" s="15"/>
      <c r="G91" s="23"/>
    </row>
    <row r="92" spans="2:7" ht="30">
      <c r="B92" s="20">
        <v>79</v>
      </c>
      <c r="C92" s="21" t="s">
        <v>161</v>
      </c>
      <c r="D92" s="12">
        <v>450</v>
      </c>
      <c r="E92" s="2" t="s">
        <v>162</v>
      </c>
      <c r="F92" s="15"/>
      <c r="G92" s="23"/>
    </row>
    <row r="93" spans="2:7" ht="30">
      <c r="B93" s="16">
        <v>80</v>
      </c>
      <c r="C93" s="21" t="s">
        <v>163</v>
      </c>
      <c r="D93" s="12">
        <v>78</v>
      </c>
      <c r="E93" s="29" t="s">
        <v>178</v>
      </c>
      <c r="F93" s="15"/>
      <c r="G93" s="23"/>
    </row>
    <row r="94" spans="2:7" ht="30">
      <c r="B94" s="20">
        <v>81</v>
      </c>
      <c r="C94" s="21" t="s">
        <v>164</v>
      </c>
      <c r="D94" s="12">
        <v>400</v>
      </c>
      <c r="E94" s="2" t="s">
        <v>165</v>
      </c>
      <c r="F94" s="15"/>
      <c r="G94" s="23"/>
    </row>
    <row r="95" spans="2:7" ht="45">
      <c r="B95" s="16">
        <v>82</v>
      </c>
      <c r="C95" s="21" t="s">
        <v>166</v>
      </c>
      <c r="D95" s="12">
        <f>250+350</f>
        <v>600</v>
      </c>
      <c r="E95" s="2" t="s">
        <v>167</v>
      </c>
      <c r="F95" s="15"/>
      <c r="G95" s="23"/>
    </row>
    <row r="96" spans="2:7">
      <c r="B96" s="20">
        <v>83</v>
      </c>
      <c r="C96" s="21" t="s">
        <v>75</v>
      </c>
      <c r="D96" s="12">
        <v>330</v>
      </c>
      <c r="E96" s="2" t="s">
        <v>76</v>
      </c>
      <c r="F96" s="15"/>
      <c r="G96" s="23"/>
    </row>
    <row r="97" spans="2:7" ht="75">
      <c r="B97" s="16">
        <v>84</v>
      </c>
      <c r="C97" s="21" t="s">
        <v>77</v>
      </c>
      <c r="D97" s="12">
        <f>200+300+100</f>
        <v>600</v>
      </c>
      <c r="E97" s="2" t="s">
        <v>78</v>
      </c>
      <c r="F97" s="15"/>
      <c r="G97" s="23"/>
    </row>
    <row r="98" spans="2:7" ht="30">
      <c r="B98" s="20">
        <v>85</v>
      </c>
      <c r="C98" s="21" t="s">
        <v>79</v>
      </c>
      <c r="D98" s="12">
        <f>70+200</f>
        <v>270</v>
      </c>
      <c r="E98" s="2" t="s">
        <v>80</v>
      </c>
      <c r="F98" s="15"/>
      <c r="G98" s="23"/>
    </row>
    <row r="99" spans="2:7" ht="45">
      <c r="B99" s="16">
        <v>86</v>
      </c>
      <c r="C99" s="21" t="s">
        <v>81</v>
      </c>
      <c r="D99" s="12">
        <f>500+200</f>
        <v>700</v>
      </c>
      <c r="E99" s="2" t="s">
        <v>184</v>
      </c>
      <c r="F99" s="15"/>
      <c r="G99" s="23"/>
    </row>
    <row r="100" spans="2:7">
      <c r="B100" s="20">
        <v>87</v>
      </c>
      <c r="C100" s="21" t="s">
        <v>168</v>
      </c>
      <c r="D100" s="12">
        <v>550</v>
      </c>
      <c r="E100" s="2" t="s">
        <v>169</v>
      </c>
      <c r="F100" s="15"/>
      <c r="G100" s="23"/>
    </row>
    <row r="101" spans="2:7" ht="75">
      <c r="B101" s="16">
        <v>88</v>
      </c>
      <c r="C101" s="21" t="s">
        <v>170</v>
      </c>
      <c r="D101" s="12">
        <f>451+99</f>
        <v>550</v>
      </c>
      <c r="E101" s="29" t="s">
        <v>185</v>
      </c>
      <c r="F101" s="15"/>
      <c r="G101" s="23"/>
    </row>
    <row r="102" spans="2:7">
      <c r="B102" s="20">
        <v>89</v>
      </c>
      <c r="C102" s="21" t="s">
        <v>171</v>
      </c>
      <c r="D102" s="12">
        <v>550</v>
      </c>
      <c r="E102" s="2" t="s">
        <v>172</v>
      </c>
      <c r="F102" s="15"/>
      <c r="G102" s="23"/>
    </row>
    <row r="103" spans="2:7">
      <c r="B103" s="33" t="s">
        <v>0</v>
      </c>
      <c r="C103" s="33"/>
      <c r="D103" s="22">
        <f>SUM(D14:D102)</f>
        <v>38176</v>
      </c>
      <c r="E103" s="7"/>
      <c r="F103" s="15"/>
      <c r="G103" s="15"/>
    </row>
    <row r="104" spans="2:7">
      <c r="D104" s="6"/>
      <c r="E104" s="8"/>
      <c r="F104" s="8"/>
      <c r="G104" s="8"/>
    </row>
    <row r="106" spans="2:7">
      <c r="D106" s="26"/>
    </row>
  </sheetData>
  <mergeCells count="6">
    <mergeCell ref="B6:E9"/>
    <mergeCell ref="B103:C103"/>
    <mergeCell ref="B12:B13"/>
    <mergeCell ref="C12:C13"/>
    <mergeCell ref="D12:D13"/>
    <mergeCell ref="E12:E13"/>
  </mergeCells>
  <printOptions horizontalCentered="1"/>
  <pageMargins left="0.31496062992126" right="0.31496062992126" top="0.45" bottom="0.38" header="0.31496062992126" footer="0.21"/>
  <pageSetup paperSize="9" scale="95"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ANEXA 5</vt:lpstr>
      <vt:lpstr>'ANEXA 5'!Print_Area</vt:lpstr>
      <vt:lpstr>'ANEXA 5'!Print_Titles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2023-02-22T11:24:19Z</dcterms:modified>
</cp:coreProperties>
</file>