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   " sheetId="8" r:id="rId1"/>
  </sheets>
  <definedNames>
    <definedName name="_xlnm.Print_Titles" localSheetId="0">'anexa 1   '!$10:$10</definedName>
  </definedNames>
  <calcPr calcId="125725"/>
</workbook>
</file>

<file path=xl/calcChain.xml><?xml version="1.0" encoding="utf-8"?>
<calcChain xmlns="http://schemas.openxmlformats.org/spreadsheetml/2006/main">
  <c r="F44" i="8"/>
  <c r="G44"/>
  <c r="H44"/>
  <c r="E56"/>
  <c r="E55"/>
  <c r="E52"/>
  <c r="E51"/>
  <c r="E61"/>
  <c r="E60"/>
  <c r="E66"/>
  <c r="E65"/>
  <c r="F64" l="1"/>
  <c r="F63" s="1"/>
  <c r="F62" s="1"/>
  <c r="G64"/>
  <c r="G63" s="1"/>
  <c r="G62" s="1"/>
  <c r="H64"/>
  <c r="H63" s="1"/>
  <c r="H62" s="1"/>
  <c r="E64"/>
  <c r="E63" s="1"/>
  <c r="E62" s="1"/>
  <c r="F59"/>
  <c r="F58" s="1"/>
  <c r="F57" s="1"/>
  <c r="G59"/>
  <c r="G58" s="1"/>
  <c r="G57" s="1"/>
  <c r="H59"/>
  <c r="H58" s="1"/>
  <c r="H57" s="1"/>
  <c r="E59"/>
  <c r="D60"/>
  <c r="D61"/>
  <c r="D65"/>
  <c r="D66"/>
  <c r="D67"/>
  <c r="D64" l="1"/>
  <c r="D63"/>
  <c r="D59"/>
  <c r="E58"/>
  <c r="D62"/>
  <c r="D58" l="1"/>
  <c r="E57"/>
  <c r="F54"/>
  <c r="F53" s="1"/>
  <c r="G54"/>
  <c r="G53" s="1"/>
  <c r="H54"/>
  <c r="H53" s="1"/>
  <c r="E54"/>
  <c r="E53" s="1"/>
  <c r="F50"/>
  <c r="F49" s="1"/>
  <c r="G50"/>
  <c r="G49" s="1"/>
  <c r="H50"/>
  <c r="H49" s="1"/>
  <c r="E50"/>
  <c r="E49" s="1"/>
  <c r="D51"/>
  <c r="D52"/>
  <c r="D55"/>
  <c r="D56"/>
  <c r="F76"/>
  <c r="G76"/>
  <c r="H76"/>
  <c r="F70"/>
  <c r="G70"/>
  <c r="H70"/>
  <c r="F39"/>
  <c r="G39"/>
  <c r="H39"/>
  <c r="F32"/>
  <c r="G32"/>
  <c r="H32"/>
  <c r="F25"/>
  <c r="G25"/>
  <c r="H25"/>
  <c r="F19"/>
  <c r="G19"/>
  <c r="H19"/>
  <c r="F12"/>
  <c r="F11" s="1"/>
  <c r="G12"/>
  <c r="G11" s="1"/>
  <c r="H12"/>
  <c r="H11" s="1"/>
  <c r="D14"/>
  <c r="D16"/>
  <c r="D21"/>
  <c r="D24"/>
  <c r="D28"/>
  <c r="D31"/>
  <c r="D36"/>
  <c r="D37"/>
  <c r="D38"/>
  <c r="D43"/>
  <c r="D48"/>
  <c r="D69"/>
  <c r="D79"/>
  <c r="D83"/>
  <c r="D57" l="1"/>
  <c r="E44"/>
  <c r="G18"/>
  <c r="D53"/>
  <c r="D54"/>
  <c r="D49"/>
  <c r="D50"/>
  <c r="H18"/>
  <c r="H84" s="1"/>
  <c r="F18"/>
  <c r="F84" s="1"/>
  <c r="G84"/>
  <c r="E20" l="1"/>
  <c r="D20" s="1"/>
  <c r="E82"/>
  <c r="D82" s="1"/>
  <c r="E78"/>
  <c r="D78" s="1"/>
  <c r="E75"/>
  <c r="D75" s="1"/>
  <c r="E74"/>
  <c r="D74" s="1"/>
  <c r="E73"/>
  <c r="E68"/>
  <c r="E47"/>
  <c r="D47" s="1"/>
  <c r="E42"/>
  <c r="D42" s="1"/>
  <c r="E35"/>
  <c r="D35" s="1"/>
  <c r="E30"/>
  <c r="D30" s="1"/>
  <c r="E27"/>
  <c r="D27" s="1"/>
  <c r="E23"/>
  <c r="D23" s="1"/>
  <c r="E22"/>
  <c r="D22" s="1"/>
  <c r="E17"/>
  <c r="D17" s="1"/>
  <c r="E15"/>
  <c r="D15" s="1"/>
  <c r="E13"/>
  <c r="E72" l="1"/>
  <c r="D72" s="1"/>
  <c r="D73"/>
  <c r="E12"/>
  <c r="D12" s="1"/>
  <c r="D13"/>
  <c r="E67"/>
  <c r="D68"/>
  <c r="E29"/>
  <c r="D29" s="1"/>
  <c r="E34"/>
  <c r="D34" s="1"/>
  <c r="E46"/>
  <c r="D46" s="1"/>
  <c r="E81"/>
  <c r="E33"/>
  <c r="E41"/>
  <c r="E77"/>
  <c r="D77" s="1"/>
  <c r="E19"/>
  <c r="D19" s="1"/>
  <c r="E11"/>
  <c r="D11" s="1"/>
  <c r="E71"/>
  <c r="D71" s="1"/>
  <c r="E26"/>
  <c r="D26" s="1"/>
  <c r="E40" l="1"/>
  <c r="D41"/>
  <c r="E80"/>
  <c r="D81"/>
  <c r="D33"/>
  <c r="E32"/>
  <c r="D32" s="1"/>
  <c r="E45"/>
  <c r="D45" s="1"/>
  <c r="E25"/>
  <c r="D25" s="1"/>
  <c r="E70"/>
  <c r="D70" s="1"/>
  <c r="D80" l="1"/>
  <c r="E76"/>
  <c r="D76" s="1"/>
  <c r="D40"/>
  <c r="E39"/>
  <c r="D39" s="1"/>
  <c r="D44"/>
  <c r="E18" l="1"/>
  <c r="D18" s="1"/>
  <c r="E84" l="1"/>
  <c r="D84" s="1"/>
</calcChain>
</file>

<file path=xl/sharedStrings.xml><?xml version="1.0" encoding="utf-8"?>
<sst xmlns="http://schemas.openxmlformats.org/spreadsheetml/2006/main" count="138" uniqueCount="104">
  <si>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</si>
  <si>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</si>
  <si>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</si>
  <si>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</si>
  <si>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</si>
  <si>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</si>
  <si>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</si>
  <si>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</si>
  <si>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 xml:space="preserve">SECTIUNEA DE DEZVOLTARE 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</si>
  <si>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</si>
  <si>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</si>
  <si>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Cheltuieli de capital</t>
  </si>
  <si>
    <t>Subventii de la bugetul de stat catre bugetele locale necesare sustinerii derularii proiectelor finantate din FEN postaderare</t>
  </si>
  <si>
    <t>42.02.20</t>
  </si>
  <si>
    <t>Finantare nationala</t>
  </si>
  <si>
    <t>56.01.01</t>
  </si>
  <si>
    <t>ASISTENTA SOCIALA</t>
  </si>
  <si>
    <t>Directia Generala de Asistenta Sociala si Protectia Copilului Arges</t>
  </si>
  <si>
    <t>68.02.06</t>
  </si>
  <si>
    <t>68.02</t>
  </si>
  <si>
    <t>TRANSPORTURI</t>
  </si>
  <si>
    <t>Drumuri si poduri judetene</t>
  </si>
  <si>
    <t>84.02.03.01</t>
  </si>
  <si>
    <t>84.02</t>
  </si>
  <si>
    <t>65.02</t>
  </si>
  <si>
    <t>INVATAMANT</t>
  </si>
  <si>
    <t>Centrul Scolar de Educatie Incluziva "Sf. Filofteia" Stefanesti</t>
  </si>
  <si>
    <t>C</t>
  </si>
  <si>
    <t>PROTECTIA MEDIULUI</t>
  </si>
  <si>
    <t>74.02</t>
  </si>
  <si>
    <r>
      <t xml:space="preserve">Proiect </t>
    </r>
    <r>
      <rPr>
        <b/>
        <sz val="10"/>
        <rFont val="Times New Roman"/>
        <family val="1"/>
        <charset val="238"/>
      </rPr>
      <t>"Managementul Integrat al Deseurilor Solide in judetul Arges"</t>
    </r>
  </si>
  <si>
    <t>74.02.05.02</t>
  </si>
  <si>
    <t>Finantare de la Uniunea Europeana</t>
  </si>
  <si>
    <t>56.01.02</t>
  </si>
  <si>
    <t>Cheltuieli neeligibile</t>
  </si>
  <si>
    <t>56.01.03</t>
  </si>
  <si>
    <t>EXCEDENT</t>
  </si>
  <si>
    <t xml:space="preserve"> DENUMIRE INDICATORI</t>
  </si>
  <si>
    <t>65.02.07.04</t>
  </si>
  <si>
    <t>la Hotararea C. J. Arges nr. _____ / __.02.2014</t>
  </si>
  <si>
    <t>LA BUGETUL LOCAL PE ANUL 2014</t>
  </si>
  <si>
    <t>Alte cheltuieli in domeniul transporturilor</t>
  </si>
  <si>
    <t>84.02.50</t>
  </si>
  <si>
    <r>
      <t xml:space="preserve"> Proiect “</t>
    </r>
    <r>
      <rPr>
        <b/>
        <sz val="10"/>
        <rFont val="Times New Roman"/>
        <family val="1"/>
        <charset val="238"/>
      </rPr>
      <t xml:space="preserve">Modernizarea DJ 703I </t>
    </r>
    <r>
      <rPr>
        <sz val="10"/>
        <rFont val="Times New Roman"/>
        <family val="1"/>
        <charset val="238"/>
      </rPr>
      <t>: Musatesti (DN 73C) – Bradulet  - Bradetu – Poienile Valsanului in vederea imbunatatirii si dezvoltarii infrastructurii de turism , km 28 + 822 – 53 + 600 , L = 24.778 Km”</t>
    </r>
  </si>
  <si>
    <t xml:space="preserve">SECTIUNEA DE DEZVOLTARE   </t>
  </si>
  <si>
    <t>Finantarea Programului National de Dezvoltare Locala</t>
  </si>
  <si>
    <t>42.02.65</t>
  </si>
  <si>
    <t>Sume FEN postaderare in contul platilor efectuate in anii precedenti- Fondul European de Dezvoltare Regionala</t>
  </si>
  <si>
    <t>45.02.01.02</t>
  </si>
  <si>
    <t>Sume alocate din bugetul de stat aferente corectiilor financiare</t>
  </si>
  <si>
    <t>42.02.62</t>
  </si>
  <si>
    <t>TRIM I</t>
  </si>
  <si>
    <t>TOTAL  VENITURI (A)</t>
  </si>
  <si>
    <t>ALTE SERVICII  PUBLICE GENERALE</t>
  </si>
  <si>
    <t>54.02</t>
  </si>
  <si>
    <t>Fond de rezerva bugetara la dispozitia consiliului judetean</t>
  </si>
  <si>
    <t>54.02.05</t>
  </si>
  <si>
    <t>SECTIUNEA DE FUNCTIONARE</t>
  </si>
  <si>
    <t>Fond de rezerva bugetara</t>
  </si>
  <si>
    <t>50.04</t>
  </si>
  <si>
    <t>Alte servicii  publice generale</t>
  </si>
  <si>
    <t>54.02.50</t>
  </si>
  <si>
    <t>Transferuri din bugetul consiliului judetean pentru acordarea de ajutoare unor unitati aflate in extrema dificultate din care:</t>
  </si>
  <si>
    <t>51.01.24</t>
  </si>
  <si>
    <t>Comuna Corbeni</t>
  </si>
  <si>
    <t>E</t>
  </si>
  <si>
    <t>Subventii primite de la bugetul de stat pentru finantarea investitiilor pentru institutiile publice de asistenta sociala</t>
  </si>
  <si>
    <t>42.02.52</t>
  </si>
  <si>
    <r>
      <rPr>
        <sz val="10"/>
        <rFont val="Times New Roman"/>
        <family val="1"/>
        <charset val="238"/>
      </rPr>
      <t>Proiect</t>
    </r>
    <r>
      <rPr>
        <b/>
        <sz val="10"/>
        <rFont val="Times New Roman"/>
        <family val="1"/>
        <charset val="238"/>
      </rPr>
      <t xml:space="preserve"> "Extinderea Complexului de Servicii pentru Copii cu Handicap Trivale Pitesti"</t>
    </r>
  </si>
  <si>
    <t>AUTORITATI EXECUTIVE</t>
  </si>
  <si>
    <t>51.02</t>
  </si>
  <si>
    <t>51.02.01.03</t>
  </si>
  <si>
    <t>CULTURA , RECREERE SI RELIGIE</t>
  </si>
  <si>
    <t>67.02</t>
  </si>
  <si>
    <t>Centrul de Cultura " Bratianu" Stefanesti</t>
  </si>
  <si>
    <t>67.02.50</t>
  </si>
  <si>
    <r>
      <rPr>
        <sz val="10"/>
        <rFont val="Times New Roman"/>
        <family val="1"/>
        <charset val="238"/>
      </rPr>
      <t>Proiect</t>
    </r>
    <r>
      <rPr>
        <b/>
        <sz val="10"/>
        <rFont val="Times New Roman"/>
        <family val="1"/>
        <charset val="238"/>
      </rPr>
      <t xml:space="preserve">  "Promovarea diversitatii in cultura si arta in cadrul patrimoniului cultural european"</t>
    </r>
  </si>
  <si>
    <t>56.17.03</t>
  </si>
  <si>
    <t>Unitatea de asistenta medico-sociala Suici</t>
  </si>
  <si>
    <t>68.02.50.03</t>
  </si>
  <si>
    <t xml:space="preserve">Cheltuieli de capital </t>
  </si>
  <si>
    <t>F</t>
  </si>
  <si>
    <t>G</t>
  </si>
  <si>
    <t>TOTAL CHELTUIELI (A+B+C+D+E+F+G)</t>
  </si>
  <si>
    <t>Proiect "Amenajarea Complexului Muzeal Golesti - reabilitarea , conservarea si punerea in valoare"</t>
  </si>
  <si>
    <r>
      <t xml:space="preserve">Proiect </t>
    </r>
    <r>
      <rPr>
        <b/>
        <sz val="10"/>
        <rFont val="Times New Roman"/>
        <family val="1"/>
        <charset val="238"/>
      </rPr>
      <t xml:space="preserve"> "Consolidare, reabilitare si extindere Centrul Scolar de Educatie Incluziva -Sfanta Filofteia- Stefanesti"</t>
    </r>
  </si>
  <si>
    <t>TRIM.II</t>
  </si>
  <si>
    <t>TRIM. III</t>
  </si>
  <si>
    <t>TRIM. IV</t>
  </si>
  <si>
    <t>68.02.04</t>
  </si>
  <si>
    <t>Cheltuieli de personal</t>
  </si>
  <si>
    <t>Cheltuieli cu bunuri si servicii</t>
  </si>
  <si>
    <t>Camin Persoane Varstnice Domnesti</t>
  </si>
  <si>
    <t>Camin Persoane Varstnice Rucar</t>
  </si>
  <si>
    <t>Unitatea de Asistenta Medico-Sociala Domnesti</t>
  </si>
  <si>
    <t>Unitatea de Asistenta Medico-Sociala Rucar</t>
  </si>
  <si>
    <t>Transferuri din bugetele locale pentru finantarea unitatilor medico-sociale din care:</t>
  </si>
  <si>
    <t>51.01.39</t>
  </si>
  <si>
    <t xml:space="preserve">      pt. cheltuieli materiale</t>
  </si>
  <si>
    <t xml:space="preserve">     pt. cheltuieli de personal</t>
  </si>
  <si>
    <t>68.02.50.04</t>
  </si>
  <si>
    <t>68.02.50.05</t>
  </si>
  <si>
    <t xml:space="preserve">                       ANEXA 1</t>
  </si>
  <si>
    <t xml:space="preserve"> ANUL 2014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</si>
</sst>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sz val="10"/>
      <color rgb="FFFF0000"/>
      <name val="Arial"/>
      <family val="2"/>
      <charset val="238"/>
    </font>
    <font>
      <b/>
      <sz val="10"/>
      <color rgb="FF006100"/>
      <name val="Times New Roman"/>
      <family val="1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3" borderId="0" applyNumberFormat="0" applyBorder="0" applyAlignment="0" applyProtection="0"/>
    <xf numFmtId="0" fontId="10" fillId="0" borderId="0"/>
  </cellStyleXfs>
  <cellXfs count="84">
    <xf numFmtId="0" fontId="0" fillId="0" borderId="0" xfId="0"/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2" fontId="5" fillId="2" borderId="1" xfId="0" applyNumberFormat="1" applyFont="1" applyFill="1" applyBorder="1"/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2" fontId="6" fillId="4" borderId="1" xfId="0" applyNumberFormat="1" applyFont="1" applyFill="1" applyBorder="1"/>
    <xf numFmtId="0" fontId="5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2" fontId="5" fillId="0" borderId="1" xfId="0" applyNumberFormat="1" applyFont="1" applyBorder="1"/>
    <xf numFmtId="2" fontId="6" fillId="0" borderId="1" xfId="0" applyNumberFormat="1" applyFont="1" applyBorder="1"/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/>
    <xf numFmtId="0" fontId="6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wrapText="1"/>
    </xf>
    <xf numFmtId="0" fontId="5" fillId="4" borderId="1" xfId="0" applyFont="1" applyFill="1" applyBorder="1"/>
    <xf numFmtId="0" fontId="5" fillId="0" borderId="0" xfId="0" applyFont="1"/>
    <xf numFmtId="0" fontId="1" fillId="0" borderId="0" xfId="0" applyFont="1"/>
    <xf numFmtId="0" fontId="5" fillId="2" borderId="1" xfId="0" applyFont="1" applyFill="1" applyBorder="1" applyAlignment="1">
      <alignment wrapText="1"/>
    </xf>
    <xf numFmtId="0" fontId="6" fillId="4" borderId="1" xfId="0" applyFont="1" applyFill="1" applyBorder="1" applyAlignment="1">
      <alignment vertical="top" wrapText="1"/>
    </xf>
    <xf numFmtId="0" fontId="0" fillId="2" borderId="0" xfId="0" applyFill="1"/>
    <xf numFmtId="0" fontId="6" fillId="4" borderId="1" xfId="0" applyFont="1" applyFill="1" applyBorder="1" applyAlignment="1">
      <alignment horizontal="center" vertical="center"/>
    </xf>
    <xf numFmtId="0" fontId="9" fillId="4" borderId="1" xfId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/>
    </xf>
    <xf numFmtId="2" fontId="6" fillId="4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/>
    </xf>
    <xf numFmtId="0" fontId="4" fillId="0" borderId="0" xfId="0" applyFont="1"/>
    <xf numFmtId="2" fontId="5" fillId="2" borderId="1" xfId="0" applyNumberFormat="1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10" fillId="2" borderId="0" xfId="0" applyFont="1" applyFill="1"/>
    <xf numFmtId="0" fontId="4" fillId="2" borderId="0" xfId="0" applyFont="1" applyFill="1"/>
    <xf numFmtId="0" fontId="5" fillId="0" borderId="1" xfId="0" applyFont="1" applyFill="1" applyBorder="1" applyAlignment="1">
      <alignment wrapText="1"/>
    </xf>
    <xf numFmtId="0" fontId="5" fillId="0" borderId="1" xfId="0" applyFont="1" applyBorder="1" applyAlignment="1">
      <alignment horizontal="right"/>
    </xf>
    <xf numFmtId="0" fontId="6" fillId="0" borderId="1" xfId="0" applyFont="1" applyFill="1" applyBorder="1" applyAlignment="1">
      <alignment wrapText="1"/>
    </xf>
    <xf numFmtId="0" fontId="5" fillId="2" borderId="3" xfId="0" applyFont="1" applyFill="1" applyBorder="1"/>
    <xf numFmtId="0" fontId="6" fillId="4" borderId="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2" fontId="6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2" borderId="1" xfId="0" applyFont="1" applyFill="1" applyBorder="1"/>
    <xf numFmtId="0" fontId="6" fillId="4" borderId="1" xfId="0" applyFont="1" applyFill="1" applyBorder="1" applyAlignment="1">
      <alignment horizontal="left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wrapText="1"/>
    </xf>
    <xf numFmtId="0" fontId="5" fillId="2" borderId="1" xfId="0" applyFont="1" applyFill="1" applyBorder="1"/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6" fillId="0" borderId="1" xfId="0" applyFont="1" applyBorder="1" applyAlignment="1">
      <alignment wrapText="1"/>
    </xf>
    <xf numFmtId="49" fontId="6" fillId="5" borderId="1" xfId="2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0" fillId="2" borderId="1" xfId="0" applyFill="1" applyBorder="1"/>
    <xf numFmtId="0" fontId="4" fillId="2" borderId="1" xfId="0" applyFont="1" applyFill="1" applyBorder="1"/>
    <xf numFmtId="0" fontId="10" fillId="2" borderId="1" xfId="0" applyFont="1" applyFill="1" applyBorder="1"/>
    <xf numFmtId="0" fontId="4" fillId="4" borderId="1" xfId="0" applyFont="1" applyFill="1" applyBorder="1" applyAlignment="1">
      <alignment horizontal="center" vertical="center"/>
    </xf>
    <xf numFmtId="0" fontId="6" fillId="2" borderId="5" xfId="0" applyFont="1" applyFill="1" applyBorder="1"/>
    <xf numFmtId="0" fontId="5" fillId="2" borderId="5" xfId="0" applyFont="1" applyFill="1" applyBorder="1"/>
    <xf numFmtId="2" fontId="0" fillId="0" borderId="1" xfId="0" applyNumberFormat="1" applyBorder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/>
    <xf numFmtId="0" fontId="0" fillId="0" borderId="0" xfId="0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0" fillId="0" borderId="1" xfId="0" applyFont="1" applyBorder="1"/>
  </cellXfs>
  <cellStyles count="3">
    <cellStyle name="Good" xfId="1" builtinId="26"/>
    <cellStyle name="Normal" xfId="0" builtinId="0"/>
    <cellStyle name="Normal_Anexa F 140 146 10.07" xfId="2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7"/>
  <sheetViews>
    <sheetView tabSelected="1" workbookViewId="0">
      <selection activeCell="L56" sqref="L56"/>
    </sheetView>
  </sheetViews>
  <sheetFormatPr defaultRowHeight="12.75"/>
  <cols>
    <col min="1" max="1" width="4" customWidth="1"/>
    <col min="2" max="2" width="40.5703125" customWidth="1"/>
    <col min="3" max="4" width="11" customWidth="1"/>
    <col min="5" max="5" width="10.28515625" customWidth="1"/>
    <col min="6" max="6" width="8.140625" customWidth="1"/>
    <col min="7" max="8" width="8.7109375" customWidth="1"/>
    <col min="9" max="9" width="10.140625" bestFit="1" customWidth="1"/>
  </cols>
  <sheetData>
    <row r="1" spans="1:8" s="20" customFormat="1" ht="15.75">
      <c r="A1" s="78" t="s">
        <v>6</v>
      </c>
      <c r="B1" s="78"/>
      <c r="C1" s="78"/>
      <c r="D1" s="78"/>
    </row>
    <row r="2" spans="1:8" s="19" customFormat="1" ht="15.75">
      <c r="C2" s="75" t="s">
        <v>102</v>
      </c>
      <c r="D2" s="75"/>
      <c r="E2" s="79"/>
      <c r="F2" s="79"/>
      <c r="G2" s="79"/>
      <c r="H2" s="79"/>
    </row>
    <row r="3" spans="1:8" s="19" customFormat="1" ht="15.75">
      <c r="A3" s="80" t="s">
        <v>39</v>
      </c>
      <c r="B3" s="81"/>
      <c r="C3" s="81"/>
      <c r="D3" s="81"/>
      <c r="E3" s="79"/>
      <c r="F3" s="79"/>
      <c r="G3" s="79"/>
      <c r="H3" s="79"/>
    </row>
    <row r="4" spans="1:8" s="19" customFormat="1" ht="15.75">
      <c r="A4" s="63"/>
      <c r="B4" s="64"/>
      <c r="C4" s="64"/>
      <c r="D4" s="64"/>
      <c r="E4" s="62"/>
    </row>
    <row r="5" spans="1:8" s="19" customFormat="1" ht="15.75">
      <c r="A5" s="82" t="s">
        <v>0</v>
      </c>
      <c r="B5" s="76"/>
      <c r="C5" s="76"/>
      <c r="D5" s="76"/>
      <c r="E5" s="77"/>
      <c r="F5" s="79"/>
      <c r="G5" s="79"/>
      <c r="H5" s="79"/>
    </row>
    <row r="6" spans="1:8" s="19" customFormat="1" ht="15.75">
      <c r="A6" s="82" t="s">
        <v>40</v>
      </c>
      <c r="B6" s="76"/>
      <c r="C6" s="76"/>
      <c r="D6" s="76"/>
      <c r="E6" s="77"/>
      <c r="F6" s="79"/>
      <c r="G6" s="79"/>
      <c r="H6" s="79"/>
    </row>
    <row r="7" spans="1:8" s="19" customFormat="1" ht="15.75">
      <c r="A7" s="75" t="s">
        <v>10</v>
      </c>
      <c r="B7" s="76"/>
      <c r="C7" s="76"/>
      <c r="D7" s="76"/>
      <c r="E7" s="77"/>
      <c r="F7" s="79"/>
      <c r="G7" s="79"/>
      <c r="H7" s="79"/>
    </row>
    <row r="8" spans="1:8" s="19" customFormat="1" ht="15.75">
      <c r="A8" s="59"/>
      <c r="B8" s="60"/>
      <c r="C8" s="60"/>
      <c r="D8" s="60"/>
      <c r="E8" s="61"/>
    </row>
    <row r="9" spans="1:8" ht="15.75">
      <c r="C9" s="65"/>
      <c r="H9" s="46" t="s">
        <v>7</v>
      </c>
    </row>
    <row r="10" spans="1:8" ht="31.5" customHeight="1">
      <c r="A10" s="45" t="s">
        <v>1</v>
      </c>
      <c r="B10" s="24" t="s">
        <v>37</v>
      </c>
      <c r="C10" s="24" t="s">
        <v>2</v>
      </c>
      <c r="D10" s="25" t="s">
        <v>103</v>
      </c>
      <c r="E10" s="24" t="s">
        <v>51</v>
      </c>
      <c r="F10" s="71" t="s">
        <v>86</v>
      </c>
      <c r="G10" s="71" t="s">
        <v>87</v>
      </c>
      <c r="H10" s="71" t="s">
        <v>88</v>
      </c>
    </row>
    <row r="11" spans="1:8" ht="16.5" customHeight="1">
      <c r="A11" s="13"/>
      <c r="B11" s="14" t="s">
        <v>52</v>
      </c>
      <c r="C11" s="15"/>
      <c r="D11" s="8">
        <f>E11+F11+G11+H11</f>
        <v>2771.4700000000003</v>
      </c>
      <c r="E11" s="8">
        <f>E12</f>
        <v>2771.4700000000003</v>
      </c>
      <c r="F11" s="8">
        <f t="shared" ref="F11:H11" si="0">F12</f>
        <v>0</v>
      </c>
      <c r="G11" s="8">
        <f t="shared" si="0"/>
        <v>0</v>
      </c>
      <c r="H11" s="8">
        <f t="shared" si="0"/>
        <v>0</v>
      </c>
    </row>
    <row r="12" spans="1:8" ht="18" customHeight="1">
      <c r="A12" s="14" t="s">
        <v>3</v>
      </c>
      <c r="B12" s="15" t="s">
        <v>8</v>
      </c>
      <c r="C12" s="14"/>
      <c r="D12" s="8">
        <f t="shared" ref="D12:D83" si="1">E12+F12+G12+H12</f>
        <v>2771.4700000000003</v>
      </c>
      <c r="E12" s="27">
        <f>E13+E14+E15+E16+E17</f>
        <v>2771.4700000000003</v>
      </c>
      <c r="F12" s="27">
        <f t="shared" ref="F12:H12" si="2">F13+F14+F15+F16+F17</f>
        <v>0</v>
      </c>
      <c r="G12" s="27">
        <f t="shared" si="2"/>
        <v>0</v>
      </c>
      <c r="H12" s="27">
        <f t="shared" si="2"/>
        <v>0</v>
      </c>
    </row>
    <row r="13" spans="1:8" ht="39" customHeight="1">
      <c r="A13" s="6">
        <v>1</v>
      </c>
      <c r="B13" s="4" t="s">
        <v>12</v>
      </c>
      <c r="C13" s="3" t="s">
        <v>13</v>
      </c>
      <c r="D13" s="8">
        <f t="shared" si="1"/>
        <v>712.08</v>
      </c>
      <c r="E13" s="32">
        <f>9.55+266.62+355.5+80.41</f>
        <v>712.08</v>
      </c>
      <c r="F13" s="66"/>
      <c r="G13" s="66"/>
      <c r="H13" s="66"/>
    </row>
    <row r="14" spans="1:8" ht="39" customHeight="1">
      <c r="A14" s="6">
        <v>2</v>
      </c>
      <c r="B14" s="4" t="s">
        <v>49</v>
      </c>
      <c r="C14" s="3" t="s">
        <v>50</v>
      </c>
      <c r="D14" s="8">
        <f t="shared" si="1"/>
        <v>12.86</v>
      </c>
      <c r="E14" s="32">
        <v>12.86</v>
      </c>
      <c r="F14" s="66"/>
      <c r="G14" s="66"/>
      <c r="H14" s="66"/>
    </row>
    <row r="15" spans="1:8" ht="39" customHeight="1">
      <c r="A15" s="6">
        <v>3</v>
      </c>
      <c r="B15" s="4" t="s">
        <v>66</v>
      </c>
      <c r="C15" s="3" t="s">
        <v>67</v>
      </c>
      <c r="D15" s="8">
        <f t="shared" si="1"/>
        <v>638.02</v>
      </c>
      <c r="E15" s="32">
        <f>253.84+384.18</f>
        <v>638.02</v>
      </c>
      <c r="F15" s="66"/>
      <c r="G15" s="66"/>
      <c r="H15" s="66"/>
    </row>
    <row r="16" spans="1:8" ht="39" customHeight="1">
      <c r="A16" s="6">
        <v>4</v>
      </c>
      <c r="B16" s="43" t="s">
        <v>45</v>
      </c>
      <c r="C16" s="44" t="s">
        <v>46</v>
      </c>
      <c r="D16" s="8">
        <f t="shared" si="1"/>
        <v>87.59</v>
      </c>
      <c r="E16" s="32">
        <v>87.59</v>
      </c>
      <c r="F16" s="66"/>
      <c r="G16" s="66"/>
      <c r="H16" s="66"/>
    </row>
    <row r="17" spans="1:8" ht="37.5" customHeight="1">
      <c r="A17" s="3">
        <v>5</v>
      </c>
      <c r="B17" s="4" t="s">
        <v>47</v>
      </c>
      <c r="C17" s="3" t="s">
        <v>48</v>
      </c>
      <c r="D17" s="8">
        <f t="shared" si="1"/>
        <v>1320.92</v>
      </c>
      <c r="E17" s="37">
        <f>124.59+22.11+1039.83+134.39</f>
        <v>1320.92</v>
      </c>
      <c r="F17" s="67"/>
      <c r="G17" s="67"/>
      <c r="H17" s="66"/>
    </row>
    <row r="18" spans="1:8" ht="16.5" customHeight="1">
      <c r="A18" s="15"/>
      <c r="B18" s="16" t="s">
        <v>83</v>
      </c>
      <c r="C18" s="14"/>
      <c r="D18" s="8">
        <f t="shared" si="1"/>
        <v>2771.47</v>
      </c>
      <c r="E18" s="8">
        <f>E19+E25+E32+E39+E44+E70+E76</f>
        <v>2771.47</v>
      </c>
      <c r="F18" s="8">
        <f>F19+F25+F32+F39+F44+F70+F76</f>
        <v>0</v>
      </c>
      <c r="G18" s="8">
        <f>G19+G25+G32+G39+G44+G70+G76</f>
        <v>0</v>
      </c>
      <c r="H18" s="8">
        <f>H19+H25+H32+H39+H44+H70+H76</f>
        <v>0</v>
      </c>
    </row>
    <row r="19" spans="1:8" s="23" customFormat="1" ht="16.5" customHeight="1">
      <c r="A19" s="14" t="s">
        <v>3</v>
      </c>
      <c r="B19" s="17" t="s">
        <v>69</v>
      </c>
      <c r="C19" s="14" t="s">
        <v>70</v>
      </c>
      <c r="D19" s="8">
        <f t="shared" si="1"/>
        <v>176.38</v>
      </c>
      <c r="E19" s="8">
        <f>E20+E22</f>
        <v>176.38</v>
      </c>
      <c r="F19" s="8">
        <f t="shared" ref="F19:H19" si="3">F20+F22</f>
        <v>0</v>
      </c>
      <c r="G19" s="8">
        <f t="shared" si="3"/>
        <v>0</v>
      </c>
      <c r="H19" s="8">
        <f t="shared" si="3"/>
        <v>0</v>
      </c>
    </row>
    <row r="20" spans="1:8" s="23" customFormat="1" ht="16.5" customHeight="1">
      <c r="A20" s="1"/>
      <c r="B20" s="21" t="s">
        <v>9</v>
      </c>
      <c r="C20" s="1"/>
      <c r="D20" s="8">
        <f t="shared" si="1"/>
        <v>60</v>
      </c>
      <c r="E20" s="5">
        <f>E21</f>
        <v>60</v>
      </c>
      <c r="F20" s="68"/>
      <c r="G20" s="68"/>
      <c r="H20" s="68"/>
    </row>
    <row r="21" spans="1:8" s="23" customFormat="1" ht="16.5" customHeight="1">
      <c r="A21" s="1"/>
      <c r="B21" s="21" t="s">
        <v>80</v>
      </c>
      <c r="C21" s="6">
        <v>70</v>
      </c>
      <c r="D21" s="8">
        <f t="shared" si="1"/>
        <v>60</v>
      </c>
      <c r="E21" s="5">
        <v>60</v>
      </c>
      <c r="F21" s="68"/>
      <c r="G21" s="68"/>
      <c r="H21" s="68"/>
    </row>
    <row r="22" spans="1:8" s="23" customFormat="1" ht="28.5" customHeight="1">
      <c r="A22" s="47"/>
      <c r="B22" s="57" t="s">
        <v>84</v>
      </c>
      <c r="C22" s="10" t="s">
        <v>71</v>
      </c>
      <c r="D22" s="8">
        <f t="shared" si="1"/>
        <v>116.38</v>
      </c>
      <c r="E22" s="2">
        <f>E23</f>
        <v>116.38</v>
      </c>
      <c r="F22" s="68"/>
      <c r="G22" s="68"/>
      <c r="H22" s="68"/>
    </row>
    <row r="23" spans="1:8" s="23" customFormat="1" ht="18" customHeight="1">
      <c r="A23" s="47"/>
      <c r="B23" s="21" t="s">
        <v>9</v>
      </c>
      <c r="C23" s="3"/>
      <c r="D23" s="8">
        <f t="shared" si="1"/>
        <v>116.38</v>
      </c>
      <c r="E23" s="5">
        <f>E24</f>
        <v>116.38</v>
      </c>
      <c r="F23" s="68"/>
      <c r="G23" s="68"/>
      <c r="H23" s="68"/>
    </row>
    <row r="24" spans="1:8" s="23" customFormat="1" ht="16.5" customHeight="1">
      <c r="A24" s="47"/>
      <c r="B24" s="4" t="s">
        <v>34</v>
      </c>
      <c r="C24" s="3" t="s">
        <v>35</v>
      </c>
      <c r="D24" s="8">
        <f t="shared" si="1"/>
        <v>116.38</v>
      </c>
      <c r="E24" s="5">
        <v>116.38</v>
      </c>
      <c r="F24" s="68"/>
      <c r="G24" s="68"/>
      <c r="H24" s="68"/>
    </row>
    <row r="25" spans="1:8" s="23" customFormat="1" ht="16.5" customHeight="1">
      <c r="A25" s="15" t="s">
        <v>4</v>
      </c>
      <c r="B25" s="48" t="s">
        <v>53</v>
      </c>
      <c r="C25" s="14" t="s">
        <v>54</v>
      </c>
      <c r="D25" s="8">
        <f t="shared" si="1"/>
        <v>0</v>
      </c>
      <c r="E25" s="8">
        <f>E26+E29</f>
        <v>0</v>
      </c>
      <c r="F25" s="8">
        <f t="shared" ref="F25:H25" si="4">F26+F29</f>
        <v>0</v>
      </c>
      <c r="G25" s="8">
        <f t="shared" si="4"/>
        <v>0</v>
      </c>
      <c r="H25" s="8">
        <f t="shared" si="4"/>
        <v>0</v>
      </c>
    </row>
    <row r="26" spans="1:8" s="23" customFormat="1" ht="30" customHeight="1">
      <c r="A26" s="47"/>
      <c r="B26" s="49" t="s">
        <v>55</v>
      </c>
      <c r="C26" s="50" t="s">
        <v>56</v>
      </c>
      <c r="D26" s="8">
        <f t="shared" si="1"/>
        <v>-100</v>
      </c>
      <c r="E26" s="2">
        <f>E27</f>
        <v>-100</v>
      </c>
      <c r="F26" s="68"/>
      <c r="G26" s="68"/>
      <c r="H26" s="68"/>
    </row>
    <row r="27" spans="1:8" s="23" customFormat="1" ht="19.5" customHeight="1">
      <c r="A27" s="47"/>
      <c r="B27" s="51" t="s">
        <v>57</v>
      </c>
      <c r="C27" s="30"/>
      <c r="D27" s="8">
        <f t="shared" si="1"/>
        <v>-100</v>
      </c>
      <c r="E27" s="5">
        <f>E28</f>
        <v>-100</v>
      </c>
      <c r="F27" s="68"/>
      <c r="G27" s="68"/>
      <c r="H27" s="68"/>
    </row>
    <row r="28" spans="1:8" s="23" customFormat="1" ht="20.25" customHeight="1">
      <c r="A28" s="47"/>
      <c r="B28" s="52" t="s">
        <v>58</v>
      </c>
      <c r="C28" s="53" t="s">
        <v>59</v>
      </c>
      <c r="D28" s="8">
        <f t="shared" si="1"/>
        <v>-100</v>
      </c>
      <c r="E28" s="5">
        <v>-100</v>
      </c>
      <c r="F28" s="68"/>
      <c r="G28" s="68"/>
      <c r="H28" s="68"/>
    </row>
    <row r="29" spans="1:8" s="23" customFormat="1" ht="20.25" customHeight="1">
      <c r="A29" s="47"/>
      <c r="B29" s="28" t="s">
        <v>60</v>
      </c>
      <c r="C29" s="54" t="s">
        <v>61</v>
      </c>
      <c r="D29" s="8">
        <f t="shared" si="1"/>
        <v>100</v>
      </c>
      <c r="E29" s="2">
        <f>E30</f>
        <v>100</v>
      </c>
      <c r="F29" s="68"/>
      <c r="G29" s="68"/>
      <c r="H29" s="68"/>
    </row>
    <row r="30" spans="1:8" s="23" customFormat="1" ht="39.75" customHeight="1">
      <c r="A30" s="47"/>
      <c r="B30" s="4" t="s">
        <v>62</v>
      </c>
      <c r="C30" s="55" t="s">
        <v>63</v>
      </c>
      <c r="D30" s="8">
        <f t="shared" si="1"/>
        <v>100</v>
      </c>
      <c r="E30" s="5">
        <f>E31</f>
        <v>100</v>
      </c>
      <c r="F30" s="68"/>
      <c r="G30" s="68"/>
      <c r="H30" s="68"/>
    </row>
    <row r="31" spans="1:8" s="23" customFormat="1" ht="16.5" customHeight="1">
      <c r="A31" s="47"/>
      <c r="B31" s="4" t="s">
        <v>64</v>
      </c>
      <c r="C31" s="56"/>
      <c r="D31" s="8">
        <f t="shared" si="1"/>
        <v>100</v>
      </c>
      <c r="E31" s="5">
        <v>100</v>
      </c>
      <c r="F31" s="68"/>
      <c r="G31" s="68"/>
      <c r="H31" s="68"/>
    </row>
    <row r="32" spans="1:8" s="31" customFormat="1" ht="19.5" customHeight="1">
      <c r="A32" s="14" t="s">
        <v>27</v>
      </c>
      <c r="B32" s="15" t="s">
        <v>25</v>
      </c>
      <c r="C32" s="26" t="s">
        <v>24</v>
      </c>
      <c r="D32" s="8">
        <f t="shared" si="1"/>
        <v>31.659999999999997</v>
      </c>
      <c r="E32" s="8">
        <f>E33</f>
        <v>31.659999999999997</v>
      </c>
      <c r="F32" s="8">
        <f t="shared" ref="F32:H32" si="5">F33</f>
        <v>0</v>
      </c>
      <c r="G32" s="8">
        <f t="shared" si="5"/>
        <v>0</v>
      </c>
      <c r="H32" s="8">
        <f t="shared" si="5"/>
        <v>0</v>
      </c>
    </row>
    <row r="33" spans="1:8" s="35" customFormat="1" ht="27.75" customHeight="1">
      <c r="A33" s="1"/>
      <c r="B33" s="29" t="s">
        <v>26</v>
      </c>
      <c r="C33" s="30" t="s">
        <v>38</v>
      </c>
      <c r="D33" s="8">
        <f t="shared" si="1"/>
        <v>31.659999999999997</v>
      </c>
      <c r="E33" s="2">
        <f>E35</f>
        <v>31.659999999999997</v>
      </c>
      <c r="F33" s="69"/>
      <c r="G33" s="69"/>
      <c r="H33" s="69"/>
    </row>
    <row r="34" spans="1:8" s="35" customFormat="1" ht="40.5" customHeight="1">
      <c r="A34" s="1"/>
      <c r="B34" s="36" t="s">
        <v>85</v>
      </c>
      <c r="C34" s="30"/>
      <c r="D34" s="8">
        <f t="shared" si="1"/>
        <v>31.659999999999997</v>
      </c>
      <c r="E34" s="2">
        <f>E35</f>
        <v>31.659999999999997</v>
      </c>
      <c r="F34" s="69"/>
      <c r="G34" s="69"/>
      <c r="H34" s="69"/>
    </row>
    <row r="35" spans="1:8" s="35" customFormat="1" ht="20.25" customHeight="1">
      <c r="A35" s="1"/>
      <c r="B35" s="21" t="s">
        <v>9</v>
      </c>
      <c r="C35" s="3"/>
      <c r="D35" s="8">
        <f t="shared" si="1"/>
        <v>31.659999999999997</v>
      </c>
      <c r="E35" s="5">
        <f>E36+E37+E38</f>
        <v>31.659999999999997</v>
      </c>
      <c r="F35" s="69"/>
      <c r="G35" s="69"/>
      <c r="H35" s="69"/>
    </row>
    <row r="36" spans="1:8" s="35" customFormat="1" ht="16.5" customHeight="1">
      <c r="A36" s="1"/>
      <c r="B36" s="21" t="s">
        <v>14</v>
      </c>
      <c r="C36" s="3" t="s">
        <v>15</v>
      </c>
      <c r="D36" s="8">
        <f t="shared" si="1"/>
        <v>3.38</v>
      </c>
      <c r="E36" s="5">
        <v>3.38</v>
      </c>
      <c r="F36" s="69"/>
      <c r="G36" s="69"/>
      <c r="H36" s="69"/>
    </row>
    <row r="37" spans="1:8" s="35" customFormat="1" ht="17.25" customHeight="1">
      <c r="A37" s="1"/>
      <c r="B37" s="21" t="s">
        <v>32</v>
      </c>
      <c r="C37" s="3" t="s">
        <v>33</v>
      </c>
      <c r="D37" s="8">
        <f t="shared" si="1"/>
        <v>22.11</v>
      </c>
      <c r="E37" s="5">
        <v>22.11</v>
      </c>
      <c r="F37" s="69"/>
      <c r="G37" s="69"/>
      <c r="H37" s="69"/>
    </row>
    <row r="38" spans="1:8" s="35" customFormat="1" ht="17.25" customHeight="1">
      <c r="A38" s="1"/>
      <c r="B38" s="4" t="s">
        <v>34</v>
      </c>
      <c r="C38" s="3" t="s">
        <v>35</v>
      </c>
      <c r="D38" s="8">
        <f t="shared" si="1"/>
        <v>6.17</v>
      </c>
      <c r="E38" s="5">
        <v>6.17</v>
      </c>
      <c r="F38" s="69"/>
      <c r="G38" s="69"/>
      <c r="H38" s="69"/>
    </row>
    <row r="39" spans="1:8" s="35" customFormat="1" ht="17.25" customHeight="1">
      <c r="A39" s="14" t="s">
        <v>5</v>
      </c>
      <c r="B39" s="17" t="s">
        <v>72</v>
      </c>
      <c r="C39" s="14" t="s">
        <v>73</v>
      </c>
      <c r="D39" s="8">
        <f t="shared" si="1"/>
        <v>6.8</v>
      </c>
      <c r="E39" s="8">
        <f>E40</f>
        <v>6.8</v>
      </c>
      <c r="F39" s="8">
        <f t="shared" ref="F39:H39" si="6">F40</f>
        <v>0</v>
      </c>
      <c r="G39" s="8">
        <f t="shared" si="6"/>
        <v>0</v>
      </c>
      <c r="H39" s="8">
        <f t="shared" si="6"/>
        <v>0</v>
      </c>
    </row>
    <row r="40" spans="1:8" s="35" customFormat="1" ht="17.25" customHeight="1">
      <c r="A40" s="1"/>
      <c r="B40" s="58" t="s">
        <v>74</v>
      </c>
      <c r="C40" s="10" t="s">
        <v>75</v>
      </c>
      <c r="D40" s="8">
        <f t="shared" si="1"/>
        <v>6.8</v>
      </c>
      <c r="E40" s="2">
        <f>E41</f>
        <v>6.8</v>
      </c>
      <c r="F40" s="69"/>
      <c r="G40" s="69"/>
      <c r="H40" s="69"/>
    </row>
    <row r="41" spans="1:8" s="35" customFormat="1" ht="30.75" customHeight="1">
      <c r="A41" s="1"/>
      <c r="B41" s="58" t="s">
        <v>76</v>
      </c>
      <c r="C41" s="58"/>
      <c r="D41" s="8">
        <f t="shared" si="1"/>
        <v>6.8</v>
      </c>
      <c r="E41" s="2">
        <f>E42</f>
        <v>6.8</v>
      </c>
      <c r="F41" s="69"/>
      <c r="G41" s="69"/>
      <c r="H41" s="69"/>
    </row>
    <row r="42" spans="1:8" s="35" customFormat="1" ht="19.5" customHeight="1">
      <c r="A42" s="1"/>
      <c r="B42" s="21" t="s">
        <v>9</v>
      </c>
      <c r="C42" s="21"/>
      <c r="D42" s="8">
        <f t="shared" si="1"/>
        <v>6.8</v>
      </c>
      <c r="E42" s="5">
        <f>E43</f>
        <v>6.8</v>
      </c>
      <c r="F42" s="69"/>
      <c r="G42" s="69"/>
      <c r="H42" s="69"/>
    </row>
    <row r="43" spans="1:8" s="35" customFormat="1" ht="19.5" customHeight="1">
      <c r="A43" s="1"/>
      <c r="B43" s="4" t="s">
        <v>34</v>
      </c>
      <c r="C43" s="3" t="s">
        <v>77</v>
      </c>
      <c r="D43" s="8">
        <f t="shared" si="1"/>
        <v>6.8</v>
      </c>
      <c r="E43" s="5">
        <v>6.8</v>
      </c>
      <c r="F43" s="69"/>
      <c r="G43" s="69"/>
      <c r="H43" s="69"/>
    </row>
    <row r="44" spans="1:8" ht="15.75" customHeight="1">
      <c r="A44" s="14" t="s">
        <v>65</v>
      </c>
      <c r="B44" s="22" t="s">
        <v>16</v>
      </c>
      <c r="C44" s="14" t="s">
        <v>19</v>
      </c>
      <c r="D44" s="8">
        <f t="shared" si="1"/>
        <v>454.84000000000003</v>
      </c>
      <c r="E44" s="8">
        <f>E45+E49+E53+E57+E62+E67</f>
        <v>454.84000000000003</v>
      </c>
      <c r="F44" s="8">
        <f t="shared" ref="F44:H44" si="7">F45+F49+F53+F57+F62+F67</f>
        <v>0</v>
      </c>
      <c r="G44" s="8">
        <f t="shared" si="7"/>
        <v>0</v>
      </c>
      <c r="H44" s="8">
        <f t="shared" si="7"/>
        <v>0</v>
      </c>
    </row>
    <row r="45" spans="1:8" ht="30" customHeight="1">
      <c r="A45" s="9"/>
      <c r="B45" s="28" t="s">
        <v>17</v>
      </c>
      <c r="C45" s="1" t="s">
        <v>18</v>
      </c>
      <c r="D45" s="8">
        <f t="shared" si="1"/>
        <v>201</v>
      </c>
      <c r="E45" s="12">
        <f>E46</f>
        <v>201</v>
      </c>
      <c r="F45" s="66"/>
      <c r="G45" s="66"/>
      <c r="H45" s="66"/>
    </row>
    <row r="46" spans="1:8" ht="30" customHeight="1">
      <c r="A46" s="9"/>
      <c r="B46" s="41" t="s">
        <v>68</v>
      </c>
      <c r="C46" s="1"/>
      <c r="D46" s="8">
        <f t="shared" si="1"/>
        <v>201</v>
      </c>
      <c r="E46" s="12">
        <f>E47</f>
        <v>201</v>
      </c>
      <c r="F46" s="66"/>
      <c r="G46" s="66"/>
      <c r="H46" s="66"/>
    </row>
    <row r="47" spans="1:8" ht="20.25" customHeight="1">
      <c r="A47" s="9"/>
      <c r="B47" s="39" t="s">
        <v>9</v>
      </c>
      <c r="C47" s="1"/>
      <c r="D47" s="8">
        <f t="shared" si="1"/>
        <v>201</v>
      </c>
      <c r="E47" s="11">
        <f>E48</f>
        <v>201</v>
      </c>
      <c r="F47" s="66"/>
      <c r="G47" s="66"/>
      <c r="H47" s="66"/>
    </row>
    <row r="48" spans="1:8" ht="19.5" customHeight="1">
      <c r="A48" s="9"/>
      <c r="B48" s="4" t="s">
        <v>34</v>
      </c>
      <c r="C48" s="3" t="s">
        <v>35</v>
      </c>
      <c r="D48" s="8">
        <f t="shared" si="1"/>
        <v>201</v>
      </c>
      <c r="E48" s="11">
        <v>201</v>
      </c>
      <c r="F48" s="83"/>
      <c r="G48" s="66"/>
      <c r="H48" s="66"/>
    </row>
    <row r="49" spans="1:8" ht="19.5" customHeight="1">
      <c r="A49" s="9"/>
      <c r="B49" s="72" t="s">
        <v>92</v>
      </c>
      <c r="C49" s="30" t="s">
        <v>89</v>
      </c>
      <c r="D49" s="8">
        <f t="shared" si="1"/>
        <v>-455</v>
      </c>
      <c r="E49" s="12">
        <f>E50</f>
        <v>-55</v>
      </c>
      <c r="F49" s="12">
        <f t="shared" ref="F49:H49" si="8">F50</f>
        <v>-100</v>
      </c>
      <c r="G49" s="12">
        <f t="shared" si="8"/>
        <v>-150</v>
      </c>
      <c r="H49" s="12">
        <f t="shared" si="8"/>
        <v>-150</v>
      </c>
    </row>
    <row r="50" spans="1:8" ht="19.5" customHeight="1">
      <c r="A50" s="9"/>
      <c r="B50" s="39" t="s">
        <v>57</v>
      </c>
      <c r="C50" s="53"/>
      <c r="D50" s="8">
        <f t="shared" si="1"/>
        <v>-455</v>
      </c>
      <c r="E50" s="11">
        <f>E51+E52</f>
        <v>-55</v>
      </c>
      <c r="F50" s="11">
        <f t="shared" ref="F50:H50" si="9">F51+F52</f>
        <v>-100</v>
      </c>
      <c r="G50" s="11">
        <f t="shared" si="9"/>
        <v>-150</v>
      </c>
      <c r="H50" s="11">
        <f t="shared" si="9"/>
        <v>-150</v>
      </c>
    </row>
    <row r="51" spans="1:8" ht="19.5" customHeight="1">
      <c r="A51" s="9"/>
      <c r="B51" s="73" t="s">
        <v>90</v>
      </c>
      <c r="C51" s="53">
        <v>10</v>
      </c>
      <c r="D51" s="8">
        <f t="shared" si="1"/>
        <v>-266</v>
      </c>
      <c r="E51" s="11">
        <f>-30+14</f>
        <v>-16</v>
      </c>
      <c r="F51" s="11">
        <v>-50</v>
      </c>
      <c r="G51" s="11">
        <v>-100</v>
      </c>
      <c r="H51" s="11">
        <v>-100</v>
      </c>
    </row>
    <row r="52" spans="1:8" ht="19.5" customHeight="1">
      <c r="A52" s="9"/>
      <c r="B52" s="73" t="s">
        <v>91</v>
      </c>
      <c r="C52" s="53">
        <v>20</v>
      </c>
      <c r="D52" s="8">
        <f t="shared" si="1"/>
        <v>-189</v>
      </c>
      <c r="E52" s="11">
        <f>-50+11</f>
        <v>-39</v>
      </c>
      <c r="F52" s="11">
        <v>-50</v>
      </c>
      <c r="G52" s="11">
        <v>-50</v>
      </c>
      <c r="H52" s="11">
        <v>-50</v>
      </c>
    </row>
    <row r="53" spans="1:8" ht="19.5" customHeight="1">
      <c r="A53" s="9"/>
      <c r="B53" s="72" t="s">
        <v>93</v>
      </c>
      <c r="C53" s="30" t="s">
        <v>89</v>
      </c>
      <c r="D53" s="8">
        <f t="shared" si="1"/>
        <v>-450</v>
      </c>
      <c r="E53" s="12">
        <f>E54</f>
        <v>-60</v>
      </c>
      <c r="F53" s="12">
        <f t="shared" ref="F53:H53" si="10">F54</f>
        <v>-100</v>
      </c>
      <c r="G53" s="12">
        <f t="shared" si="10"/>
        <v>-150</v>
      </c>
      <c r="H53" s="12">
        <f t="shared" si="10"/>
        <v>-140</v>
      </c>
    </row>
    <row r="54" spans="1:8" ht="19.5" customHeight="1">
      <c r="A54" s="9"/>
      <c r="B54" s="39" t="s">
        <v>57</v>
      </c>
      <c r="C54" s="53"/>
      <c r="D54" s="8">
        <f t="shared" si="1"/>
        <v>-450</v>
      </c>
      <c r="E54" s="11">
        <f>E55+E56</f>
        <v>-60</v>
      </c>
      <c r="F54" s="11">
        <f t="shared" ref="F54:H54" si="11">F55+F56</f>
        <v>-100</v>
      </c>
      <c r="G54" s="11">
        <f t="shared" si="11"/>
        <v>-150</v>
      </c>
      <c r="H54" s="11">
        <f t="shared" si="11"/>
        <v>-140</v>
      </c>
    </row>
    <row r="55" spans="1:8" ht="19.5" customHeight="1">
      <c r="A55" s="9"/>
      <c r="B55" s="73" t="s">
        <v>90</v>
      </c>
      <c r="C55" s="53">
        <v>10</v>
      </c>
      <c r="D55" s="8">
        <f t="shared" si="1"/>
        <v>-261</v>
      </c>
      <c r="E55" s="11">
        <f>-40+19</f>
        <v>-21</v>
      </c>
      <c r="F55" s="11">
        <v>-50</v>
      </c>
      <c r="G55" s="11">
        <v>-100</v>
      </c>
      <c r="H55" s="11">
        <v>-90</v>
      </c>
    </row>
    <row r="56" spans="1:8" ht="19.5" customHeight="1">
      <c r="A56" s="9"/>
      <c r="B56" s="73" t="s">
        <v>91</v>
      </c>
      <c r="C56" s="53">
        <v>20</v>
      </c>
      <c r="D56" s="8">
        <f t="shared" si="1"/>
        <v>-189</v>
      </c>
      <c r="E56" s="11">
        <f>-50+11</f>
        <v>-39</v>
      </c>
      <c r="F56" s="11">
        <v>-50</v>
      </c>
      <c r="G56" s="11">
        <v>-50</v>
      </c>
      <c r="H56" s="11">
        <v>-50</v>
      </c>
    </row>
    <row r="57" spans="1:8" ht="19.5" customHeight="1">
      <c r="A57" s="9"/>
      <c r="B57" s="72" t="s">
        <v>94</v>
      </c>
      <c r="C57" s="30" t="s">
        <v>100</v>
      </c>
      <c r="D57" s="8">
        <f t="shared" si="1"/>
        <v>455</v>
      </c>
      <c r="E57" s="12">
        <f>E58</f>
        <v>55</v>
      </c>
      <c r="F57" s="12">
        <f t="shared" ref="F57:H57" si="12">F58</f>
        <v>100</v>
      </c>
      <c r="G57" s="12">
        <f t="shared" si="12"/>
        <v>150</v>
      </c>
      <c r="H57" s="12">
        <f t="shared" si="12"/>
        <v>150</v>
      </c>
    </row>
    <row r="58" spans="1:8" ht="19.5" customHeight="1">
      <c r="A58" s="9"/>
      <c r="B58" s="39" t="s">
        <v>57</v>
      </c>
      <c r="C58" s="53"/>
      <c r="D58" s="8">
        <f t="shared" si="1"/>
        <v>455</v>
      </c>
      <c r="E58" s="11">
        <f>E59</f>
        <v>55</v>
      </c>
      <c r="F58" s="11">
        <f t="shared" ref="F58:H58" si="13">F59</f>
        <v>100</v>
      </c>
      <c r="G58" s="11">
        <f t="shared" si="13"/>
        <v>150</v>
      </c>
      <c r="H58" s="11">
        <f t="shared" si="13"/>
        <v>150</v>
      </c>
    </row>
    <row r="59" spans="1:8" ht="28.5" customHeight="1">
      <c r="A59" s="9"/>
      <c r="B59" s="36" t="s">
        <v>96</v>
      </c>
      <c r="C59" s="3" t="s">
        <v>97</v>
      </c>
      <c r="D59" s="8">
        <f t="shared" si="1"/>
        <v>455</v>
      </c>
      <c r="E59" s="11">
        <f>E60+E61</f>
        <v>55</v>
      </c>
      <c r="F59" s="11">
        <f t="shared" ref="F59:H59" si="14">F60+F61</f>
        <v>100</v>
      </c>
      <c r="G59" s="11">
        <f t="shared" si="14"/>
        <v>150</v>
      </c>
      <c r="H59" s="11">
        <f t="shared" si="14"/>
        <v>150</v>
      </c>
    </row>
    <row r="60" spans="1:8" ht="19.5" customHeight="1">
      <c r="A60" s="9"/>
      <c r="B60" s="19" t="s">
        <v>99</v>
      </c>
      <c r="C60" s="3"/>
      <c r="D60" s="8">
        <f t="shared" si="1"/>
        <v>266</v>
      </c>
      <c r="E60" s="11">
        <f>30-14</f>
        <v>16</v>
      </c>
      <c r="F60" s="11">
        <v>50</v>
      </c>
      <c r="G60" s="11">
        <v>100</v>
      </c>
      <c r="H60" s="11">
        <v>100</v>
      </c>
    </row>
    <row r="61" spans="1:8" ht="19.5" customHeight="1">
      <c r="A61" s="9"/>
      <c r="B61" s="36" t="s">
        <v>98</v>
      </c>
      <c r="C61" s="53"/>
      <c r="D61" s="8">
        <f t="shared" si="1"/>
        <v>189</v>
      </c>
      <c r="E61" s="11">
        <f>50-11</f>
        <v>39</v>
      </c>
      <c r="F61" s="11">
        <v>50</v>
      </c>
      <c r="G61" s="11">
        <v>50</v>
      </c>
      <c r="H61" s="11">
        <v>50</v>
      </c>
    </row>
    <row r="62" spans="1:8" ht="19.5" customHeight="1">
      <c r="A62" s="9"/>
      <c r="B62" s="72" t="s">
        <v>95</v>
      </c>
      <c r="C62" s="30" t="s">
        <v>101</v>
      </c>
      <c r="D62" s="8">
        <f t="shared" si="1"/>
        <v>450</v>
      </c>
      <c r="E62" s="12">
        <f>E63</f>
        <v>60</v>
      </c>
      <c r="F62" s="12">
        <f t="shared" ref="F62:H63" si="15">F63</f>
        <v>100</v>
      </c>
      <c r="G62" s="12">
        <f t="shared" si="15"/>
        <v>150</v>
      </c>
      <c r="H62" s="12">
        <f t="shared" si="15"/>
        <v>140</v>
      </c>
    </row>
    <row r="63" spans="1:8" ht="19.5" customHeight="1">
      <c r="A63" s="9"/>
      <c r="B63" s="39" t="s">
        <v>57</v>
      </c>
      <c r="C63" s="53"/>
      <c r="D63" s="8">
        <f t="shared" si="1"/>
        <v>450</v>
      </c>
      <c r="E63" s="11">
        <f>E64</f>
        <v>60</v>
      </c>
      <c r="F63" s="11">
        <f t="shared" si="15"/>
        <v>100</v>
      </c>
      <c r="G63" s="11">
        <f t="shared" si="15"/>
        <v>150</v>
      </c>
      <c r="H63" s="11">
        <f t="shared" si="15"/>
        <v>140</v>
      </c>
    </row>
    <row r="64" spans="1:8" ht="28.5" customHeight="1">
      <c r="A64" s="9"/>
      <c r="B64" s="36" t="s">
        <v>96</v>
      </c>
      <c r="C64" s="3" t="s">
        <v>97</v>
      </c>
      <c r="D64" s="8">
        <f t="shared" si="1"/>
        <v>450</v>
      </c>
      <c r="E64" s="11">
        <f>E65+E66</f>
        <v>60</v>
      </c>
      <c r="F64" s="11">
        <f t="shared" ref="F64:H64" si="16">F65+F66</f>
        <v>100</v>
      </c>
      <c r="G64" s="11">
        <f t="shared" si="16"/>
        <v>150</v>
      </c>
      <c r="H64" s="11">
        <f t="shared" si="16"/>
        <v>140</v>
      </c>
    </row>
    <row r="65" spans="1:8" ht="19.5" customHeight="1">
      <c r="A65" s="9"/>
      <c r="B65" s="19" t="s">
        <v>99</v>
      </c>
      <c r="C65" s="3"/>
      <c r="D65" s="8">
        <f t="shared" si="1"/>
        <v>261</v>
      </c>
      <c r="E65" s="11">
        <f>40-19</f>
        <v>21</v>
      </c>
      <c r="F65" s="11">
        <v>50</v>
      </c>
      <c r="G65" s="11">
        <v>100</v>
      </c>
      <c r="H65" s="11">
        <v>90</v>
      </c>
    </row>
    <row r="66" spans="1:8" ht="19.5" customHeight="1">
      <c r="A66" s="9"/>
      <c r="B66" s="36" t="s">
        <v>98</v>
      </c>
      <c r="C66" s="53"/>
      <c r="D66" s="8">
        <f t="shared" si="1"/>
        <v>189</v>
      </c>
      <c r="E66" s="11">
        <f>50-11</f>
        <v>39</v>
      </c>
      <c r="F66" s="11">
        <v>50</v>
      </c>
      <c r="G66" s="11">
        <v>50</v>
      </c>
      <c r="H66" s="11">
        <v>50</v>
      </c>
    </row>
    <row r="67" spans="1:8" ht="19.5" customHeight="1">
      <c r="A67" s="9"/>
      <c r="B67" s="38" t="s">
        <v>78</v>
      </c>
      <c r="C67" s="30" t="s">
        <v>79</v>
      </c>
      <c r="D67" s="8">
        <f t="shared" si="1"/>
        <v>253.84</v>
      </c>
      <c r="E67" s="12">
        <f>E68</f>
        <v>253.84</v>
      </c>
      <c r="F67" s="74"/>
      <c r="G67" s="74"/>
      <c r="H67" s="74"/>
    </row>
    <row r="68" spans="1:8" ht="19.5" customHeight="1">
      <c r="A68" s="9"/>
      <c r="B68" s="43" t="s">
        <v>9</v>
      </c>
      <c r="C68" s="6"/>
      <c r="D68" s="8">
        <f t="shared" si="1"/>
        <v>253.84</v>
      </c>
      <c r="E68" s="11">
        <f>E69</f>
        <v>253.84</v>
      </c>
      <c r="F68" s="74"/>
      <c r="G68" s="74"/>
      <c r="H68" s="74"/>
    </row>
    <row r="69" spans="1:8" ht="19.5" customHeight="1">
      <c r="A69" s="9"/>
      <c r="B69" s="21" t="s">
        <v>80</v>
      </c>
      <c r="C69" s="6">
        <v>70</v>
      </c>
      <c r="D69" s="8">
        <f t="shared" si="1"/>
        <v>253.84</v>
      </c>
      <c r="E69" s="11">
        <v>253.84</v>
      </c>
      <c r="F69" s="74"/>
      <c r="G69" s="74"/>
      <c r="H69" s="74"/>
    </row>
    <row r="70" spans="1:8" ht="18" customHeight="1">
      <c r="A70" s="24" t="s">
        <v>81</v>
      </c>
      <c r="B70" s="40" t="s">
        <v>28</v>
      </c>
      <c r="C70" s="14" t="s">
        <v>29</v>
      </c>
      <c r="D70" s="8">
        <f t="shared" si="1"/>
        <v>2001.34</v>
      </c>
      <c r="E70" s="8">
        <f>E71</f>
        <v>2001.34</v>
      </c>
      <c r="F70" s="8">
        <f t="shared" ref="F70:H70" si="17">F71</f>
        <v>0</v>
      </c>
      <c r="G70" s="8">
        <f t="shared" si="17"/>
        <v>0</v>
      </c>
      <c r="H70" s="8">
        <f t="shared" si="17"/>
        <v>0</v>
      </c>
    </row>
    <row r="71" spans="1:8" ht="27" customHeight="1">
      <c r="A71" s="9"/>
      <c r="B71" s="7" t="s">
        <v>30</v>
      </c>
      <c r="C71" s="10" t="s">
        <v>31</v>
      </c>
      <c r="D71" s="8">
        <f t="shared" si="1"/>
        <v>2001.34</v>
      </c>
      <c r="E71" s="12">
        <f>E72</f>
        <v>2001.34</v>
      </c>
      <c r="F71" s="66"/>
      <c r="G71" s="66"/>
      <c r="H71" s="66"/>
    </row>
    <row r="72" spans="1:8" ht="18" customHeight="1">
      <c r="A72" s="9"/>
      <c r="B72" s="21" t="s">
        <v>9</v>
      </c>
      <c r="C72" s="3"/>
      <c r="D72" s="8">
        <f t="shared" si="1"/>
        <v>2001.34</v>
      </c>
      <c r="E72" s="11">
        <f>E73+E74+E75</f>
        <v>2001.34</v>
      </c>
      <c r="F72" s="66"/>
      <c r="G72" s="66"/>
      <c r="H72" s="66"/>
    </row>
    <row r="73" spans="1:8" ht="18" customHeight="1">
      <c r="A73" s="9"/>
      <c r="B73" s="21" t="s">
        <v>14</v>
      </c>
      <c r="C73" s="3" t="s">
        <v>15</v>
      </c>
      <c r="D73" s="8">
        <f t="shared" si="1"/>
        <v>301.08</v>
      </c>
      <c r="E73" s="11">
        <f>266.62+34.46</f>
        <v>301.08</v>
      </c>
      <c r="F73" s="66"/>
      <c r="G73" s="66"/>
      <c r="H73" s="66"/>
    </row>
    <row r="74" spans="1:8" ht="18" customHeight="1">
      <c r="A74" s="9"/>
      <c r="B74" s="21" t="s">
        <v>32</v>
      </c>
      <c r="C74" s="3" t="s">
        <v>33</v>
      </c>
      <c r="D74" s="8">
        <f t="shared" si="1"/>
        <v>1298.81</v>
      </c>
      <c r="E74" s="11">
        <f>124.59+1039.83+134.39</f>
        <v>1298.81</v>
      </c>
      <c r="F74" s="66"/>
      <c r="G74" s="66"/>
      <c r="H74" s="66"/>
    </row>
    <row r="75" spans="1:8" ht="18" customHeight="1">
      <c r="A75" s="9"/>
      <c r="B75" s="4" t="s">
        <v>34</v>
      </c>
      <c r="C75" s="3" t="s">
        <v>35</v>
      </c>
      <c r="D75" s="8">
        <f t="shared" si="1"/>
        <v>401.45</v>
      </c>
      <c r="E75" s="11">
        <f>355.5+45.95</f>
        <v>401.45</v>
      </c>
      <c r="F75" s="66"/>
      <c r="G75" s="66"/>
      <c r="H75" s="66"/>
    </row>
    <row r="76" spans="1:8" ht="15" customHeight="1">
      <c r="A76" s="14" t="s">
        <v>82</v>
      </c>
      <c r="B76" s="17" t="s">
        <v>20</v>
      </c>
      <c r="C76" s="14" t="s">
        <v>23</v>
      </c>
      <c r="D76" s="8">
        <f t="shared" si="1"/>
        <v>100.45</v>
      </c>
      <c r="E76" s="8">
        <f>E77+E80</f>
        <v>100.45</v>
      </c>
      <c r="F76" s="8">
        <f t="shared" ref="F76:H76" si="18">F77+F80</f>
        <v>0</v>
      </c>
      <c r="G76" s="8">
        <f t="shared" si="18"/>
        <v>0</v>
      </c>
      <c r="H76" s="8">
        <f t="shared" si="18"/>
        <v>0</v>
      </c>
    </row>
    <row r="77" spans="1:8" s="23" customFormat="1" ht="15" customHeight="1">
      <c r="A77" s="1"/>
      <c r="B77" s="29" t="s">
        <v>21</v>
      </c>
      <c r="C77" s="1" t="s">
        <v>22</v>
      </c>
      <c r="D77" s="8">
        <f t="shared" si="1"/>
        <v>87.59</v>
      </c>
      <c r="E77" s="2">
        <f>E78</f>
        <v>87.59</v>
      </c>
      <c r="F77" s="68"/>
      <c r="G77" s="68"/>
      <c r="H77" s="68"/>
    </row>
    <row r="78" spans="1:8" s="23" customFormat="1" ht="15" customHeight="1">
      <c r="A78" s="1"/>
      <c r="B78" s="36" t="s">
        <v>44</v>
      </c>
      <c r="C78" s="1"/>
      <c r="D78" s="8">
        <f t="shared" si="1"/>
        <v>87.59</v>
      </c>
      <c r="E78" s="5">
        <f>E79</f>
        <v>87.59</v>
      </c>
      <c r="F78" s="68"/>
      <c r="G78" s="68"/>
      <c r="H78" s="68"/>
    </row>
    <row r="79" spans="1:8" s="34" customFormat="1" ht="15" customHeight="1">
      <c r="A79" s="6"/>
      <c r="B79" s="21" t="s">
        <v>11</v>
      </c>
      <c r="C79" s="6">
        <v>70</v>
      </c>
      <c r="D79" s="8">
        <f t="shared" si="1"/>
        <v>87.59</v>
      </c>
      <c r="E79" s="5">
        <v>87.59</v>
      </c>
      <c r="F79" s="70"/>
      <c r="G79" s="70"/>
      <c r="H79" s="70"/>
    </row>
    <row r="80" spans="1:8" ht="17.25" customHeight="1">
      <c r="A80" s="9"/>
      <c r="B80" s="38" t="s">
        <v>41</v>
      </c>
      <c r="C80" s="42" t="s">
        <v>42</v>
      </c>
      <c r="D80" s="8">
        <f t="shared" si="1"/>
        <v>12.86</v>
      </c>
      <c r="E80" s="12">
        <f>E81</f>
        <v>12.86</v>
      </c>
      <c r="F80" s="66"/>
      <c r="G80" s="66"/>
      <c r="H80" s="66"/>
    </row>
    <row r="81" spans="1:8" ht="57" customHeight="1">
      <c r="A81" s="9"/>
      <c r="B81" s="36" t="s">
        <v>43</v>
      </c>
      <c r="C81" s="10" t="s">
        <v>42</v>
      </c>
      <c r="D81" s="8">
        <f t="shared" si="1"/>
        <v>12.86</v>
      </c>
      <c r="E81" s="12">
        <f>E82</f>
        <v>12.86</v>
      </c>
      <c r="F81" s="66"/>
      <c r="G81" s="66"/>
      <c r="H81" s="66"/>
    </row>
    <row r="82" spans="1:8" ht="17.25" customHeight="1">
      <c r="A82" s="9"/>
      <c r="B82" s="36" t="s">
        <v>44</v>
      </c>
      <c r="C82" s="64"/>
      <c r="D82" s="8">
        <f t="shared" si="1"/>
        <v>12.86</v>
      </c>
      <c r="E82" s="11">
        <f>E83</f>
        <v>12.86</v>
      </c>
      <c r="F82" s="66"/>
      <c r="G82" s="66"/>
      <c r="H82" s="66"/>
    </row>
    <row r="83" spans="1:8" ht="17.25" customHeight="1">
      <c r="A83" s="9"/>
      <c r="B83" s="21" t="s">
        <v>14</v>
      </c>
      <c r="C83" s="3" t="s">
        <v>15</v>
      </c>
      <c r="D83" s="8">
        <f t="shared" si="1"/>
        <v>12.86</v>
      </c>
      <c r="E83" s="11">
        <v>12.86</v>
      </c>
      <c r="F83" s="66"/>
      <c r="G83" s="66"/>
      <c r="H83" s="66"/>
    </row>
    <row r="84" spans="1:8" ht="15" customHeight="1">
      <c r="A84" s="18"/>
      <c r="B84" s="15" t="s">
        <v>36</v>
      </c>
      <c r="C84" s="18"/>
      <c r="D84" s="8">
        <f t="shared" ref="D84" si="19">E84</f>
        <v>0</v>
      </c>
      <c r="E84" s="8">
        <f>E11-E18</f>
        <v>0</v>
      </c>
      <c r="F84" s="8">
        <f t="shared" ref="F84:H84" si="20">F11-F18</f>
        <v>0</v>
      </c>
      <c r="G84" s="8">
        <f t="shared" si="20"/>
        <v>0</v>
      </c>
      <c r="H84" s="8">
        <f t="shared" si="20"/>
        <v>0</v>
      </c>
    </row>
    <row r="85" spans="1:8">
      <c r="C85" s="33"/>
    </row>
    <row r="87" spans="1:8">
      <c r="C87" s="33"/>
    </row>
  </sheetData>
  <mergeCells count="6">
    <mergeCell ref="A3:H3"/>
    <mergeCell ref="A1:D1"/>
    <mergeCell ref="A5:H5"/>
    <mergeCell ref="A6:H6"/>
    <mergeCell ref="A7:H7"/>
    <mergeCell ref="C2:H2"/>
  </mergeCells>
  <pageMargins left="0.17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 </vt:lpstr>
      <vt:lpstr>'anexa 1  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2014-02-27T10:17:56Z</cp:lastPrinted>
  <dcterms:created xsi:type="dcterms:W3CDTF">2012-03-09T07:09:29Z</dcterms:created>
  <dcterms:modified xsi:type="dcterms:W3CDTF">2014-02-27T11:03:40Z</dcterms:modified>
</cp:coreProperties>
</file>