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Buget" sheetId="1" r:id="rId1"/>
    <sheet name="Surse de Finantar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8" i="1"/>
  <c r="B16" i="2"/>
  <c r="B14"/>
  <c r="B13"/>
  <c r="B11"/>
  <c r="C14" i="1"/>
  <c r="C18" s="1"/>
  <c r="C33"/>
  <c r="G29"/>
  <c r="E36"/>
  <c r="F36"/>
  <c r="H36"/>
  <c r="I36"/>
  <c r="J36"/>
  <c r="B36"/>
  <c r="D35"/>
  <c r="D36" s="1"/>
  <c r="C35"/>
  <c r="C36" s="1"/>
  <c r="B35"/>
  <c r="G35"/>
  <c r="G36" s="1"/>
  <c r="D33"/>
  <c r="E33"/>
  <c r="F33"/>
  <c r="G33"/>
  <c r="H33"/>
  <c r="I33"/>
  <c r="J33"/>
  <c r="B33"/>
  <c r="D32"/>
  <c r="C32"/>
  <c r="B32"/>
  <c r="G32"/>
  <c r="F32"/>
  <c r="E30"/>
  <c r="H30"/>
  <c r="I30"/>
  <c r="B29"/>
  <c r="J29"/>
  <c r="I29"/>
  <c r="C28"/>
  <c r="B28"/>
  <c r="G28"/>
  <c r="C25"/>
  <c r="E25"/>
  <c r="F25"/>
  <c r="H25"/>
  <c r="I25"/>
  <c r="J25"/>
  <c r="B25"/>
  <c r="C27"/>
  <c r="B27"/>
  <c r="G27"/>
  <c r="D27" s="1"/>
  <c r="D25" s="1"/>
  <c r="D26"/>
  <c r="C26"/>
  <c r="B26"/>
  <c r="G26"/>
  <c r="E23"/>
  <c r="H23"/>
  <c r="E18"/>
  <c r="F18"/>
  <c r="H18"/>
  <c r="I18"/>
  <c r="J18"/>
  <c r="B18"/>
  <c r="D17"/>
  <c r="C17"/>
  <c r="B17"/>
  <c r="G17"/>
  <c r="D16"/>
  <c r="C16"/>
  <c r="B16"/>
  <c r="G16"/>
  <c r="C15"/>
  <c r="B15"/>
  <c r="J15"/>
  <c r="I15"/>
  <c r="G15"/>
  <c r="D15" s="1"/>
  <c r="G14"/>
  <c r="F14"/>
  <c r="D14"/>
  <c r="B14"/>
  <c r="J14"/>
  <c r="I14"/>
  <c r="C13"/>
  <c r="B13"/>
  <c r="G13"/>
  <c r="D13" s="1"/>
  <c r="E11"/>
  <c r="F11"/>
  <c r="H11"/>
  <c r="I11"/>
  <c r="J11"/>
  <c r="B11"/>
  <c r="C8"/>
  <c r="E8"/>
  <c r="F8"/>
  <c r="H8"/>
  <c r="I8"/>
  <c r="J8"/>
  <c r="B8"/>
  <c r="D7"/>
  <c r="D8" s="1"/>
  <c r="C10"/>
  <c r="C11" s="1"/>
  <c r="B10"/>
  <c r="G10"/>
  <c r="D10" s="1"/>
  <c r="D11" s="1"/>
  <c r="J7"/>
  <c r="C7"/>
  <c r="B7"/>
  <c r="G7"/>
  <c r="G8" s="1"/>
  <c r="B21"/>
  <c r="J21"/>
  <c r="D28" l="1"/>
  <c r="J30"/>
  <c r="G25"/>
  <c r="G30" s="1"/>
  <c r="D18"/>
  <c r="G11"/>
  <c r="G18"/>
  <c r="C29"/>
  <c r="H37"/>
  <c r="E37"/>
  <c r="D29"/>
  <c r="F30"/>
  <c r="C30" s="1"/>
  <c r="B30"/>
  <c r="D30" l="1"/>
  <c r="B20"/>
  <c r="B23" s="1"/>
  <c r="B37" s="1"/>
  <c r="I20"/>
  <c r="F23"/>
  <c r="F37" s="1"/>
  <c r="G20"/>
  <c r="J20" l="1"/>
  <c r="J23" s="1"/>
  <c r="J37" s="1"/>
  <c r="I23"/>
  <c r="I37" s="1"/>
  <c r="C20"/>
  <c r="G21"/>
  <c r="C21"/>
  <c r="D20" l="1"/>
  <c r="C23"/>
  <c r="C37" s="1"/>
  <c r="D21"/>
  <c r="G23"/>
  <c r="G37" s="1"/>
  <c r="D23" l="1"/>
  <c r="D37" s="1"/>
</calcChain>
</file>

<file path=xl/sharedStrings.xml><?xml version="1.0" encoding="utf-8"?>
<sst xmlns="http://schemas.openxmlformats.org/spreadsheetml/2006/main" count="56" uniqueCount="56">
  <si>
    <t>Cost Total fără TVA</t>
  </si>
  <si>
    <t>TVA</t>
  </si>
  <si>
    <t>Cost total</t>
  </si>
  <si>
    <t>Valoare eligibilă fără TVA</t>
  </si>
  <si>
    <t>TVA eligibilă</t>
  </si>
  <si>
    <t>Total eligibil</t>
  </si>
  <si>
    <t>Valoare neeligibilă fără TVA</t>
  </si>
  <si>
    <t>Valoare TVA neeligibilă</t>
  </si>
  <si>
    <t>Total neeligibil</t>
  </si>
  <si>
    <t>4=2+3</t>
  </si>
  <si>
    <t>7=5+6</t>
  </si>
  <si>
    <t>10=8+9</t>
  </si>
  <si>
    <t>Capitolul 1 - Cheltuieli pentru obținerea și amenajarea terenului</t>
  </si>
  <si>
    <t>1.1 Cheltuieli pentru achiziția de teren cu sau fără construcții</t>
  </si>
  <si>
    <t>1.2 Cheltuieli pentru amenajarea terenului</t>
  </si>
  <si>
    <t>1.3 Cheltuieli cu amenajări pentru protecţia mediului şi aducerea la starea iniţială</t>
  </si>
  <si>
    <t>Total Capitol 1</t>
  </si>
  <si>
    <t>Capitolul 2 - Cheltuieli pentru asigurarea utilităţilor necesare obiectivului</t>
  </si>
  <si>
    <t>2.1 Cheltuieli pentru asigurarea utilităţilor necesare obiectivului</t>
  </si>
  <si>
    <t>Total Capitol 2</t>
  </si>
  <si>
    <t>Capitolul 3 - Cheltuieli pentru proiectare și asistență tehnică</t>
  </si>
  <si>
    <t>3.1 Studii de teren (geotehnice, topografice, hidrologice, hidrogeotehnice, fotogrammetrice, topografice si de stabilire a terenului)</t>
  </si>
  <si>
    <t>3.2 Taxe pentru obținerea  de avize, acorduri și autorizații</t>
  </si>
  <si>
    <t>3.3 Proiectare și inginerie</t>
  </si>
  <si>
    <t xml:space="preserve">3.4 Cheltuieli pentru consultanță </t>
  </si>
  <si>
    <t xml:space="preserve">3.5. Cheltuieli cu asistență tehnică </t>
  </si>
  <si>
    <t>Total Capitol 3</t>
  </si>
  <si>
    <t>Capitolul 4 - Cheltuieli pentru investiția de bază</t>
  </si>
  <si>
    <t>4.1 Cheltuieli pentru construcții și instalații</t>
  </si>
  <si>
    <t>4.2. Dotări</t>
  </si>
  <si>
    <t>4.3 Construcţii, instalaţii si dotari - cheltuieli conexe investitiei de baza</t>
  </si>
  <si>
    <t>Total Capitol 4</t>
  </si>
  <si>
    <t>Capitolul 5 - Alte cheltuieli</t>
  </si>
  <si>
    <t>5.1. Organizare de şantier</t>
  </si>
  <si>
    <t>5.1.1 Cheltuieli pentru lucrări de construcții și instalații aferente organizării de șantier</t>
  </si>
  <si>
    <t>5.1.2 Cheltuieli conexe organizării de șantier</t>
  </si>
  <si>
    <t>5.2 Cheltuieli pentru comisioane, cote, taxe</t>
  </si>
  <si>
    <t>5.3.  Cheltuieli diverse si neprevazute</t>
  </si>
  <si>
    <t>Total Capitol 5</t>
  </si>
  <si>
    <t xml:space="preserve">Capitolul 6 Cheltuieli de informare și publicitatea </t>
  </si>
  <si>
    <t>6.1 Cheltuieli de informare și publicitatea pentru proiect, care rezultă din obligațiile beneficiarului</t>
  </si>
  <si>
    <t>Total Capitol 6</t>
  </si>
  <si>
    <t>Capitolul 7 Cheltuieli cu activitatea de audit financiar extern</t>
  </si>
  <si>
    <t>7.1. Cheltuieli cu activitatea de audit financiar extern</t>
  </si>
  <si>
    <t>Total Capitol 7</t>
  </si>
  <si>
    <t> Total general</t>
  </si>
  <si>
    <t>SURSE DE FINANŢARE</t>
  </si>
  <si>
    <t>VALOARE</t>
  </si>
  <si>
    <t>Valoarea totală a cererii de finanţare, din care :</t>
  </si>
  <si>
    <t>Valoarea totală neeligibilă, inclusiv TVA aferent</t>
  </si>
  <si>
    <t>Valoarea totală eligibilă</t>
  </si>
  <si>
    <t>Contribuţia proprie, din care :</t>
  </si>
  <si>
    <t>Contribuţia solicitantului la cheltuieli eligibile, inclusiv TVA aferent</t>
  </si>
  <si>
    <t>Contribuţia solicitantului la cheltuieli neeligibile, inclusiv TVA aferent</t>
  </si>
  <si>
    <t>Autofinanţarea proiectului* (numai pentru proiectele generatoare de venit)</t>
  </si>
  <si>
    <t>ASISTENŢĂ FINANCIARĂ NERAMBURSABILĂ SOLICITATĂ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</si>
</sst>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rgb="FF00000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/>
    <xf numFmtId="0" fontId="4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4" fontId="1" fillId="3" borderId="4" xfId="0" applyNumberFormat="1" applyFont="1" applyFill="1" applyBorder="1" applyAlignment="1">
      <alignment horizontal="right" wrapText="1"/>
    </xf>
    <xf numFmtId="4" fontId="6" fillId="3" borderId="4" xfId="0" applyNumberFormat="1" applyFont="1" applyFill="1" applyBorder="1" applyAlignment="1">
      <alignment horizontal="right" wrapText="1"/>
    </xf>
    <xf numFmtId="4" fontId="6" fillId="4" borderId="4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4" fontId="1" fillId="2" borderId="4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wrapText="1"/>
    </xf>
    <xf numFmtId="4" fontId="3" fillId="2" borderId="4" xfId="0" applyNumberFormat="1" applyFont="1" applyFill="1" applyBorder="1" applyAlignment="1">
      <alignment horizontal="right" wrapText="1"/>
    </xf>
    <xf numFmtId="4" fontId="1" fillId="4" borderId="4" xfId="0" applyNumberFormat="1" applyFont="1" applyFill="1" applyBorder="1" applyAlignment="1">
      <alignment horizontal="right" wrapText="1"/>
    </xf>
    <xf numFmtId="0" fontId="1" fillId="4" borderId="2" xfId="0" applyFont="1" applyFill="1" applyBorder="1" applyAlignment="1">
      <alignment wrapText="1"/>
    </xf>
    <xf numFmtId="0" fontId="7" fillId="4" borderId="8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0" fontId="7" fillId="4" borderId="2" xfId="0" applyFont="1" applyFill="1" applyBorder="1" applyAlignment="1">
      <alignment vertical="top" wrapText="1"/>
    </xf>
    <xf numFmtId="4" fontId="7" fillId="4" borderId="4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4" fontId="7" fillId="5" borderId="4" xfId="0" applyNumberFormat="1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vertical="top" wrapText="1"/>
    </xf>
    <xf numFmtId="0" fontId="7" fillId="4" borderId="4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opLeftCell="A16" zoomScale="115" zoomScaleNormal="115" workbookViewId="0">
      <selection activeCell="G22" sqref="G22"/>
    </sheetView>
  </sheetViews>
  <sheetFormatPr defaultRowHeight="15"/>
  <cols>
    <col min="1" max="1" width="30.28515625" customWidth="1"/>
    <col min="2" max="2" width="17.42578125" customWidth="1"/>
    <col min="3" max="3" width="15.85546875" customWidth="1"/>
    <col min="4" max="4" width="18.28515625" customWidth="1"/>
    <col min="5" max="5" width="15.42578125" customWidth="1"/>
    <col min="6" max="6" width="15.85546875" customWidth="1"/>
    <col min="7" max="7" width="19.5703125" customWidth="1"/>
    <col min="8" max="8" width="22.5703125" customWidth="1"/>
    <col min="9" max="9" width="19.140625" customWidth="1"/>
    <col min="10" max="10" width="18.140625" customWidth="1"/>
  </cols>
  <sheetData>
    <row r="1" spans="1:10" ht="27" thickBot="1">
      <c r="A1" s="32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15.75" thickBot="1">
      <c r="A2" s="33"/>
      <c r="B2" s="2"/>
      <c r="C2" s="2"/>
      <c r="D2" s="2" t="s">
        <v>9</v>
      </c>
      <c r="E2" s="2"/>
      <c r="F2" s="2"/>
      <c r="G2" s="2" t="s">
        <v>10</v>
      </c>
      <c r="H2" s="2"/>
      <c r="I2" s="2"/>
      <c r="J2" s="3" t="s">
        <v>11</v>
      </c>
    </row>
    <row r="3" spans="1:10" ht="15.75" thickBot="1">
      <c r="A3" s="4"/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</row>
    <row r="4" spans="1:10" ht="15.75" thickBot="1">
      <c r="A4" s="29" t="s">
        <v>12</v>
      </c>
      <c r="B4" s="30"/>
      <c r="C4" s="30"/>
      <c r="D4" s="30"/>
      <c r="E4" s="30"/>
      <c r="F4" s="30"/>
      <c r="G4" s="30"/>
      <c r="H4" s="30"/>
      <c r="I4" s="31"/>
      <c r="J4" s="6"/>
    </row>
    <row r="5" spans="1:10" ht="27" thickBot="1">
      <c r="A5" s="7" t="s">
        <v>13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</row>
    <row r="6" spans="1:10" ht="43.5" customHeight="1" thickBot="1">
      <c r="A6" s="7" t="s">
        <v>14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10" ht="39.75" thickBot="1">
      <c r="A7" s="7" t="s">
        <v>15</v>
      </c>
      <c r="B7" s="12">
        <f>E7+H7</f>
        <v>4818.55</v>
      </c>
      <c r="C7" s="12">
        <f>F7+H7</f>
        <v>915.52</v>
      </c>
      <c r="D7" s="13">
        <f>G7+J7</f>
        <v>5734.07</v>
      </c>
      <c r="E7" s="19">
        <v>4818.55</v>
      </c>
      <c r="F7" s="12">
        <v>915.52</v>
      </c>
      <c r="G7" s="12">
        <f>E7+F7</f>
        <v>5734.07</v>
      </c>
      <c r="H7" s="12">
        <v>0</v>
      </c>
      <c r="I7" s="12">
        <v>0</v>
      </c>
      <c r="J7" s="12">
        <f>H7+I7</f>
        <v>0</v>
      </c>
    </row>
    <row r="8" spans="1:10" ht="15.75" thickBot="1">
      <c r="A8" s="8" t="s">
        <v>16</v>
      </c>
      <c r="B8" s="16">
        <f>B5+B6+B7</f>
        <v>4818.55</v>
      </c>
      <c r="C8" s="16">
        <f t="shared" ref="C8:J8" si="0">C5+C6+C7</f>
        <v>915.52</v>
      </c>
      <c r="D8" s="16">
        <f t="shared" si="0"/>
        <v>5734.07</v>
      </c>
      <c r="E8" s="16">
        <f t="shared" si="0"/>
        <v>4818.55</v>
      </c>
      <c r="F8" s="16">
        <f t="shared" si="0"/>
        <v>915.52</v>
      </c>
      <c r="G8" s="16">
        <f t="shared" si="0"/>
        <v>5734.07</v>
      </c>
      <c r="H8" s="16">
        <f t="shared" si="0"/>
        <v>0</v>
      </c>
      <c r="I8" s="16">
        <f t="shared" si="0"/>
        <v>0</v>
      </c>
      <c r="J8" s="16">
        <f t="shared" si="0"/>
        <v>0</v>
      </c>
    </row>
    <row r="9" spans="1:10" ht="15.75" thickBot="1">
      <c r="A9" s="29" t="s">
        <v>17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52.5" customHeight="1" thickBot="1">
      <c r="A10" s="9" t="s">
        <v>18</v>
      </c>
      <c r="B10" s="15">
        <f>E10+H10</f>
        <v>76013.7</v>
      </c>
      <c r="C10" s="12">
        <f>F10+H10</f>
        <v>14442.6</v>
      </c>
      <c r="D10" s="12">
        <f>G10+J10</f>
        <v>90456.3</v>
      </c>
      <c r="E10" s="19">
        <v>76013.7</v>
      </c>
      <c r="F10" s="19">
        <v>14442.6</v>
      </c>
      <c r="G10" s="12">
        <f>E10+F10</f>
        <v>90456.3</v>
      </c>
      <c r="H10" s="12">
        <v>0</v>
      </c>
      <c r="I10" s="12">
        <v>0</v>
      </c>
      <c r="J10" s="12">
        <v>0</v>
      </c>
    </row>
    <row r="11" spans="1:10" ht="15.75" thickBot="1">
      <c r="A11" s="8" t="s">
        <v>19</v>
      </c>
      <c r="B11" s="16">
        <f>B10</f>
        <v>76013.7</v>
      </c>
      <c r="C11" s="16">
        <f t="shared" ref="C11:J11" si="1">C10</f>
        <v>14442.6</v>
      </c>
      <c r="D11" s="16">
        <f t="shared" si="1"/>
        <v>90456.3</v>
      </c>
      <c r="E11" s="16">
        <f t="shared" si="1"/>
        <v>76013.7</v>
      </c>
      <c r="F11" s="16">
        <f t="shared" si="1"/>
        <v>14442.6</v>
      </c>
      <c r="G11" s="16">
        <f t="shared" si="1"/>
        <v>90456.3</v>
      </c>
      <c r="H11" s="16">
        <f t="shared" si="1"/>
        <v>0</v>
      </c>
      <c r="I11" s="16">
        <f t="shared" si="1"/>
        <v>0</v>
      </c>
      <c r="J11" s="16">
        <f t="shared" si="1"/>
        <v>0</v>
      </c>
    </row>
    <row r="12" spans="1:10" ht="15.75" thickBot="1">
      <c r="A12" s="29" t="s">
        <v>20</v>
      </c>
      <c r="B12" s="30"/>
      <c r="C12" s="30"/>
      <c r="D12" s="30"/>
      <c r="E12" s="30"/>
      <c r="F12" s="30"/>
      <c r="G12" s="30"/>
      <c r="H12" s="30"/>
      <c r="I12" s="31"/>
      <c r="J12" s="6"/>
    </row>
    <row r="13" spans="1:10" ht="65.25" thickBot="1">
      <c r="A13" s="7" t="s">
        <v>21</v>
      </c>
      <c r="B13" s="12">
        <f>E13+H13</f>
        <v>4150</v>
      </c>
      <c r="C13" s="12">
        <f>F13+H13</f>
        <v>788.5</v>
      </c>
      <c r="D13" s="12">
        <f>G13+J13</f>
        <v>4938.5</v>
      </c>
      <c r="E13" s="19">
        <v>4150</v>
      </c>
      <c r="F13" s="19">
        <v>788.5</v>
      </c>
      <c r="G13" s="12">
        <f>E13+F13</f>
        <v>4938.5</v>
      </c>
      <c r="H13" s="12">
        <v>0</v>
      </c>
      <c r="I13" s="12">
        <v>0</v>
      </c>
      <c r="J13" s="12">
        <v>0</v>
      </c>
    </row>
    <row r="14" spans="1:10" ht="27" thickBot="1">
      <c r="A14" s="7" t="s">
        <v>22</v>
      </c>
      <c r="B14" s="12">
        <f>E14+H14</f>
        <v>4000</v>
      </c>
      <c r="C14" s="12">
        <f>F14+I14</f>
        <v>760</v>
      </c>
      <c r="D14" s="12">
        <f>G14+J14</f>
        <v>4760</v>
      </c>
      <c r="E14" s="12">
        <v>0</v>
      </c>
      <c r="F14" s="12">
        <f>E14*19%</f>
        <v>0</v>
      </c>
      <c r="G14" s="12">
        <f>E14+F14</f>
        <v>0</v>
      </c>
      <c r="H14" s="19">
        <v>4000</v>
      </c>
      <c r="I14" s="12">
        <f>H14*19%</f>
        <v>760</v>
      </c>
      <c r="J14" s="12">
        <f>H14+I14</f>
        <v>4760</v>
      </c>
    </row>
    <row r="15" spans="1:10" ht="15.75" thickBot="1">
      <c r="A15" s="10" t="s">
        <v>23</v>
      </c>
      <c r="B15" s="12">
        <f>E15+H15</f>
        <v>251110</v>
      </c>
      <c r="C15" s="12">
        <f>F15+H15</f>
        <v>47710.9</v>
      </c>
      <c r="D15" s="12">
        <f>G15+J15</f>
        <v>298820.90000000002</v>
      </c>
      <c r="E15" s="19">
        <v>251110</v>
      </c>
      <c r="F15" s="19">
        <v>47710.9</v>
      </c>
      <c r="G15" s="12">
        <f>E15+F15</f>
        <v>298820.90000000002</v>
      </c>
      <c r="H15" s="12">
        <v>0</v>
      </c>
      <c r="I15" s="12">
        <f>H15*19%</f>
        <v>0</v>
      </c>
      <c r="J15" s="12">
        <f>H15+I15</f>
        <v>0</v>
      </c>
    </row>
    <row r="16" spans="1:10" ht="15.75" thickBot="1">
      <c r="A16" s="7" t="s">
        <v>24</v>
      </c>
      <c r="B16" s="12">
        <f>E16+H16</f>
        <v>6000</v>
      </c>
      <c r="C16" s="12">
        <f>F16+H16</f>
        <v>1140</v>
      </c>
      <c r="D16" s="12">
        <f>G16+J16</f>
        <v>7140</v>
      </c>
      <c r="E16" s="19">
        <v>6000</v>
      </c>
      <c r="F16" s="12">
        <v>1140</v>
      </c>
      <c r="G16" s="12">
        <f>E16+F16</f>
        <v>7140</v>
      </c>
      <c r="H16" s="12">
        <v>0</v>
      </c>
      <c r="I16" s="12">
        <v>0</v>
      </c>
      <c r="J16" s="12">
        <v>0</v>
      </c>
    </row>
    <row r="17" spans="1:10" ht="15.75" thickBot="1">
      <c r="A17" s="7" t="s">
        <v>25</v>
      </c>
      <c r="B17" s="12">
        <f>E17+H17</f>
        <v>55000</v>
      </c>
      <c r="C17" s="12">
        <f>F17+H17</f>
        <v>10450</v>
      </c>
      <c r="D17" s="12">
        <f>G17+J17</f>
        <v>65450</v>
      </c>
      <c r="E17" s="19">
        <v>55000</v>
      </c>
      <c r="F17" s="12">
        <v>10450</v>
      </c>
      <c r="G17" s="12">
        <f>E17+F17</f>
        <v>65450</v>
      </c>
      <c r="H17" s="12">
        <v>0</v>
      </c>
      <c r="I17" s="12">
        <v>0</v>
      </c>
      <c r="J17" s="12">
        <v>0</v>
      </c>
    </row>
    <row r="18" spans="1:10" ht="15.75" thickBot="1">
      <c r="A18" s="8" t="s">
        <v>26</v>
      </c>
      <c r="B18" s="16">
        <f>B13+B14+B15+B16+B17</f>
        <v>320260</v>
      </c>
      <c r="C18" s="16">
        <f t="shared" ref="C18:J18" si="2">C13+C14+C15+C16+C17</f>
        <v>60849.4</v>
      </c>
      <c r="D18" s="16">
        <f t="shared" si="2"/>
        <v>381109.4</v>
      </c>
      <c r="E18" s="16">
        <f t="shared" si="2"/>
        <v>316260</v>
      </c>
      <c r="F18" s="16">
        <f t="shared" si="2"/>
        <v>60089.4</v>
      </c>
      <c r="G18" s="16">
        <f t="shared" si="2"/>
        <v>376349.4</v>
      </c>
      <c r="H18" s="16">
        <f t="shared" si="2"/>
        <v>4000</v>
      </c>
      <c r="I18" s="16">
        <f t="shared" si="2"/>
        <v>760</v>
      </c>
      <c r="J18" s="16">
        <f t="shared" si="2"/>
        <v>4760</v>
      </c>
    </row>
    <row r="19" spans="1:10" ht="15.75" thickBot="1">
      <c r="A19" s="29" t="s">
        <v>27</v>
      </c>
      <c r="B19" s="30"/>
      <c r="C19" s="30"/>
      <c r="D19" s="30"/>
      <c r="E19" s="30"/>
      <c r="F19" s="30"/>
      <c r="G19" s="30"/>
      <c r="H19" s="30"/>
      <c r="I19" s="31"/>
      <c r="J19" s="6"/>
    </row>
    <row r="20" spans="1:10" ht="27" thickBot="1">
      <c r="A20" s="20" t="s">
        <v>28</v>
      </c>
      <c r="B20" s="19">
        <f t="shared" ref="B20:D21" si="3">E20+H20</f>
        <v>3971110.2399999998</v>
      </c>
      <c r="C20" s="19">
        <f t="shared" si="3"/>
        <v>754510.95120000001</v>
      </c>
      <c r="D20" s="19">
        <f t="shared" si="3"/>
        <v>4725621.1912000002</v>
      </c>
      <c r="E20" s="19">
        <v>3758452.76</v>
      </c>
      <c r="F20" s="14">
        <v>714106.03</v>
      </c>
      <c r="G20" s="14">
        <f>E20+F20</f>
        <v>4472558.79</v>
      </c>
      <c r="H20" s="19">
        <v>212657.48</v>
      </c>
      <c r="I20" s="19">
        <f>H20*19%</f>
        <v>40404.921200000004</v>
      </c>
      <c r="J20" s="19">
        <f>H20+I20</f>
        <v>253062.40120000002</v>
      </c>
    </row>
    <row r="21" spans="1:10" ht="15.75" thickBot="1">
      <c r="A21" s="7" t="s">
        <v>29</v>
      </c>
      <c r="B21" s="12">
        <f t="shared" si="3"/>
        <v>5878085.6000000006</v>
      </c>
      <c r="C21" s="12">
        <f t="shared" si="3"/>
        <v>1116836.26</v>
      </c>
      <c r="D21" s="12">
        <f t="shared" si="3"/>
        <v>6994921.8600000013</v>
      </c>
      <c r="E21" s="12">
        <v>1468401.03</v>
      </c>
      <c r="F21" s="13">
        <v>278996.2</v>
      </c>
      <c r="G21" s="14">
        <f>E21+F21</f>
        <v>1747397.23</v>
      </c>
      <c r="H21" s="12">
        <v>4409684.57</v>
      </c>
      <c r="I21" s="12">
        <v>837840.06</v>
      </c>
      <c r="J21" s="12">
        <f>H21+I21</f>
        <v>5247524.6300000008</v>
      </c>
    </row>
    <row r="22" spans="1:10" ht="27" thickBot="1">
      <c r="A22" s="7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ht="15.75" thickBot="1">
      <c r="A23" s="8" t="s">
        <v>31</v>
      </c>
      <c r="B23" s="16">
        <f>B20+B21+B22</f>
        <v>9849195.8399999999</v>
      </c>
      <c r="C23" s="16">
        <f t="shared" ref="C23:J23" si="4">C20+C21+C22</f>
        <v>1871347.2112</v>
      </c>
      <c r="D23" s="16">
        <f t="shared" si="4"/>
        <v>11720543.051200002</v>
      </c>
      <c r="E23" s="16">
        <f t="shared" si="4"/>
        <v>5226853.79</v>
      </c>
      <c r="F23" s="16">
        <f t="shared" si="4"/>
        <v>993102.23</v>
      </c>
      <c r="G23" s="16">
        <f t="shared" si="4"/>
        <v>6219956.0199999996</v>
      </c>
      <c r="H23" s="16">
        <f t="shared" si="4"/>
        <v>4622342.0500000007</v>
      </c>
      <c r="I23" s="16">
        <f t="shared" si="4"/>
        <v>878244.98120000004</v>
      </c>
      <c r="J23" s="16">
        <f t="shared" si="4"/>
        <v>5500587.031200001</v>
      </c>
    </row>
    <row r="24" spans="1:10" ht="15.75" thickBot="1">
      <c r="A24" s="29" t="s">
        <v>32</v>
      </c>
      <c r="B24" s="30"/>
      <c r="C24" s="30"/>
      <c r="D24" s="30"/>
      <c r="E24" s="30"/>
      <c r="F24" s="30"/>
      <c r="G24" s="30"/>
      <c r="H24" s="30"/>
      <c r="I24" s="31"/>
      <c r="J24" s="6"/>
    </row>
    <row r="25" spans="1:10" ht="15.75" thickBot="1">
      <c r="A25" s="7" t="s">
        <v>33</v>
      </c>
      <c r="B25" s="12">
        <f>B26+B27</f>
        <v>55669.42</v>
      </c>
      <c r="C25" s="12">
        <f t="shared" ref="C25:J25" si="5">C26+C27</f>
        <v>10577.189999999999</v>
      </c>
      <c r="D25" s="12">
        <f t="shared" si="5"/>
        <v>66246.61</v>
      </c>
      <c r="E25" s="12">
        <f t="shared" si="5"/>
        <v>55669.42</v>
      </c>
      <c r="F25" s="12">
        <f t="shared" si="5"/>
        <v>10577.189999999999</v>
      </c>
      <c r="G25" s="12">
        <f t="shared" si="5"/>
        <v>66246.61</v>
      </c>
      <c r="H25" s="12">
        <f t="shared" si="5"/>
        <v>0</v>
      </c>
      <c r="I25" s="12">
        <f t="shared" si="5"/>
        <v>0</v>
      </c>
      <c r="J25" s="12">
        <f t="shared" si="5"/>
        <v>0</v>
      </c>
    </row>
    <row r="26" spans="1:10" ht="39.75" thickBot="1">
      <c r="A26" s="7" t="s">
        <v>34</v>
      </c>
      <c r="B26" s="12">
        <f t="shared" ref="B26:D29" si="6">E26+H26</f>
        <v>15000</v>
      </c>
      <c r="C26" s="12">
        <f t="shared" si="6"/>
        <v>2850</v>
      </c>
      <c r="D26" s="12">
        <f t="shared" si="6"/>
        <v>17850</v>
      </c>
      <c r="E26" s="19">
        <v>15000</v>
      </c>
      <c r="F26" s="12">
        <v>2850</v>
      </c>
      <c r="G26" s="12">
        <f>E26+F26</f>
        <v>17850</v>
      </c>
      <c r="H26" s="12">
        <v>0</v>
      </c>
      <c r="I26" s="12">
        <v>0</v>
      </c>
      <c r="J26" s="12">
        <v>0</v>
      </c>
    </row>
    <row r="27" spans="1:10" ht="27" thickBot="1">
      <c r="A27" s="7" t="s">
        <v>35</v>
      </c>
      <c r="B27" s="12">
        <f t="shared" si="6"/>
        <v>40669.42</v>
      </c>
      <c r="C27" s="12">
        <f t="shared" si="6"/>
        <v>7727.19</v>
      </c>
      <c r="D27" s="12">
        <f t="shared" si="6"/>
        <v>48396.61</v>
      </c>
      <c r="E27" s="19">
        <v>40669.42</v>
      </c>
      <c r="F27" s="12">
        <v>7727.19</v>
      </c>
      <c r="G27" s="12">
        <f>E27+F27</f>
        <v>48396.61</v>
      </c>
      <c r="H27" s="12">
        <v>0</v>
      </c>
      <c r="I27" s="12">
        <v>0</v>
      </c>
      <c r="J27" s="12">
        <v>0</v>
      </c>
    </row>
    <row r="28" spans="1:10" ht="27" thickBot="1">
      <c r="A28" s="7" t="s">
        <v>36</v>
      </c>
      <c r="B28" s="12">
        <f t="shared" si="6"/>
        <v>51269.83</v>
      </c>
      <c r="C28" s="12">
        <f t="shared" si="6"/>
        <v>0</v>
      </c>
      <c r="D28" s="12">
        <f t="shared" si="6"/>
        <v>51269.83</v>
      </c>
      <c r="E28" s="19">
        <v>37947.51</v>
      </c>
      <c r="F28" s="12">
        <v>0</v>
      </c>
      <c r="G28" s="12">
        <f>E28+F28</f>
        <v>37947.51</v>
      </c>
      <c r="H28" s="12">
        <v>13322.32</v>
      </c>
      <c r="I28" s="12">
        <v>0</v>
      </c>
      <c r="J28" s="12">
        <f>H28+I28</f>
        <v>13322.32</v>
      </c>
    </row>
    <row r="29" spans="1:10" ht="27" thickBot="1">
      <c r="A29" s="7" t="s">
        <v>37</v>
      </c>
      <c r="B29" s="12">
        <f t="shared" si="6"/>
        <v>510437.9</v>
      </c>
      <c r="C29" s="12">
        <f t="shared" si="6"/>
        <v>96983.201000000001</v>
      </c>
      <c r="D29" s="12">
        <f t="shared" si="6"/>
        <v>607421.10100000002</v>
      </c>
      <c r="E29" s="19">
        <v>0</v>
      </c>
      <c r="F29" s="12">
        <v>0</v>
      </c>
      <c r="G29" s="12">
        <f>E29+F29</f>
        <v>0</v>
      </c>
      <c r="H29" s="12">
        <v>510437.9</v>
      </c>
      <c r="I29" s="12">
        <f>H29*19%</f>
        <v>96983.201000000001</v>
      </c>
      <c r="J29" s="12">
        <f>H29+I29</f>
        <v>607421.10100000002</v>
      </c>
    </row>
    <row r="30" spans="1:10" ht="15.75" thickBot="1">
      <c r="A30" s="8" t="s">
        <v>38</v>
      </c>
      <c r="B30" s="16">
        <f>B25+B28+B29</f>
        <v>617377.15</v>
      </c>
      <c r="C30" s="16">
        <f>F30+I30</f>
        <v>107560.391</v>
      </c>
      <c r="D30" s="16">
        <f t="shared" ref="D30:J30" si="7">D25+D28+D29</f>
        <v>724937.54099999997</v>
      </c>
      <c r="E30" s="16">
        <f t="shared" si="7"/>
        <v>93616.93</v>
      </c>
      <c r="F30" s="16">
        <f t="shared" si="7"/>
        <v>10577.189999999999</v>
      </c>
      <c r="G30" s="16">
        <f t="shared" si="7"/>
        <v>104194.12</v>
      </c>
      <c r="H30" s="16">
        <f t="shared" si="7"/>
        <v>523760.22000000003</v>
      </c>
      <c r="I30" s="16">
        <f t="shared" si="7"/>
        <v>96983.201000000001</v>
      </c>
      <c r="J30" s="16">
        <f t="shared" si="7"/>
        <v>620743.42099999997</v>
      </c>
    </row>
    <row r="31" spans="1:10" ht="15.75" thickBot="1">
      <c r="A31" s="29" t="s">
        <v>39</v>
      </c>
      <c r="B31" s="30"/>
      <c r="C31" s="30"/>
      <c r="D31" s="30"/>
      <c r="E31" s="30"/>
      <c r="F31" s="30"/>
      <c r="G31" s="30"/>
      <c r="H31" s="30"/>
      <c r="I31" s="31"/>
      <c r="J31" s="6"/>
    </row>
    <row r="32" spans="1:10" ht="39.75" thickBot="1">
      <c r="A32" s="7" t="s">
        <v>40</v>
      </c>
      <c r="B32" s="12">
        <f>E32+H32</f>
        <v>8440</v>
      </c>
      <c r="C32" s="12">
        <f>F32+I32</f>
        <v>1603.6</v>
      </c>
      <c r="D32" s="12">
        <f>G32+J32</f>
        <v>10043.6</v>
      </c>
      <c r="E32" s="19">
        <v>8440</v>
      </c>
      <c r="F32" s="19">
        <f>E32*19%</f>
        <v>1603.6</v>
      </c>
      <c r="G32" s="12">
        <f>E32+F32</f>
        <v>10043.6</v>
      </c>
      <c r="H32" s="12">
        <v>0</v>
      </c>
      <c r="I32" s="12">
        <v>0</v>
      </c>
      <c r="J32" s="12">
        <v>0</v>
      </c>
    </row>
    <row r="33" spans="1:10" ht="15.75" thickBot="1">
      <c r="A33" s="8" t="s">
        <v>41</v>
      </c>
      <c r="B33" s="16">
        <f>B32</f>
        <v>8440</v>
      </c>
      <c r="C33" s="16">
        <f t="shared" ref="C33:J33" si="8">C32</f>
        <v>1603.6</v>
      </c>
      <c r="D33" s="16">
        <f t="shared" si="8"/>
        <v>10043.6</v>
      </c>
      <c r="E33" s="16">
        <f t="shared" si="8"/>
        <v>8440</v>
      </c>
      <c r="F33" s="16">
        <f t="shared" si="8"/>
        <v>1603.6</v>
      </c>
      <c r="G33" s="16">
        <f t="shared" si="8"/>
        <v>10043.6</v>
      </c>
      <c r="H33" s="16">
        <f t="shared" si="8"/>
        <v>0</v>
      </c>
      <c r="I33" s="16">
        <f t="shared" si="8"/>
        <v>0</v>
      </c>
      <c r="J33" s="16">
        <f t="shared" si="8"/>
        <v>0</v>
      </c>
    </row>
    <row r="34" spans="1:10" ht="15.75" thickBot="1">
      <c r="A34" s="29" t="s">
        <v>42</v>
      </c>
      <c r="B34" s="30"/>
      <c r="C34" s="30"/>
      <c r="D34" s="30"/>
      <c r="E34" s="30"/>
      <c r="F34" s="30"/>
      <c r="G34" s="30"/>
      <c r="H34" s="30"/>
      <c r="I34" s="30"/>
      <c r="J34" s="31"/>
    </row>
    <row r="35" spans="1:10" ht="27" thickBot="1">
      <c r="A35" s="7" t="s">
        <v>43</v>
      </c>
      <c r="B35" s="12">
        <f>E35+H35</f>
        <v>25000</v>
      </c>
      <c r="C35" s="12">
        <f>F35+I35</f>
        <v>4750</v>
      </c>
      <c r="D35" s="12">
        <f>G35+J35</f>
        <v>29750</v>
      </c>
      <c r="E35" s="19">
        <v>25000</v>
      </c>
      <c r="F35" s="12">
        <v>4750</v>
      </c>
      <c r="G35" s="12">
        <f>E35+F35</f>
        <v>29750</v>
      </c>
      <c r="H35" s="12">
        <v>0</v>
      </c>
      <c r="I35" s="12">
        <v>0</v>
      </c>
      <c r="J35" s="12">
        <v>0</v>
      </c>
    </row>
    <row r="36" spans="1:10" ht="15.75" thickBot="1">
      <c r="A36" s="8" t="s">
        <v>44</v>
      </c>
      <c r="B36" s="17">
        <f>B35</f>
        <v>25000</v>
      </c>
      <c r="C36" s="17">
        <f t="shared" ref="C36:J36" si="9">C35</f>
        <v>4750</v>
      </c>
      <c r="D36" s="17">
        <f t="shared" si="9"/>
        <v>29750</v>
      </c>
      <c r="E36" s="17">
        <f t="shared" si="9"/>
        <v>25000</v>
      </c>
      <c r="F36" s="17">
        <f t="shared" si="9"/>
        <v>4750</v>
      </c>
      <c r="G36" s="17">
        <f t="shared" si="9"/>
        <v>29750</v>
      </c>
      <c r="H36" s="17">
        <f t="shared" si="9"/>
        <v>0</v>
      </c>
      <c r="I36" s="17">
        <f t="shared" si="9"/>
        <v>0</v>
      </c>
      <c r="J36" s="17">
        <f t="shared" si="9"/>
        <v>0</v>
      </c>
    </row>
    <row r="37" spans="1:10" ht="15.75" thickBot="1">
      <c r="A37" s="11" t="s">
        <v>45</v>
      </c>
      <c r="B37" s="18">
        <f>B36+B33+B30+B23+B18+B11+B8</f>
        <v>10901105.24</v>
      </c>
      <c r="C37" s="18">
        <f>C36+C33+C30+C23+C18+C11+C8</f>
        <v>2061468.7222</v>
      </c>
      <c r="D37" s="18">
        <f t="shared" ref="D37:J37" si="10">D36+D33+D30+D23+D18+D11+D8</f>
        <v>12962573.962200005</v>
      </c>
      <c r="E37" s="18">
        <f t="shared" si="10"/>
        <v>5751002.9699999997</v>
      </c>
      <c r="F37" s="18">
        <f t="shared" si="10"/>
        <v>1085480.54</v>
      </c>
      <c r="G37" s="18">
        <f t="shared" si="10"/>
        <v>6836483.5099999998</v>
      </c>
      <c r="H37" s="18">
        <f t="shared" si="10"/>
        <v>5150102.2700000005</v>
      </c>
      <c r="I37" s="18">
        <f t="shared" si="10"/>
        <v>975988.18220000004</v>
      </c>
      <c r="J37" s="18">
        <f t="shared" si="10"/>
        <v>6126090.4522000011</v>
      </c>
    </row>
  </sheetData>
  <mergeCells count="8">
    <mergeCell ref="A31:I31"/>
    <mergeCell ref="A34:J34"/>
    <mergeCell ref="A1:A2"/>
    <mergeCell ref="A4:I4"/>
    <mergeCell ref="A9:J9"/>
    <mergeCell ref="A12:I12"/>
    <mergeCell ref="A19:I19"/>
    <mergeCell ref="A24:I24"/>
  </mergeCells>
  <pageMargins left="0.31496062992125984" right="0.27559055118110237" top="0.74803149606299213" bottom="0.74803149606299213" header="0.31496062992125984" footer="0.31496062992125984"/>
  <pageSetup paperSize="9" scale="7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B16"/>
  <sheetViews>
    <sheetView tabSelected="1" workbookViewId="0">
      <selection activeCell="E4" sqref="E4"/>
    </sheetView>
  </sheetViews>
  <sheetFormatPr defaultRowHeight="15"/>
  <cols>
    <col min="1" max="1" width="48.42578125" customWidth="1"/>
    <col min="2" max="2" width="34.28515625" customWidth="1"/>
  </cols>
  <sheetData>
    <row r="7" spans="1:2" ht="15.75" thickBot="1"/>
    <row r="8" spans="1:2" ht="15.75" thickBot="1">
      <c r="A8" s="21" t="s">
        <v>46</v>
      </c>
      <c r="B8" s="22" t="s">
        <v>47</v>
      </c>
    </row>
    <row r="9" spans="1:2" ht="15.75" thickBot="1">
      <c r="A9" s="23" t="s">
        <v>48</v>
      </c>
      <c r="B9" s="24">
        <v>12962573.962200003</v>
      </c>
    </row>
    <row r="10" spans="1:2" ht="15.75" thickBot="1">
      <c r="A10" s="25" t="s">
        <v>49</v>
      </c>
      <c r="B10" s="24">
        <v>6126090.4522000002</v>
      </c>
    </row>
    <row r="11" spans="1:2" ht="15.75" thickBot="1">
      <c r="A11" s="25" t="s">
        <v>50</v>
      </c>
      <c r="B11" s="26">
        <f>B9-B10</f>
        <v>6836483.5100000026</v>
      </c>
    </row>
    <row r="12" spans="1:2" ht="15.75" thickBot="1">
      <c r="A12" s="23" t="s">
        <v>51</v>
      </c>
      <c r="B12" s="24"/>
    </row>
    <row r="13" spans="1:2" ht="30.75" thickBot="1">
      <c r="A13" s="25" t="s">
        <v>52</v>
      </c>
      <c r="B13" s="24">
        <f>B11*2%</f>
        <v>136729.67020000005</v>
      </c>
    </row>
    <row r="14" spans="1:2" ht="30.75" thickBot="1">
      <c r="A14" s="25" t="s">
        <v>53</v>
      </c>
      <c r="B14" s="24">
        <f>B10</f>
        <v>6126090.4522000002</v>
      </c>
    </row>
    <row r="15" spans="1:2" ht="30.75" thickBot="1">
      <c r="A15" s="27" t="s">
        <v>54</v>
      </c>
      <c r="B15" s="28"/>
    </row>
    <row r="16" spans="1:2" ht="30.75" thickBot="1">
      <c r="A16" s="23" t="s">
        <v>55</v>
      </c>
      <c r="B16" s="24">
        <f>B11*98%</f>
        <v>6699753.8398000021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Buget</vt:lpstr>
      <vt:lpstr>Surse de Finantare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2020-07-21T07:19:26Z</dcterms:modified>
</cp:coreProperties>
</file>