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 activeTab="2"/>
  </bookViews>
  <sheets>
    <sheet name="Sheet2" sheetId="2" r:id="rId1"/>
    <sheet name="Sheet3" sheetId="3" r:id="rId2"/>
    <sheet name="OUG 50" sheetId="4" r:id="rId3"/>
  </sheets>
  <calcPr calcId="125725"/>
</workbook>
</file>

<file path=xl/calcChain.xml><?xml version="1.0" encoding="utf-8"?>
<calcChain xmlns="http://schemas.openxmlformats.org/spreadsheetml/2006/main">
  <c r="F80" i="4"/>
  <c r="F79" s="1"/>
  <c r="F78" s="1"/>
  <c r="E80"/>
  <c r="F27"/>
  <c r="F26" s="1"/>
  <c r="E28"/>
  <c r="E22"/>
  <c r="E18"/>
  <c r="E12" s="1"/>
  <c r="E68"/>
  <c r="E67" s="1"/>
  <c r="D67" s="1"/>
  <c r="E119"/>
  <c r="E120"/>
  <c r="E83"/>
  <c r="F83"/>
  <c r="E122"/>
  <c r="D19"/>
  <c r="D20"/>
  <c r="F19"/>
  <c r="E19"/>
  <c r="F59"/>
  <c r="F58" s="1"/>
  <c r="F51"/>
  <c r="F56"/>
  <c r="F55" s="1"/>
  <c r="F70"/>
  <c r="F69" s="1"/>
  <c r="F65"/>
  <c r="F64" s="1"/>
  <c r="F67"/>
  <c r="E65"/>
  <c r="D65" s="1"/>
  <c r="D61"/>
  <c r="D62"/>
  <c r="D63"/>
  <c r="D66"/>
  <c r="F121"/>
  <c r="F120" s="1"/>
  <c r="F119" s="1"/>
  <c r="F117"/>
  <c r="F116" s="1"/>
  <c r="F115" s="1"/>
  <c r="F113"/>
  <c r="F112" s="1"/>
  <c r="F111" s="1"/>
  <c r="F109"/>
  <c r="F108" s="1"/>
  <c r="F105"/>
  <c r="F104" s="1"/>
  <c r="F101"/>
  <c r="F100" s="1"/>
  <c r="F89"/>
  <c r="F88"/>
  <c r="F97"/>
  <c r="F96" s="1"/>
  <c r="F84"/>
  <c r="F85"/>
  <c r="E86"/>
  <c r="F92"/>
  <c r="F93"/>
  <c r="D68" l="1"/>
  <c r="E64"/>
  <c r="D64" s="1"/>
  <c r="F49"/>
  <c r="F12" l="1"/>
  <c r="D15"/>
  <c r="D16"/>
  <c r="D17"/>
  <c r="D18"/>
  <c r="D22"/>
  <c r="D23"/>
  <c r="D24"/>
  <c r="D26"/>
  <c r="D28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50"/>
  <c r="D51"/>
  <c r="D52"/>
  <c r="D53"/>
  <c r="D54"/>
  <c r="D55"/>
  <c r="D56"/>
  <c r="D57"/>
  <c r="D60"/>
  <c r="D69"/>
  <c r="D70"/>
  <c r="D71"/>
  <c r="D72"/>
  <c r="D73"/>
  <c r="D74"/>
  <c r="D75"/>
  <c r="D76"/>
  <c r="D80"/>
  <c r="D81"/>
  <c r="D82"/>
  <c r="D84"/>
  <c r="D85"/>
  <c r="D86"/>
  <c r="D87"/>
  <c r="D88"/>
  <c r="D89"/>
  <c r="D90"/>
  <c r="D91"/>
  <c r="D94"/>
  <c r="D95"/>
  <c r="D96"/>
  <c r="D97"/>
  <c r="D98"/>
  <c r="D99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20"/>
  <c r="D121"/>
  <c r="D122"/>
  <c r="D123"/>
  <c r="D124"/>
  <c r="C128"/>
  <c r="C133"/>
  <c r="C132" s="1"/>
  <c r="C129"/>
  <c r="E124"/>
  <c r="E85"/>
  <c r="E84" s="1"/>
  <c r="E104"/>
  <c r="E105"/>
  <c r="F77"/>
  <c r="E89"/>
  <c r="E88" s="1"/>
  <c r="E101"/>
  <c r="E100" s="1"/>
  <c r="D100" s="1"/>
  <c r="E123"/>
  <c r="E121"/>
  <c r="E69"/>
  <c r="E70"/>
  <c r="E59"/>
  <c r="E58" s="1"/>
  <c r="E55"/>
  <c r="E56"/>
  <c r="E51"/>
  <c r="E27"/>
  <c r="E26" s="1"/>
  <c r="E115"/>
  <c r="E116"/>
  <c r="E117"/>
  <c r="E111"/>
  <c r="E112"/>
  <c r="E113"/>
  <c r="E108"/>
  <c r="E109"/>
  <c r="E93"/>
  <c r="D93" s="1"/>
  <c r="E98"/>
  <c r="E97" s="1"/>
  <c r="E96" s="1"/>
  <c r="E79"/>
  <c r="E78" s="1"/>
  <c r="D78" s="1"/>
  <c r="D59" l="1"/>
  <c r="D27"/>
  <c r="E49"/>
  <c r="D49" s="1"/>
  <c r="D58"/>
  <c r="D79"/>
  <c r="E92"/>
  <c r="D92" s="1"/>
  <c r="D101"/>
  <c r="D119"/>
  <c r="D83" l="1"/>
  <c r="F14"/>
  <c r="E14"/>
  <c r="E13" s="1"/>
  <c r="F75"/>
  <c r="E75"/>
  <c r="E72" s="1"/>
  <c r="F73"/>
  <c r="E73"/>
  <c r="E54"/>
  <c r="E53" s="1"/>
  <c r="F53"/>
  <c r="F50" s="1"/>
  <c r="F47"/>
  <c r="F46" s="1"/>
  <c r="E47"/>
  <c r="F44"/>
  <c r="F43" s="1"/>
  <c r="E44"/>
  <c r="E43" s="1"/>
  <c r="F41"/>
  <c r="F40" s="1"/>
  <c r="E41"/>
  <c r="F38"/>
  <c r="F37" s="1"/>
  <c r="E38"/>
  <c r="E37" s="1"/>
  <c r="F35"/>
  <c r="F34" s="1"/>
  <c r="E35"/>
  <c r="E34" s="1"/>
  <c r="F32"/>
  <c r="F31" s="1"/>
  <c r="E32"/>
  <c r="E31" s="1"/>
  <c r="F23"/>
  <c r="F21" s="1"/>
  <c r="E23"/>
  <c r="E21" s="1"/>
  <c r="D21" s="1"/>
  <c r="E77" l="1"/>
  <c r="D77" s="1"/>
  <c r="F13"/>
  <c r="D13" s="1"/>
  <c r="D14"/>
  <c r="E50"/>
  <c r="F11"/>
  <c r="F72"/>
  <c r="D12"/>
  <c r="E46"/>
  <c r="F30"/>
  <c r="E11"/>
  <c r="E30"/>
  <c r="E40"/>
  <c r="D11" l="1"/>
  <c r="F29" l="1"/>
  <c r="E29"/>
  <c r="F25" l="1"/>
  <c r="F125" s="1"/>
  <c r="E25"/>
  <c r="D29"/>
  <c r="D25" l="1"/>
  <c r="E125"/>
  <c r="D125" s="1"/>
</calcChain>
</file>

<file path=xl/sharedStrings.xml><?xml version="1.0" encoding="utf-8"?>
<sst xmlns="http://schemas.openxmlformats.org/spreadsheetml/2006/main" count="220" uniqueCount="110">
  <si>
    <t>SECTIUNEA DE FUNCTIONARE</t>
  </si>
  <si>
    <t>SECTIUNEA DE DEZVOLTARE</t>
  </si>
  <si>
    <t>CONSILIUL JUDETEAN ARGES</t>
  </si>
  <si>
    <t>ANEXA 1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</si>
  <si>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</si>
  <si>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</si>
  <si>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</si>
  <si>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</si>
  <si>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</si>
  <si>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</si>
  <si>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</si>
  <si>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 xml:space="preserve">TOTAL  VENITURI </t>
  </si>
  <si>
    <t xml:space="preserve">TOTAL CHELTUIELI </t>
  </si>
  <si>
    <t>DEFICIT</t>
  </si>
  <si>
    <t>Finantare din excedentul bugetului local</t>
  </si>
  <si>
    <t>II</t>
  </si>
  <si>
    <t>III</t>
  </si>
  <si>
    <t>A</t>
  </si>
  <si>
    <t xml:space="preserve">SUBVENTII  </t>
  </si>
  <si>
    <t>I</t>
  </si>
  <si>
    <t>SANATATE</t>
  </si>
  <si>
    <t>SPITALUL JUDETEAN DE URGENTA PITESTI</t>
  </si>
  <si>
    <t>Transferuri din bugetele locale pentru finanţarea  cheltuielilor de capital din domeniul sănătăţii</t>
  </si>
  <si>
    <t>51.02.28</t>
  </si>
  <si>
    <t>Alte institutii si actiuni sanitare</t>
  </si>
  <si>
    <t>66.02.50.50</t>
  </si>
  <si>
    <t>Transferuri prentru finanţarea investiţiilor la spitale</t>
  </si>
  <si>
    <t>51.02.12</t>
  </si>
  <si>
    <t>Subvenţii de la bugetul de stat către bugetele locale pentru finanţarea aparaturii medicale şi echipamentelor de comunicaţii în urgenţă în sănătate</t>
  </si>
  <si>
    <t>42.02.16.01</t>
  </si>
  <si>
    <t>66.02.06.01</t>
  </si>
  <si>
    <t>SPITALUL  DE PEDIATRIE PITESTI</t>
  </si>
  <si>
    <t>SPITALUL PSIHIATRIE SF.MARIA VEDEA</t>
  </si>
  <si>
    <t>SPITALUL ORASENESC REGELE CAROL  I COSTESTI</t>
  </si>
  <si>
    <t>SPITALUL DE PNEUMOFTIZIOLOGIE LEORDENI</t>
  </si>
  <si>
    <t xml:space="preserve">SPITALUL DE RECUPERARE BRADET </t>
  </si>
  <si>
    <t xml:space="preserve">SPITALE GENERALE </t>
  </si>
  <si>
    <t>LA BUGETUL LOCAL PE ANUL 2020</t>
  </si>
  <si>
    <t xml:space="preserve">La Hot. C.J. nr. </t>
  </si>
  <si>
    <t>ANUL 2020</t>
  </si>
  <si>
    <t>37.02.03</t>
  </si>
  <si>
    <t>SPITALUL  DE BOLI CRONICE CALINESTI</t>
  </si>
  <si>
    <t xml:space="preserve">Transferuri curente - actiuni de sanatate </t>
  </si>
  <si>
    <t>51.01.03</t>
  </si>
  <si>
    <t xml:space="preserve">Varsaminte din sectiunea de functionare </t>
  </si>
  <si>
    <t>37.02.04</t>
  </si>
  <si>
    <t xml:space="preserve">Varsaminte din sectiunea  de functionare pentru finantarea sectiunii de dezvoltare a bugetului local </t>
  </si>
  <si>
    <t>42.02</t>
  </si>
  <si>
    <t>IV</t>
  </si>
  <si>
    <t xml:space="preserve">Transferuri pentru finantarea investitiilor - aparatura medicala </t>
  </si>
  <si>
    <t>SUME DEFALCATE IN TVA - TOTAL</t>
  </si>
  <si>
    <t xml:space="preserve">Sume defalcate din taxa pe valoarea adaugata pentru echilibrarea bugetelor locale </t>
  </si>
  <si>
    <t>Sume defalcate din taxa pe valoarea adaugata pentru finantarea cheltuielilor descentralizate la nivelul judetelor– Total, din care pentru finantarea cheltuielilor cu:</t>
  </si>
  <si>
    <t>.11.02.</t>
  </si>
  <si>
    <t>.11.02.01</t>
  </si>
  <si>
    <t>.11,02.06</t>
  </si>
  <si>
    <t>B</t>
  </si>
  <si>
    <t>AUTORITATI PUBLICE SI ACTIUNI EXTERNE</t>
  </si>
  <si>
    <t>51.02.01.03</t>
  </si>
  <si>
    <t>Cheltuieli cu bunuri si servicii</t>
  </si>
  <si>
    <t>.20</t>
  </si>
  <si>
    <t>SPITALUL STEFANESTI</t>
  </si>
  <si>
    <t xml:space="preserve">ASIGURARI SI ASIST. SOCIALA </t>
  </si>
  <si>
    <t xml:space="preserve"> DIRECTIA GENERALA DE ASISTENTA SOCIALA SI PROTECTIA COPILULUI ARGES</t>
  </si>
  <si>
    <t>68.02.06</t>
  </si>
  <si>
    <t xml:space="preserve">Cheltuieli de personal </t>
  </si>
  <si>
    <t>Asistenta sociala</t>
  </si>
  <si>
    <t>57</t>
  </si>
  <si>
    <t>CENTRE DE ASISTENTA</t>
  </si>
  <si>
    <t>CENTRUL DE INGRIJIRE SI ASISTENTA PITESTI</t>
  </si>
  <si>
    <t>68.02.04.01</t>
  </si>
  <si>
    <t>.10</t>
  </si>
  <si>
    <t>68.02</t>
  </si>
  <si>
    <t>CENTRUL DE INTEGRARE PRIN TERAPIE OCUPATIONALA TIGVENI</t>
  </si>
  <si>
    <t>68.02.05.02.01</t>
  </si>
  <si>
    <t>CENTRUL DE ABILITARE SI REABILITARE PENTRU PERSOANE ADULTE CU DIZABILITATI CALINESTI</t>
  </si>
  <si>
    <t>COMPLEXUL DE SERVICII PENTRU PERSOANE CU DIZABILITATI VULTURESTI</t>
  </si>
  <si>
    <t>68.02.05.02.03</t>
  </si>
  <si>
    <t>UNITATI DE ASISTENTA MEDICO-SOCIALE</t>
  </si>
  <si>
    <t>UNITATEA DE ASISTENTA MEDICO-SOCIALA DEDULESTI</t>
  </si>
  <si>
    <t>68.02.50.02</t>
  </si>
  <si>
    <t>51.01.39</t>
  </si>
  <si>
    <t xml:space="preserve">Transferuri pentru cheltuieli cu bunuri si servicii </t>
  </si>
  <si>
    <t>LOCUINTE SERVICII SI DEZVOLTARE PUBLICA</t>
  </si>
  <si>
    <t>SERVICIUL PUBLIC JUDETEAN SALVAMONT ARGES</t>
  </si>
  <si>
    <t>70.02.50</t>
  </si>
  <si>
    <t>68.02.12</t>
  </si>
  <si>
    <t xml:space="preserve">TRANSPORTURI </t>
  </si>
  <si>
    <t xml:space="preserve">DRUMURI SI PODURI JUDETENE </t>
  </si>
  <si>
    <t>84.02.03.01</t>
  </si>
  <si>
    <t>Cheltuieli de capital</t>
  </si>
  <si>
    <t>70</t>
  </si>
  <si>
    <t xml:space="preserve">Cheltuieli de capital </t>
  </si>
  <si>
    <t>“Modernizare DJ 703 Moraresti-Cuca – Ciomagesti, lim Jud. Olt, km 13+400+16+600, L=3,2km, Comuna Cuca, Jud. Arges”</t>
  </si>
  <si>
    <t>CENTRUL DE INGRIJIRE SI ASISTENTA BASCOVELE</t>
  </si>
  <si>
    <t>1.     Sustinerea sistemului de protectie a copilului</t>
  </si>
  <si>
    <t>2.     Sustinerea centrelor publice pentru persoane adulte cu handicap</t>
  </si>
  <si>
    <t xml:space="preserve">COMPLEXUL DE LOCUINTE PROTEJATE  BUZOESTI </t>
  </si>
  <si>
    <t xml:space="preserve">CAMINUL PENTRU PERSOANE VARSTNICE  MOZACENI </t>
  </si>
  <si>
    <t>C</t>
  </si>
  <si>
    <t>SUBVENTII DE LA BUGETUL DE STAT</t>
  </si>
  <si>
    <t>Subventii primite din Fondul de Interventie</t>
  </si>
  <si>
    <t>42.02.28</t>
  </si>
  <si>
    <t>SPITALUL DE PNEUMOFTIZIOLOGIE "SF. ANDREI" VALEA IASULUI</t>
  </si>
  <si>
    <t>SPITALUL DE PNEUMOFTIZIOLOGIE  LEORDENI</t>
  </si>
  <si>
    <t>SPITALUL ORASENESC "REGELE CAROL"  COSTESTI</t>
  </si>
  <si>
    <t xml:space="preserve">SPITALUL DE PSIHIATRIE  VEDEA </t>
  </si>
  <si>
    <t>“Modernizare  DJ 703 B Costesti (DN 65A) – Serbanesti (DJ 659), KM 60+325 – 68+783, L = 8.458 km, la Costesti  si Rociu”</t>
  </si>
  <si>
    <t>68.02.05.02</t>
  </si>
  <si>
    <t>68.02.04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</si>
</sst>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12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9" fillId="0" borderId="0" xfId="0" applyFont="1"/>
    <xf numFmtId="0" fontId="8" fillId="0" borderId="0" xfId="0" applyFont="1" applyBorder="1"/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2" fontId="1" fillId="2" borderId="0" xfId="0" applyNumberFormat="1" applyFont="1" applyFill="1" applyBorder="1"/>
    <xf numFmtId="0" fontId="16" fillId="5" borderId="1" xfId="0" applyFont="1" applyFill="1" applyBorder="1"/>
    <xf numFmtId="0" fontId="11" fillId="3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2" fontId="11" fillId="5" borderId="1" xfId="0" applyNumberFormat="1" applyFont="1" applyFill="1" applyBorder="1"/>
    <xf numFmtId="2" fontId="11" fillId="2" borderId="1" xfId="0" applyNumberFormat="1" applyFont="1" applyFill="1" applyBorder="1"/>
    <xf numFmtId="2" fontId="15" fillId="2" borderId="1" xfId="0" applyNumberFormat="1" applyFont="1" applyFill="1" applyBorder="1" applyAlignment="1">
      <alignment horizontal="center"/>
    </xf>
    <xf numFmtId="2" fontId="11" fillId="4" borderId="1" xfId="0" applyNumberFormat="1" applyFont="1" applyFill="1" applyBorder="1"/>
    <xf numFmtId="0" fontId="11" fillId="0" borderId="1" xfId="0" applyFont="1" applyFill="1" applyBorder="1"/>
    <xf numFmtId="0" fontId="16" fillId="5" borderId="1" xfId="0" applyFont="1" applyFill="1" applyBorder="1" applyAlignment="1">
      <alignment horizontal="center"/>
    </xf>
    <xf numFmtId="2" fontId="11" fillId="3" borderId="1" xfId="0" applyNumberFormat="1" applyFont="1" applyFill="1" applyBorder="1" applyAlignment="1">
      <alignment horizontal="right"/>
    </xf>
    <xf numFmtId="0" fontId="11" fillId="5" borderId="1" xfId="0" applyFont="1" applyFill="1" applyBorder="1"/>
    <xf numFmtId="2" fontId="15" fillId="5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15" fillId="6" borderId="1" xfId="0" applyFont="1" applyFill="1" applyBorder="1" applyAlignment="1">
      <alignment wrapText="1"/>
    </xf>
    <xf numFmtId="0" fontId="15" fillId="6" borderId="1" xfId="2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wrapText="1"/>
    </xf>
    <xf numFmtId="2" fontId="11" fillId="3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left" vertical="center" wrapText="1"/>
    </xf>
    <xf numFmtId="49" fontId="11" fillId="4" borderId="1" xfId="1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/>
    </xf>
    <xf numFmtId="0" fontId="15" fillId="0" borderId="1" xfId="0" applyFont="1" applyFill="1" applyBorder="1"/>
    <xf numFmtId="2" fontId="18" fillId="0" borderId="1" xfId="0" applyNumberFormat="1" applyFont="1" applyFill="1" applyBorder="1" applyAlignment="1">
      <alignment wrapText="1"/>
    </xf>
    <xf numFmtId="2" fontId="11" fillId="0" borderId="1" xfId="0" applyNumberFormat="1" applyFont="1" applyFill="1" applyBorder="1" applyAlignment="1">
      <alignment wrapText="1"/>
    </xf>
    <xf numFmtId="0" fontId="15" fillId="6" borderId="1" xfId="1" applyFont="1" applyFill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15" fillId="6" borderId="1" xfId="1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center"/>
    </xf>
    <xf numFmtId="49" fontId="12" fillId="4" borderId="1" xfId="1" applyNumberFormat="1" applyFont="1" applyFill="1" applyBorder="1" applyAlignment="1">
      <alignment horizontal="left" vertical="center" wrapText="1"/>
    </xf>
    <xf numFmtId="0" fontId="12" fillId="5" borderId="1" xfId="0" applyFont="1" applyFill="1" applyBorder="1" applyAlignment="1"/>
    <xf numFmtId="0" fontId="15" fillId="5" borderId="1" xfId="2" applyFont="1" applyFill="1" applyBorder="1" applyAlignment="1">
      <alignment horizontal="center"/>
    </xf>
    <xf numFmtId="49" fontId="11" fillId="5" borderId="1" xfId="1" applyNumberFormat="1" applyFont="1" applyFill="1" applyBorder="1" applyAlignment="1">
      <alignment horizontal="left" vertical="center" wrapText="1"/>
    </xf>
    <xf numFmtId="4" fontId="11" fillId="3" borderId="1" xfId="0" applyNumberFormat="1" applyFont="1" applyFill="1" applyBorder="1"/>
    <xf numFmtId="4" fontId="15" fillId="2" borderId="1" xfId="0" applyNumberFormat="1" applyFont="1" applyFill="1" applyBorder="1"/>
    <xf numFmtId="4" fontId="11" fillId="5" borderId="1" xfId="0" applyNumberFormat="1" applyFont="1" applyFill="1" applyBorder="1"/>
    <xf numFmtId="4" fontId="11" fillId="2" borderId="1" xfId="0" applyNumberFormat="1" applyFont="1" applyFill="1" applyBorder="1"/>
    <xf numFmtId="4" fontId="11" fillId="4" borderId="1" xfId="0" applyNumberFormat="1" applyFont="1" applyFill="1" applyBorder="1"/>
    <xf numFmtId="4" fontId="15" fillId="5" borderId="1" xfId="0" applyNumberFormat="1" applyFont="1" applyFill="1" applyBorder="1"/>
    <xf numFmtId="4" fontId="16" fillId="5" borderId="1" xfId="0" applyNumberFormat="1" applyFont="1" applyFill="1" applyBorder="1"/>
    <xf numFmtId="0" fontId="0" fillId="0" borderId="1" xfId="0" applyBorder="1" applyAlignment="1">
      <alignment wrapText="1"/>
    </xf>
    <xf numFmtId="2" fontId="13" fillId="0" borderId="1" xfId="0" applyNumberFormat="1" applyFont="1" applyBorder="1"/>
    <xf numFmtId="2" fontId="0" fillId="0" borderId="1" xfId="0" applyNumberFormat="1" applyBorder="1"/>
    <xf numFmtId="2" fontId="15" fillId="0" borderId="1" xfId="0" applyNumberFormat="1" applyFont="1" applyFill="1" applyBorder="1" applyAlignment="1">
      <alignment wrapText="1"/>
    </xf>
    <xf numFmtId="0" fontId="19" fillId="2" borderId="1" xfId="0" applyFont="1" applyFill="1" applyBorder="1"/>
    <xf numFmtId="4" fontId="20" fillId="0" borderId="1" xfId="0" applyNumberFormat="1" applyFont="1" applyBorder="1"/>
    <xf numFmtId="0" fontId="1" fillId="0" borderId="0" xfId="0" applyFont="1" applyFill="1" applyAlignment="1">
      <alignment horizontal="right"/>
    </xf>
    <xf numFmtId="2" fontId="11" fillId="2" borderId="1" xfId="0" applyNumberFormat="1" applyFont="1" applyFill="1" applyBorder="1" applyAlignment="1">
      <alignment horizontal="right"/>
    </xf>
    <xf numFmtId="0" fontId="21" fillId="0" borderId="4" xfId="0" applyFont="1" applyBorder="1" applyAlignment="1">
      <alignment horizontal="justify" vertical="top" wrapText="1"/>
    </xf>
    <xf numFmtId="0" fontId="18" fillId="0" borderId="8" xfId="0" applyFont="1" applyFill="1" applyBorder="1"/>
    <xf numFmtId="0" fontId="22" fillId="0" borderId="7" xfId="0" applyFont="1" applyFill="1" applyBorder="1" applyAlignment="1">
      <alignment horizontal="center"/>
    </xf>
    <xf numFmtId="0" fontId="19" fillId="0" borderId="8" xfId="0" applyFont="1" applyFill="1" applyBorder="1"/>
    <xf numFmtId="0" fontId="23" fillId="0" borderId="7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wrapText="1"/>
    </xf>
    <xf numFmtId="2" fontId="15" fillId="2" borderId="1" xfId="0" applyNumberFormat="1" applyFont="1" applyFill="1" applyBorder="1" applyAlignment="1">
      <alignment horizontal="center" wrapText="1"/>
    </xf>
    <xf numFmtId="0" fontId="18" fillId="0" borderId="6" xfId="0" applyFont="1" applyFill="1" applyBorder="1" applyAlignment="1">
      <alignment wrapText="1"/>
    </xf>
    <xf numFmtId="4" fontId="15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left" wrapText="1"/>
    </xf>
    <xf numFmtId="0" fontId="18" fillId="7" borderId="6" xfId="0" applyFont="1" applyFill="1" applyBorder="1" applyAlignment="1">
      <alignment wrapText="1"/>
    </xf>
    <xf numFmtId="0" fontId="23" fillId="7" borderId="7" xfId="0" applyFont="1" applyFill="1" applyBorder="1" applyAlignment="1">
      <alignment horizontal="center"/>
    </xf>
    <xf numFmtId="0" fontId="18" fillId="2" borderId="6" xfId="0" applyFont="1" applyFill="1" applyBorder="1" applyAlignment="1">
      <alignment wrapText="1"/>
    </xf>
    <xf numFmtId="0" fontId="19" fillId="0" borderId="6" xfId="0" applyFont="1" applyFill="1" applyBorder="1"/>
    <xf numFmtId="0" fontId="18" fillId="0" borderId="6" xfId="0" applyFont="1" applyFill="1" applyBorder="1"/>
    <xf numFmtId="2" fontId="11" fillId="3" borderId="1" xfId="0" applyNumberFormat="1" applyFont="1" applyFill="1" applyBorder="1"/>
    <xf numFmtId="0" fontId="18" fillId="3" borderId="6" xfId="0" applyFont="1" applyFill="1" applyBorder="1" applyAlignment="1">
      <alignment wrapText="1"/>
    </xf>
    <xf numFmtId="0" fontId="22" fillId="3" borderId="7" xfId="0" applyFont="1" applyFill="1" applyBorder="1" applyAlignment="1">
      <alignment horizontal="center"/>
    </xf>
    <xf numFmtId="0" fontId="23" fillId="3" borderId="7" xfId="0" applyFont="1" applyFill="1" applyBorder="1" applyAlignment="1">
      <alignment horizontal="center"/>
    </xf>
    <xf numFmtId="2" fontId="15" fillId="3" borderId="7" xfId="0" applyNumberFormat="1" applyFont="1" applyFill="1" applyBorder="1" applyAlignment="1">
      <alignment horizontal="center" wrapText="1"/>
    </xf>
    <xf numFmtId="2" fontId="11" fillId="5" borderId="7" xfId="0" applyNumberFormat="1" applyFont="1" applyFill="1" applyBorder="1" applyAlignment="1">
      <alignment horizontal="center" wrapText="1"/>
    </xf>
    <xf numFmtId="0" fontId="12" fillId="5" borderId="6" xfId="0" applyFont="1" applyFill="1" applyBorder="1" applyAlignment="1">
      <alignment horizontal="left" wrapText="1"/>
    </xf>
    <xf numFmtId="0" fontId="0" fillId="0" borderId="1" xfId="0" applyBorder="1"/>
    <xf numFmtId="0" fontId="13" fillId="4" borderId="1" xfId="0" applyFont="1" applyFill="1" applyBorder="1"/>
    <xf numFmtId="0" fontId="24" fillId="0" borderId="1" xfId="0" applyFont="1" applyBorder="1" applyAlignment="1">
      <alignment wrapText="1"/>
    </xf>
    <xf numFmtId="0" fontId="25" fillId="0" borderId="5" xfId="0" applyFont="1" applyBorder="1" applyAlignment="1">
      <alignment horizontal="justify" vertical="top" wrapText="1"/>
    </xf>
    <xf numFmtId="4" fontId="12" fillId="2" borderId="1" xfId="0" applyNumberFormat="1" applyFont="1" applyFill="1" applyBorder="1"/>
    <xf numFmtId="4" fontId="18" fillId="2" borderId="1" xfId="0" applyNumberFormat="1" applyFont="1" applyFill="1" applyBorder="1"/>
    <xf numFmtId="0" fontId="12" fillId="0" borderId="5" xfId="0" applyFont="1" applyBorder="1" applyAlignment="1">
      <alignment horizontal="justify" vertical="top" wrapText="1"/>
    </xf>
    <xf numFmtId="0" fontId="18" fillId="4" borderId="6" xfId="0" applyFont="1" applyFill="1" applyBorder="1"/>
    <xf numFmtId="0" fontId="22" fillId="4" borderId="7" xfId="0" applyFont="1" applyFill="1" applyBorder="1" applyAlignment="1">
      <alignment horizontal="center"/>
    </xf>
    <xf numFmtId="0" fontId="18" fillId="4" borderId="6" xfId="0" applyFont="1" applyFill="1" applyBorder="1" applyAlignment="1">
      <alignment wrapText="1"/>
    </xf>
    <xf numFmtId="2" fontId="17" fillId="4" borderId="1" xfId="0" applyNumberFormat="1" applyFont="1" applyFill="1" applyBorder="1"/>
    <xf numFmtId="2" fontId="15" fillId="2" borderId="1" xfId="0" applyNumberFormat="1" applyFont="1" applyFill="1" applyBorder="1" applyAlignment="1">
      <alignment horizontal="right"/>
    </xf>
    <xf numFmtId="0" fontId="18" fillId="3" borderId="6" xfId="0" applyFont="1" applyFill="1" applyBorder="1" applyAlignment="1">
      <alignment horizontal="left" wrapText="1"/>
    </xf>
    <xf numFmtId="0" fontId="25" fillId="0" borderId="9" xfId="0" applyFont="1" applyBorder="1" applyAlignment="1">
      <alignment horizontal="justify" vertical="top" wrapText="1"/>
    </xf>
    <xf numFmtId="3" fontId="18" fillId="2" borderId="7" xfId="0" applyNumberFormat="1" applyFont="1" applyFill="1" applyBorder="1" applyAlignment="1">
      <alignment wrapText="1"/>
    </xf>
    <xf numFmtId="3" fontId="19" fillId="2" borderId="7" xfId="0" applyNumberFormat="1" applyFont="1" applyFill="1" applyBorder="1" applyAlignment="1">
      <alignment wrapText="1"/>
    </xf>
    <xf numFmtId="0" fontId="2" fillId="2" borderId="1" xfId="2" applyFont="1" applyFill="1" applyBorder="1" applyAlignment="1">
      <alignment horizontal="right"/>
    </xf>
    <xf numFmtId="4" fontId="19" fillId="2" borderId="1" xfId="0" applyNumberFormat="1" applyFont="1" applyFill="1" applyBorder="1"/>
    <xf numFmtId="4" fontId="25" fillId="2" borderId="1" xfId="0" applyNumberFormat="1" applyFont="1" applyFill="1" applyBorder="1"/>
    <xf numFmtId="4" fontId="26" fillId="2" borderId="1" xfId="0" applyNumberFormat="1" applyFont="1" applyFill="1" applyBorder="1"/>
    <xf numFmtId="4" fontId="16" fillId="2" borderId="1" xfId="0" applyNumberFormat="1" applyFont="1" applyFill="1" applyBorder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5"/>
  <sheetViews>
    <sheetView tabSelected="1" topLeftCell="A6" workbookViewId="0">
      <selection activeCell="E71" sqref="E71"/>
    </sheetView>
  </sheetViews>
  <sheetFormatPr defaultRowHeight="15"/>
  <cols>
    <col min="1" max="1" width="4.85546875" customWidth="1"/>
    <col min="2" max="2" width="39.5703125" customWidth="1"/>
    <col min="3" max="3" width="9.5703125" customWidth="1"/>
    <col min="4" max="4" width="10" customWidth="1"/>
    <col min="5" max="5" width="10.28515625" customWidth="1"/>
  </cols>
  <sheetData>
    <row r="1" spans="1:6" ht="15.75">
      <c r="A1" s="1"/>
      <c r="B1" s="1" t="s">
        <v>2</v>
      </c>
      <c r="C1" s="2"/>
      <c r="D1" s="3" t="s">
        <v>3</v>
      </c>
    </row>
    <row r="2" spans="1:6" ht="18">
      <c r="A2" s="4"/>
      <c r="B2" s="116"/>
      <c r="C2" s="116"/>
      <c r="D2" s="5" t="s">
        <v>38</v>
      </c>
    </row>
    <row r="3" spans="1:6" ht="18">
      <c r="A3" s="4"/>
      <c r="B3" s="69"/>
      <c r="C3" s="6"/>
      <c r="D3" s="7"/>
    </row>
    <row r="4" spans="1:6" ht="18">
      <c r="A4" s="4"/>
      <c r="B4" s="69"/>
      <c r="C4" s="6"/>
      <c r="D4" s="8"/>
    </row>
    <row r="5" spans="1:6" ht="18">
      <c r="A5" s="117" t="s">
        <v>4</v>
      </c>
      <c r="B5" s="117"/>
      <c r="C5" s="117"/>
      <c r="D5" s="117"/>
    </row>
    <row r="6" spans="1:6" ht="15.75">
      <c r="A6" s="118" t="s">
        <v>37</v>
      </c>
      <c r="B6" s="118"/>
      <c r="C6" s="118"/>
      <c r="D6" s="118"/>
    </row>
    <row r="7" spans="1:6" ht="15.75">
      <c r="A7" s="9"/>
      <c r="B7" s="119"/>
      <c r="C7" s="119"/>
      <c r="D7" s="119"/>
    </row>
    <row r="8" spans="1:6">
      <c r="A8" s="9"/>
      <c r="B8" s="10"/>
      <c r="C8" s="11"/>
      <c r="D8" s="7" t="s">
        <v>5</v>
      </c>
    </row>
    <row r="9" spans="1:6" ht="23.25" customHeight="1">
      <c r="A9" s="114" t="s">
        <v>6</v>
      </c>
      <c r="B9" s="12" t="s">
        <v>7</v>
      </c>
      <c r="C9" s="12" t="s">
        <v>8</v>
      </c>
      <c r="D9" s="46" t="s">
        <v>9</v>
      </c>
      <c r="E9" s="47" t="s">
        <v>10</v>
      </c>
      <c r="F9" s="47" t="s">
        <v>10</v>
      </c>
    </row>
    <row r="10" spans="1:6">
      <c r="A10" s="115"/>
      <c r="B10" s="13"/>
      <c r="C10" s="13"/>
      <c r="D10" s="48" t="s">
        <v>39</v>
      </c>
      <c r="E10" s="47" t="s">
        <v>16</v>
      </c>
      <c r="F10" s="47" t="s">
        <v>48</v>
      </c>
    </row>
    <row r="11" spans="1:6">
      <c r="A11" s="20"/>
      <c r="B11" s="20" t="s">
        <v>11</v>
      </c>
      <c r="C11" s="29"/>
      <c r="D11" s="56">
        <f>E11+F11</f>
        <v>32391</v>
      </c>
      <c r="E11" s="56">
        <f>E21+E12</f>
        <v>19058</v>
      </c>
      <c r="F11" s="56">
        <f>F21+F12</f>
        <v>13333</v>
      </c>
    </row>
    <row r="12" spans="1:6" ht="15.75" thickBot="1">
      <c r="A12" s="20" t="s">
        <v>19</v>
      </c>
      <c r="B12" s="20" t="s">
        <v>0</v>
      </c>
      <c r="C12" s="29"/>
      <c r="D12" s="56">
        <f t="shared" ref="D12" si="0">E12+F12</f>
        <v>29266</v>
      </c>
      <c r="E12" s="56">
        <f>E18+E13+E19</f>
        <v>16289</v>
      </c>
      <c r="F12" s="56">
        <f>F18+F13</f>
        <v>12977</v>
      </c>
    </row>
    <row r="13" spans="1:6" ht="38.25" thickBot="1">
      <c r="A13" s="21" t="s">
        <v>17</v>
      </c>
      <c r="B13" s="71" t="s">
        <v>50</v>
      </c>
      <c r="C13" s="70" t="s">
        <v>53</v>
      </c>
      <c r="D13" s="58">
        <f>E13+F13</f>
        <v>26977</v>
      </c>
      <c r="E13" s="59">
        <f>E14+E17</f>
        <v>14000</v>
      </c>
      <c r="F13" s="59">
        <f>F14+F17</f>
        <v>12977</v>
      </c>
    </row>
    <row r="14" spans="1:6" ht="79.5" thickBot="1">
      <c r="A14" s="21"/>
      <c r="B14" s="99" t="s">
        <v>52</v>
      </c>
      <c r="C14" s="104" t="s">
        <v>54</v>
      </c>
      <c r="D14" s="58">
        <f t="shared" ref="D14:D84" si="1">E14+F14</f>
        <v>12154</v>
      </c>
      <c r="E14" s="98">
        <f>E15+E16</f>
        <v>6000</v>
      </c>
      <c r="F14" s="97">
        <f>F15+F16</f>
        <v>6154</v>
      </c>
    </row>
    <row r="15" spans="1:6" ht="32.25" thickBot="1">
      <c r="A15" s="21"/>
      <c r="B15" s="96" t="s">
        <v>95</v>
      </c>
      <c r="C15" s="104" t="s">
        <v>54</v>
      </c>
      <c r="D15" s="58">
        <f t="shared" si="1"/>
        <v>5792</v>
      </c>
      <c r="E15" s="110">
        <v>3000</v>
      </c>
      <c r="F15" s="111">
        <v>2792</v>
      </c>
    </row>
    <row r="16" spans="1:6" ht="32.25" thickBot="1">
      <c r="A16" s="21"/>
      <c r="B16" s="96" t="s">
        <v>96</v>
      </c>
      <c r="C16" s="104" t="s">
        <v>54</v>
      </c>
      <c r="D16" s="58">
        <f t="shared" si="1"/>
        <v>6362</v>
      </c>
      <c r="E16" s="110">
        <v>3000</v>
      </c>
      <c r="F16" s="111">
        <v>3362</v>
      </c>
    </row>
    <row r="17" spans="1:6" ht="34.5" customHeight="1" thickBot="1">
      <c r="A17" s="21"/>
      <c r="B17" s="106" t="s">
        <v>51</v>
      </c>
      <c r="C17" s="104" t="s">
        <v>55</v>
      </c>
      <c r="D17" s="58">
        <f t="shared" si="1"/>
        <v>14823</v>
      </c>
      <c r="E17" s="110">
        <v>8000</v>
      </c>
      <c r="F17" s="111">
        <v>6823</v>
      </c>
    </row>
    <row r="18" spans="1:6" ht="43.5">
      <c r="A18" s="21" t="s">
        <v>56</v>
      </c>
      <c r="B18" s="107" t="s">
        <v>46</v>
      </c>
      <c r="C18" s="109" t="s">
        <v>40</v>
      </c>
      <c r="D18" s="58">
        <f t="shared" si="1"/>
        <v>-269</v>
      </c>
      <c r="E18" s="68">
        <f>-214-55</f>
        <v>-269</v>
      </c>
      <c r="F18" s="68">
        <v>0</v>
      </c>
    </row>
    <row r="19" spans="1:6" ht="29.25">
      <c r="A19" s="21" t="s">
        <v>99</v>
      </c>
      <c r="B19" s="107" t="s">
        <v>100</v>
      </c>
      <c r="C19" s="109" t="s">
        <v>47</v>
      </c>
      <c r="D19" s="58">
        <f t="shared" si="1"/>
        <v>2558</v>
      </c>
      <c r="E19" s="68">
        <f>E20</f>
        <v>2558</v>
      </c>
      <c r="F19" s="68">
        <f>F20</f>
        <v>0</v>
      </c>
    </row>
    <row r="20" spans="1:6">
      <c r="A20" s="21"/>
      <c r="B20" s="108" t="s">
        <v>101</v>
      </c>
      <c r="C20" s="109" t="s">
        <v>102</v>
      </c>
      <c r="D20" s="58">
        <f t="shared" si="1"/>
        <v>2558</v>
      </c>
      <c r="E20" s="68">
        <v>2558</v>
      </c>
      <c r="F20" s="68"/>
    </row>
    <row r="21" spans="1:6">
      <c r="A21" s="22" t="s">
        <v>15</v>
      </c>
      <c r="B21" s="30" t="s">
        <v>1</v>
      </c>
      <c r="C21" s="31"/>
      <c r="D21" s="58">
        <f t="shared" si="1"/>
        <v>3125</v>
      </c>
      <c r="E21" s="58">
        <f>E23+E22</f>
        <v>2769</v>
      </c>
      <c r="F21" s="58">
        <f>F23+F22</f>
        <v>356</v>
      </c>
    </row>
    <row r="22" spans="1:6">
      <c r="A22" s="21"/>
      <c r="B22" s="67" t="s">
        <v>44</v>
      </c>
      <c r="C22" s="25" t="s">
        <v>45</v>
      </c>
      <c r="D22" s="58">
        <f t="shared" si="1"/>
        <v>269</v>
      </c>
      <c r="E22" s="59">
        <f>214+55</f>
        <v>269</v>
      </c>
      <c r="F22" s="59">
        <v>0</v>
      </c>
    </row>
    <row r="23" spans="1:6">
      <c r="A23" s="21"/>
      <c r="B23" s="32" t="s">
        <v>18</v>
      </c>
      <c r="C23" s="25" t="s">
        <v>47</v>
      </c>
      <c r="D23" s="58">
        <f t="shared" si="1"/>
        <v>2856</v>
      </c>
      <c r="E23" s="59">
        <f t="shared" ref="E23:F23" si="2">E24</f>
        <v>2500</v>
      </c>
      <c r="F23" s="59">
        <f t="shared" si="2"/>
        <v>356</v>
      </c>
    </row>
    <row r="24" spans="1:6" ht="52.5" customHeight="1">
      <c r="A24" s="21"/>
      <c r="B24" s="33" t="s">
        <v>28</v>
      </c>
      <c r="C24" s="34" t="s">
        <v>29</v>
      </c>
      <c r="D24" s="58">
        <f t="shared" si="1"/>
        <v>2856</v>
      </c>
      <c r="E24" s="59">
        <v>2500</v>
      </c>
      <c r="F24" s="59">
        <v>356</v>
      </c>
    </row>
    <row r="25" spans="1:6">
      <c r="A25" s="20"/>
      <c r="B25" s="35" t="s">
        <v>12</v>
      </c>
      <c r="C25" s="36"/>
      <c r="D25" s="58">
        <f t="shared" si="1"/>
        <v>40780</v>
      </c>
      <c r="E25" s="56">
        <f>E29+E26+E77+E115+E119</f>
        <v>27447</v>
      </c>
      <c r="F25" s="56">
        <f>F29+F26+F77+F115+F119</f>
        <v>13333</v>
      </c>
    </row>
    <row r="26" spans="1:6">
      <c r="A26" s="40"/>
      <c r="B26" s="100" t="s">
        <v>57</v>
      </c>
      <c r="C26" s="101" t="s">
        <v>58</v>
      </c>
      <c r="D26" s="58">
        <f t="shared" si="1"/>
        <v>2129</v>
      </c>
      <c r="E26" s="60">
        <f>E27</f>
        <v>1396</v>
      </c>
      <c r="F26" s="60">
        <f>F27</f>
        <v>733</v>
      </c>
    </row>
    <row r="27" spans="1:6">
      <c r="A27" s="21"/>
      <c r="B27" s="74" t="s">
        <v>0</v>
      </c>
      <c r="C27" s="75"/>
      <c r="D27" s="58">
        <f t="shared" si="1"/>
        <v>2129</v>
      </c>
      <c r="E27" s="57">
        <f>E28</f>
        <v>1396</v>
      </c>
      <c r="F27" s="57">
        <f>F28</f>
        <v>733</v>
      </c>
    </row>
    <row r="28" spans="1:6">
      <c r="A28" s="21"/>
      <c r="B28" s="76" t="s">
        <v>59</v>
      </c>
      <c r="C28" s="77" t="s">
        <v>60</v>
      </c>
      <c r="D28" s="58">
        <f t="shared" si="1"/>
        <v>2129</v>
      </c>
      <c r="E28" s="57">
        <f>1210+1000-1-80-733</f>
        <v>1396</v>
      </c>
      <c r="F28" s="57">
        <v>733</v>
      </c>
    </row>
    <row r="29" spans="1:6">
      <c r="A29" s="26"/>
      <c r="B29" s="39" t="s">
        <v>20</v>
      </c>
      <c r="C29" s="40"/>
      <c r="D29" s="58">
        <f t="shared" si="1"/>
        <v>4658</v>
      </c>
      <c r="E29" s="60">
        <f>E30+E49</f>
        <v>4302</v>
      </c>
      <c r="F29" s="60">
        <f>F30+F49</f>
        <v>356</v>
      </c>
    </row>
    <row r="30" spans="1:6">
      <c r="A30" s="23"/>
      <c r="B30" s="55" t="s">
        <v>36</v>
      </c>
      <c r="C30" s="37" t="s">
        <v>30</v>
      </c>
      <c r="D30" s="58">
        <f t="shared" si="1"/>
        <v>2856</v>
      </c>
      <c r="E30" s="58">
        <f>E31+E34+E37+E40+E46+E43</f>
        <v>2500</v>
      </c>
      <c r="F30" s="58">
        <f>F31+F34+F37+F40+F46+F43</f>
        <v>356</v>
      </c>
    </row>
    <row r="31" spans="1:6" ht="20.25" customHeight="1">
      <c r="A31" s="24"/>
      <c r="B31" s="43" t="s">
        <v>21</v>
      </c>
      <c r="C31" s="37" t="s">
        <v>30</v>
      </c>
      <c r="D31" s="58">
        <f t="shared" si="1"/>
        <v>2856</v>
      </c>
      <c r="E31" s="57">
        <f t="shared" ref="E31:F31" si="3">E32</f>
        <v>2500</v>
      </c>
      <c r="F31" s="57">
        <f t="shared" si="3"/>
        <v>356</v>
      </c>
    </row>
    <row r="32" spans="1:6">
      <c r="A32" s="24"/>
      <c r="B32" s="41" t="s">
        <v>1</v>
      </c>
      <c r="C32" s="37"/>
      <c r="D32" s="58">
        <f t="shared" si="1"/>
        <v>2856</v>
      </c>
      <c r="E32" s="57">
        <f>E33</f>
        <v>2500</v>
      </c>
      <c r="F32" s="57">
        <f>F33</f>
        <v>356</v>
      </c>
    </row>
    <row r="33" spans="1:6" ht="26.25" customHeight="1">
      <c r="A33" s="24"/>
      <c r="B33" s="44" t="s">
        <v>22</v>
      </c>
      <c r="C33" s="49" t="s">
        <v>23</v>
      </c>
      <c r="D33" s="58">
        <f t="shared" si="1"/>
        <v>2856</v>
      </c>
      <c r="E33" s="59">
        <v>2500</v>
      </c>
      <c r="F33" s="59">
        <v>356</v>
      </c>
    </row>
    <row r="34" spans="1:6" hidden="1">
      <c r="A34" s="24"/>
      <c r="B34" s="43" t="s">
        <v>31</v>
      </c>
      <c r="C34" s="37" t="s">
        <v>30</v>
      </c>
      <c r="D34" s="58">
        <f t="shared" si="1"/>
        <v>0</v>
      </c>
      <c r="E34" s="59">
        <f>E35</f>
        <v>0</v>
      </c>
      <c r="F34" s="59">
        <f>F35</f>
        <v>0</v>
      </c>
    </row>
    <row r="35" spans="1:6" hidden="1">
      <c r="A35" s="24"/>
      <c r="B35" s="41" t="s">
        <v>1</v>
      </c>
      <c r="C35" s="37"/>
      <c r="D35" s="58">
        <f t="shared" si="1"/>
        <v>0</v>
      </c>
      <c r="E35" s="59">
        <f>E36</f>
        <v>0</v>
      </c>
      <c r="F35" s="59">
        <f>F36</f>
        <v>0</v>
      </c>
    </row>
    <row r="36" spans="1:6" ht="28.5" hidden="1" customHeight="1">
      <c r="A36" s="24"/>
      <c r="B36" s="44" t="s">
        <v>22</v>
      </c>
      <c r="C36" s="49" t="s">
        <v>23</v>
      </c>
      <c r="D36" s="58">
        <f t="shared" si="1"/>
        <v>0</v>
      </c>
      <c r="E36" s="59"/>
      <c r="F36" s="59"/>
    </row>
    <row r="37" spans="1:6" ht="19.5" hidden="1" customHeight="1">
      <c r="A37" s="24"/>
      <c r="B37" s="43" t="s">
        <v>32</v>
      </c>
      <c r="C37" s="37" t="s">
        <v>30</v>
      </c>
      <c r="D37" s="58">
        <f t="shared" si="1"/>
        <v>0</v>
      </c>
      <c r="E37" s="59">
        <f>E38</f>
        <v>0</v>
      </c>
      <c r="F37" s="59">
        <f>F38</f>
        <v>0</v>
      </c>
    </row>
    <row r="38" spans="1:6" hidden="1">
      <c r="A38" s="24"/>
      <c r="B38" s="41" t="s">
        <v>1</v>
      </c>
      <c r="C38" s="37"/>
      <c r="D38" s="58">
        <f t="shared" si="1"/>
        <v>0</v>
      </c>
      <c r="E38" s="59">
        <f>E39</f>
        <v>0</v>
      </c>
      <c r="F38" s="59">
        <f>F39</f>
        <v>0</v>
      </c>
    </row>
    <row r="39" spans="1:6" ht="24.75" hidden="1" customHeight="1">
      <c r="A39" s="24"/>
      <c r="B39" s="44" t="s">
        <v>22</v>
      </c>
      <c r="C39" s="49" t="s">
        <v>23</v>
      </c>
      <c r="D39" s="58">
        <f t="shared" si="1"/>
        <v>0</v>
      </c>
      <c r="E39" s="59">
        <v>0</v>
      </c>
      <c r="F39" s="59">
        <v>0</v>
      </c>
    </row>
    <row r="40" spans="1:6" ht="26.25" hidden="1">
      <c r="A40" s="24"/>
      <c r="B40" s="43" t="s">
        <v>33</v>
      </c>
      <c r="C40" s="37" t="s">
        <v>30</v>
      </c>
      <c r="D40" s="58">
        <f t="shared" si="1"/>
        <v>0</v>
      </c>
      <c r="E40" s="59">
        <f>E41</f>
        <v>0</v>
      </c>
      <c r="F40" s="59">
        <f>F41</f>
        <v>0</v>
      </c>
    </row>
    <row r="41" spans="1:6" hidden="1">
      <c r="A41" s="24"/>
      <c r="B41" s="41" t="s">
        <v>1</v>
      </c>
      <c r="C41" s="37"/>
      <c r="D41" s="58">
        <f t="shared" si="1"/>
        <v>0</v>
      </c>
      <c r="E41" s="59">
        <f>E42</f>
        <v>0</v>
      </c>
      <c r="F41" s="59">
        <f>F42</f>
        <v>0</v>
      </c>
    </row>
    <row r="42" spans="1:6" ht="29.25" hidden="1" customHeight="1">
      <c r="A42" s="24"/>
      <c r="B42" s="44" t="s">
        <v>22</v>
      </c>
      <c r="C42" s="49" t="s">
        <v>23</v>
      </c>
      <c r="D42" s="58">
        <f t="shared" si="1"/>
        <v>0</v>
      </c>
      <c r="E42" s="59">
        <v>0</v>
      </c>
      <c r="F42" s="59">
        <v>0</v>
      </c>
    </row>
    <row r="43" spans="1:6" ht="26.25" hidden="1">
      <c r="A43" s="24"/>
      <c r="B43" s="43" t="s">
        <v>34</v>
      </c>
      <c r="C43" s="37" t="s">
        <v>30</v>
      </c>
      <c r="D43" s="58">
        <f t="shared" si="1"/>
        <v>0</v>
      </c>
      <c r="E43" s="59">
        <f>E44</f>
        <v>0</v>
      </c>
      <c r="F43" s="59">
        <f>F44</f>
        <v>0</v>
      </c>
    </row>
    <row r="44" spans="1:6" hidden="1">
      <c r="A44" s="24"/>
      <c r="B44" s="41" t="s">
        <v>1</v>
      </c>
      <c r="C44" s="37"/>
      <c r="D44" s="58">
        <f t="shared" si="1"/>
        <v>0</v>
      </c>
      <c r="E44" s="59">
        <f>E45</f>
        <v>0</v>
      </c>
      <c r="F44" s="59">
        <f>F45</f>
        <v>0</v>
      </c>
    </row>
    <row r="45" spans="1:6" ht="23.25" hidden="1" customHeight="1">
      <c r="A45" s="24"/>
      <c r="B45" s="44" t="s">
        <v>22</v>
      </c>
      <c r="C45" s="49" t="s">
        <v>23</v>
      </c>
      <c r="D45" s="58">
        <f t="shared" si="1"/>
        <v>0</v>
      </c>
      <c r="E45" s="59">
        <v>0</v>
      </c>
      <c r="F45" s="59">
        <v>0</v>
      </c>
    </row>
    <row r="46" spans="1:6" ht="23.25" hidden="1" customHeight="1">
      <c r="A46" s="24"/>
      <c r="B46" s="43" t="s">
        <v>35</v>
      </c>
      <c r="C46" s="37" t="s">
        <v>30</v>
      </c>
      <c r="D46" s="58">
        <f t="shared" si="1"/>
        <v>0</v>
      </c>
      <c r="E46" s="59">
        <f>E47</f>
        <v>0</v>
      </c>
      <c r="F46" s="59">
        <f>F47</f>
        <v>0</v>
      </c>
    </row>
    <row r="47" spans="1:6" hidden="1">
      <c r="A47" s="24"/>
      <c r="B47" s="41" t="s">
        <v>1</v>
      </c>
      <c r="C47" s="37"/>
      <c r="D47" s="58">
        <f t="shared" si="1"/>
        <v>0</v>
      </c>
      <c r="E47" s="59">
        <f>E48</f>
        <v>0</v>
      </c>
      <c r="F47" s="59">
        <f>F48</f>
        <v>0</v>
      </c>
    </row>
    <row r="48" spans="1:6" ht="29.25" hidden="1" customHeight="1">
      <c r="A48" s="24"/>
      <c r="B48" s="44" t="s">
        <v>22</v>
      </c>
      <c r="C48" s="49" t="s">
        <v>23</v>
      </c>
      <c r="D48" s="58">
        <f t="shared" si="1"/>
        <v>0</v>
      </c>
      <c r="E48" s="57">
        <v>0</v>
      </c>
      <c r="F48" s="57">
        <v>0</v>
      </c>
    </row>
    <row r="49" spans="1:6" ht="15.75">
      <c r="A49" s="23"/>
      <c r="B49" s="53" t="s">
        <v>24</v>
      </c>
      <c r="C49" s="54" t="s">
        <v>25</v>
      </c>
      <c r="D49" s="58">
        <f t="shared" si="1"/>
        <v>1802</v>
      </c>
      <c r="E49" s="61">
        <f>E50+E72+E55+E58+E61+E69+E64</f>
        <v>1802</v>
      </c>
      <c r="F49" s="61">
        <f>F50+F72+F55+F58+F61+F69+F64</f>
        <v>0</v>
      </c>
    </row>
    <row r="50" spans="1:6">
      <c r="A50" s="24"/>
      <c r="B50" s="43" t="s">
        <v>21</v>
      </c>
      <c r="C50" s="50" t="s">
        <v>25</v>
      </c>
      <c r="D50" s="58">
        <f t="shared" si="1"/>
        <v>1372</v>
      </c>
      <c r="E50" s="57">
        <f>E53+E51</f>
        <v>1372</v>
      </c>
      <c r="F50" s="57">
        <f>F53</f>
        <v>0</v>
      </c>
    </row>
    <row r="51" spans="1:6">
      <c r="A51" s="24"/>
      <c r="B51" s="66" t="s">
        <v>0</v>
      </c>
      <c r="C51" s="50"/>
      <c r="D51" s="58">
        <f t="shared" si="1"/>
        <v>1000</v>
      </c>
      <c r="E51" s="112">
        <f>E52</f>
        <v>1000</v>
      </c>
      <c r="F51" s="112">
        <f>F52</f>
        <v>0</v>
      </c>
    </row>
    <row r="52" spans="1:6">
      <c r="A52" s="24"/>
      <c r="B52" s="66" t="s">
        <v>42</v>
      </c>
      <c r="C52" s="50" t="s">
        <v>43</v>
      </c>
      <c r="D52" s="58">
        <f t="shared" si="1"/>
        <v>1000</v>
      </c>
      <c r="E52" s="57">
        <v>1000</v>
      </c>
      <c r="F52" s="57"/>
    </row>
    <row r="53" spans="1:6">
      <c r="A53" s="24"/>
      <c r="B53" s="27" t="s">
        <v>1</v>
      </c>
      <c r="C53" s="37"/>
      <c r="D53" s="58">
        <f t="shared" si="1"/>
        <v>372</v>
      </c>
      <c r="E53" s="57">
        <f>E54</f>
        <v>372</v>
      </c>
      <c r="F53" s="57">
        <f>F54</f>
        <v>0</v>
      </c>
    </row>
    <row r="54" spans="1:6" ht="19.5" customHeight="1">
      <c r="A54" s="24"/>
      <c r="B54" s="38" t="s">
        <v>26</v>
      </c>
      <c r="C54" s="51" t="s">
        <v>27</v>
      </c>
      <c r="D54" s="58">
        <f t="shared" si="1"/>
        <v>372</v>
      </c>
      <c r="E54" s="59">
        <f>318+54</f>
        <v>372</v>
      </c>
      <c r="F54" s="59">
        <v>0</v>
      </c>
    </row>
    <row r="55" spans="1:6" ht="30.75" customHeight="1">
      <c r="A55" s="24"/>
      <c r="B55" s="42" t="s">
        <v>103</v>
      </c>
      <c r="C55" s="50" t="s">
        <v>25</v>
      </c>
      <c r="D55" s="58">
        <f t="shared" si="1"/>
        <v>100</v>
      </c>
      <c r="E55" s="59">
        <f>E56</f>
        <v>100</v>
      </c>
      <c r="F55" s="59">
        <f>F56</f>
        <v>0</v>
      </c>
    </row>
    <row r="56" spans="1:6" ht="19.5" customHeight="1">
      <c r="A56" s="24"/>
      <c r="B56" s="66" t="s">
        <v>0</v>
      </c>
      <c r="C56" s="50"/>
      <c r="D56" s="58">
        <f t="shared" si="1"/>
        <v>100</v>
      </c>
      <c r="E56" s="59">
        <f>E57</f>
        <v>100</v>
      </c>
      <c r="F56" s="59">
        <f>F57</f>
        <v>0</v>
      </c>
    </row>
    <row r="57" spans="1:6" ht="19.5" customHeight="1">
      <c r="A57" s="24"/>
      <c r="B57" s="66" t="s">
        <v>42</v>
      </c>
      <c r="C57" s="50" t="s">
        <v>43</v>
      </c>
      <c r="D57" s="58">
        <f t="shared" si="1"/>
        <v>100</v>
      </c>
      <c r="E57" s="113">
        <v>100</v>
      </c>
      <c r="F57" s="59">
        <v>0</v>
      </c>
    </row>
    <row r="58" spans="1:6" ht="27" customHeight="1">
      <c r="A58" s="24"/>
      <c r="B58" s="43" t="s">
        <v>104</v>
      </c>
      <c r="C58" s="50" t="s">
        <v>25</v>
      </c>
      <c r="D58" s="58">
        <f t="shared" si="1"/>
        <v>200</v>
      </c>
      <c r="E58" s="59">
        <f>E59</f>
        <v>200</v>
      </c>
      <c r="F58" s="59">
        <f>F59</f>
        <v>0</v>
      </c>
    </row>
    <row r="59" spans="1:6" ht="19.5" customHeight="1">
      <c r="A59" s="24"/>
      <c r="B59" s="66" t="s">
        <v>0</v>
      </c>
      <c r="C59" s="50"/>
      <c r="D59" s="58">
        <f t="shared" si="1"/>
        <v>200</v>
      </c>
      <c r="E59" s="59">
        <f>E60</f>
        <v>200</v>
      </c>
      <c r="F59" s="59">
        <f>F60</f>
        <v>0</v>
      </c>
    </row>
    <row r="60" spans="1:6" ht="18.75" customHeight="1">
      <c r="A60" s="24"/>
      <c r="B60" s="66" t="s">
        <v>42</v>
      </c>
      <c r="C60" s="50" t="s">
        <v>43</v>
      </c>
      <c r="D60" s="58">
        <f t="shared" si="1"/>
        <v>200</v>
      </c>
      <c r="E60" s="113">
        <v>200</v>
      </c>
      <c r="F60" s="59">
        <v>0</v>
      </c>
    </row>
    <row r="61" spans="1:6" ht="19.5" hidden="1" customHeight="1">
      <c r="A61" s="24"/>
      <c r="B61" s="43" t="s">
        <v>61</v>
      </c>
      <c r="C61" s="50" t="s">
        <v>25</v>
      </c>
      <c r="D61" s="58">
        <f t="shared" si="1"/>
        <v>0</v>
      </c>
      <c r="E61" s="59"/>
      <c r="F61" s="59"/>
    </row>
    <row r="62" spans="1:6" ht="1.5" customHeight="1">
      <c r="A62" s="24"/>
      <c r="B62" s="66" t="s">
        <v>0</v>
      </c>
      <c r="C62" s="50"/>
      <c r="D62" s="58">
        <f t="shared" si="1"/>
        <v>0</v>
      </c>
      <c r="E62" s="59"/>
      <c r="F62" s="59"/>
    </row>
    <row r="63" spans="1:6" ht="12" hidden="1" customHeight="1">
      <c r="A63" s="24"/>
      <c r="B63" s="66" t="s">
        <v>42</v>
      </c>
      <c r="C63" s="50" t="s">
        <v>43</v>
      </c>
      <c r="D63" s="58">
        <f t="shared" si="1"/>
        <v>0</v>
      </c>
      <c r="E63" s="59"/>
      <c r="F63" s="59"/>
    </row>
    <row r="64" spans="1:6" ht="30.75" customHeight="1">
      <c r="A64" s="24"/>
      <c r="B64" s="43" t="s">
        <v>105</v>
      </c>
      <c r="C64" s="50" t="s">
        <v>25</v>
      </c>
      <c r="D64" s="58">
        <f t="shared" si="1"/>
        <v>80</v>
      </c>
      <c r="E64" s="59">
        <f>E65+E67</f>
        <v>80</v>
      </c>
      <c r="F64" s="59">
        <f>F65+F67</f>
        <v>0</v>
      </c>
    </row>
    <row r="65" spans="1:6" ht="19.5" customHeight="1">
      <c r="A65" s="24"/>
      <c r="B65" s="66" t="s">
        <v>0</v>
      </c>
      <c r="C65" s="50"/>
      <c r="D65" s="58">
        <f t="shared" si="1"/>
        <v>25</v>
      </c>
      <c r="E65" s="59">
        <f>E66</f>
        <v>25</v>
      </c>
      <c r="F65" s="59">
        <f>F66</f>
        <v>0</v>
      </c>
    </row>
    <row r="66" spans="1:6" ht="19.5" customHeight="1">
      <c r="A66" s="24"/>
      <c r="B66" s="66" t="s">
        <v>42</v>
      </c>
      <c r="C66" s="50" t="s">
        <v>43</v>
      </c>
      <c r="D66" s="58">
        <f t="shared" si="1"/>
        <v>25</v>
      </c>
      <c r="E66" s="59">
        <v>25</v>
      </c>
      <c r="F66" s="59"/>
    </row>
    <row r="67" spans="1:6" ht="19.5" customHeight="1">
      <c r="A67" s="24"/>
      <c r="B67" s="27" t="s">
        <v>1</v>
      </c>
      <c r="C67" s="37"/>
      <c r="D67" s="58">
        <f t="shared" si="1"/>
        <v>55</v>
      </c>
      <c r="E67" s="59">
        <f>E68</f>
        <v>55</v>
      </c>
      <c r="F67" s="59">
        <f>F68</f>
        <v>0</v>
      </c>
    </row>
    <row r="68" spans="1:6" ht="19.5" customHeight="1">
      <c r="A68" s="24"/>
      <c r="B68" s="38" t="s">
        <v>26</v>
      </c>
      <c r="C68" s="51" t="s">
        <v>27</v>
      </c>
      <c r="D68" s="58">
        <f t="shared" si="1"/>
        <v>55</v>
      </c>
      <c r="E68" s="59">
        <f>35+20</f>
        <v>55</v>
      </c>
      <c r="F68" s="59"/>
    </row>
    <row r="69" spans="1:6" ht="19.5" customHeight="1">
      <c r="A69" s="24"/>
      <c r="B69" s="43" t="s">
        <v>106</v>
      </c>
      <c r="C69" s="50" t="s">
        <v>25</v>
      </c>
      <c r="D69" s="58">
        <f t="shared" si="1"/>
        <v>50</v>
      </c>
      <c r="E69" s="59">
        <f>E70</f>
        <v>50</v>
      </c>
      <c r="F69" s="59">
        <f>F70</f>
        <v>0</v>
      </c>
    </row>
    <row r="70" spans="1:6" ht="19.5" customHeight="1">
      <c r="A70" s="24"/>
      <c r="B70" s="66" t="s">
        <v>0</v>
      </c>
      <c r="C70" s="50"/>
      <c r="D70" s="58">
        <f t="shared" si="1"/>
        <v>50</v>
      </c>
      <c r="E70" s="59">
        <f>E71</f>
        <v>50</v>
      </c>
      <c r="F70" s="59">
        <f>F71</f>
        <v>0</v>
      </c>
    </row>
    <row r="71" spans="1:6" ht="19.5" customHeight="1">
      <c r="A71" s="24"/>
      <c r="B71" s="66" t="s">
        <v>42</v>
      </c>
      <c r="C71" s="50" t="s">
        <v>43</v>
      </c>
      <c r="D71" s="58">
        <f t="shared" si="1"/>
        <v>50</v>
      </c>
      <c r="E71" s="113">
        <v>50</v>
      </c>
      <c r="F71" s="59">
        <v>0</v>
      </c>
    </row>
    <row r="72" spans="1:6" ht="19.5" customHeight="1">
      <c r="A72" s="24"/>
      <c r="B72" s="43" t="s">
        <v>41</v>
      </c>
      <c r="C72" s="50" t="s">
        <v>25</v>
      </c>
      <c r="D72" s="58">
        <f t="shared" si="1"/>
        <v>0</v>
      </c>
      <c r="E72" s="59">
        <f>E75+E73</f>
        <v>0</v>
      </c>
      <c r="F72" s="59">
        <f>F75+F73</f>
        <v>0</v>
      </c>
    </row>
    <row r="73" spans="1:6" ht="19.5" customHeight="1">
      <c r="A73" s="24"/>
      <c r="B73" s="66" t="s">
        <v>0</v>
      </c>
      <c r="C73" s="50"/>
      <c r="D73" s="58">
        <f t="shared" si="1"/>
        <v>-214</v>
      </c>
      <c r="E73" s="59">
        <f>E74</f>
        <v>-214</v>
      </c>
      <c r="F73" s="59">
        <f>F74</f>
        <v>0</v>
      </c>
    </row>
    <row r="74" spans="1:6" ht="19.5" customHeight="1">
      <c r="A74" s="24"/>
      <c r="B74" s="66" t="s">
        <v>42</v>
      </c>
      <c r="C74" s="50" t="s">
        <v>43</v>
      </c>
      <c r="D74" s="58">
        <f t="shared" si="1"/>
        <v>-214</v>
      </c>
      <c r="E74" s="59">
        <v>-214</v>
      </c>
      <c r="F74" s="59">
        <v>0</v>
      </c>
    </row>
    <row r="75" spans="1:6" ht="19.5" customHeight="1">
      <c r="A75" s="24"/>
      <c r="B75" s="41" t="s">
        <v>1</v>
      </c>
      <c r="C75" s="37"/>
      <c r="D75" s="58">
        <f t="shared" si="1"/>
        <v>214</v>
      </c>
      <c r="E75" s="59">
        <f>E76</f>
        <v>214</v>
      </c>
      <c r="F75" s="59">
        <f>F76</f>
        <v>0</v>
      </c>
    </row>
    <row r="76" spans="1:6" ht="19.5" customHeight="1">
      <c r="A76" s="24"/>
      <c r="B76" s="38" t="s">
        <v>26</v>
      </c>
      <c r="C76" s="51" t="s">
        <v>27</v>
      </c>
      <c r="D76" s="58">
        <f t="shared" si="1"/>
        <v>214</v>
      </c>
      <c r="E76" s="59">
        <v>214</v>
      </c>
      <c r="F76" s="59">
        <v>0</v>
      </c>
    </row>
    <row r="77" spans="1:6" ht="19.5" customHeight="1">
      <c r="A77" s="24"/>
      <c r="B77" s="100" t="s">
        <v>62</v>
      </c>
      <c r="C77" s="101">
        <v>68.02</v>
      </c>
      <c r="D77" s="58">
        <f t="shared" si="1"/>
        <v>18318</v>
      </c>
      <c r="E77" s="60">
        <f>E78+E83+E108+E111</f>
        <v>6074</v>
      </c>
      <c r="F77" s="60">
        <f>F78+F83+F108+F111</f>
        <v>12244</v>
      </c>
    </row>
    <row r="78" spans="1:6" ht="47.25" customHeight="1">
      <c r="A78" s="24"/>
      <c r="B78" s="78" t="s">
        <v>63</v>
      </c>
      <c r="C78" s="73" t="s">
        <v>64</v>
      </c>
      <c r="D78" s="58">
        <f t="shared" si="1"/>
        <v>11882</v>
      </c>
      <c r="E78" s="59">
        <f>E79</f>
        <v>3000</v>
      </c>
      <c r="F78" s="59">
        <f>F79</f>
        <v>8882</v>
      </c>
    </row>
    <row r="79" spans="1:6" ht="19.5" customHeight="1">
      <c r="A79" s="24"/>
      <c r="B79" s="72" t="s">
        <v>0</v>
      </c>
      <c r="C79" s="73"/>
      <c r="D79" s="58">
        <f t="shared" si="1"/>
        <v>11882</v>
      </c>
      <c r="E79" s="59">
        <f>E80+E81+E82</f>
        <v>3000</v>
      </c>
      <c r="F79" s="59">
        <f>F80+F81+F82</f>
        <v>8882</v>
      </c>
    </row>
    <row r="80" spans="1:6" ht="19.5" customHeight="1">
      <c r="A80" s="24"/>
      <c r="B80" s="38" t="s">
        <v>65</v>
      </c>
      <c r="C80" s="51" t="s">
        <v>71</v>
      </c>
      <c r="D80" s="58">
        <f t="shared" si="1"/>
        <v>10917</v>
      </c>
      <c r="E80" s="59">
        <f>10917-9615+733</f>
        <v>2035</v>
      </c>
      <c r="F80" s="59">
        <f>6823+2792-733</f>
        <v>8882</v>
      </c>
    </row>
    <row r="81" spans="1:6" ht="19.5" customHeight="1">
      <c r="A81" s="24"/>
      <c r="B81" s="80" t="s">
        <v>59</v>
      </c>
      <c r="C81" s="77" t="s">
        <v>60</v>
      </c>
      <c r="D81" s="58">
        <f t="shared" si="1"/>
        <v>960</v>
      </c>
      <c r="E81" s="79">
        <v>960</v>
      </c>
      <c r="F81" s="59">
        <v>0</v>
      </c>
    </row>
    <row r="82" spans="1:6" ht="19.5" customHeight="1">
      <c r="A82" s="24"/>
      <c r="B82" s="38" t="s">
        <v>66</v>
      </c>
      <c r="C82" s="51" t="s">
        <v>67</v>
      </c>
      <c r="D82" s="58">
        <f t="shared" si="1"/>
        <v>5</v>
      </c>
      <c r="E82" s="59">
        <v>5</v>
      </c>
      <c r="F82" s="59">
        <v>0</v>
      </c>
    </row>
    <row r="83" spans="1:6" ht="19.5" customHeight="1">
      <c r="A83" s="24"/>
      <c r="B83" s="81" t="s">
        <v>68</v>
      </c>
      <c r="C83" s="82" t="s">
        <v>72</v>
      </c>
      <c r="D83" s="58">
        <f t="shared" si="1"/>
        <v>6362</v>
      </c>
      <c r="E83" s="59">
        <f>E84+E92+E96+E100+E88+E104</f>
        <v>3000</v>
      </c>
      <c r="F83" s="59">
        <f>F84+F92+F96+F100+F88+F104</f>
        <v>3362</v>
      </c>
    </row>
    <row r="84" spans="1:6" ht="33" customHeight="1">
      <c r="A84" s="86"/>
      <c r="B84" s="87" t="s">
        <v>69</v>
      </c>
      <c r="C84" s="88" t="s">
        <v>70</v>
      </c>
      <c r="D84" s="58">
        <f t="shared" si="1"/>
        <v>3111</v>
      </c>
      <c r="E84" s="56">
        <f>E85</f>
        <v>1249</v>
      </c>
      <c r="F84" s="56">
        <f>F85</f>
        <v>1862</v>
      </c>
    </row>
    <row r="85" spans="1:6" ht="19.5" customHeight="1">
      <c r="A85" s="24"/>
      <c r="B85" s="72" t="s">
        <v>0</v>
      </c>
      <c r="C85" s="73"/>
      <c r="D85" s="58">
        <f t="shared" ref="D85:D125" si="4">E85+F85</f>
        <v>3111</v>
      </c>
      <c r="E85" s="59">
        <f>E86+E87</f>
        <v>1249</v>
      </c>
      <c r="F85" s="59">
        <f>F86+F87</f>
        <v>1862</v>
      </c>
    </row>
    <row r="86" spans="1:6" ht="19.5" customHeight="1">
      <c r="A86" s="24"/>
      <c r="B86" s="38" t="s">
        <v>65</v>
      </c>
      <c r="C86" s="51" t="s">
        <v>71</v>
      </c>
      <c r="D86" s="58">
        <f t="shared" si="4"/>
        <v>3011</v>
      </c>
      <c r="E86" s="59">
        <f>3288-100-97-80-1862</f>
        <v>1149</v>
      </c>
      <c r="F86" s="59">
        <v>1862</v>
      </c>
    </row>
    <row r="87" spans="1:6" ht="19.5" customHeight="1">
      <c r="A87" s="24"/>
      <c r="B87" s="80" t="s">
        <v>59</v>
      </c>
      <c r="C87" s="77" t="s">
        <v>60</v>
      </c>
      <c r="D87" s="58">
        <f t="shared" si="4"/>
        <v>100</v>
      </c>
      <c r="E87" s="59">
        <v>100</v>
      </c>
      <c r="F87" s="59">
        <v>0</v>
      </c>
    </row>
    <row r="88" spans="1:6" ht="29.25" customHeight="1">
      <c r="A88" s="24"/>
      <c r="B88" s="87" t="s">
        <v>94</v>
      </c>
      <c r="C88" s="88" t="s">
        <v>70</v>
      </c>
      <c r="D88" s="58">
        <f t="shared" si="4"/>
        <v>97</v>
      </c>
      <c r="E88" s="56">
        <f>E89</f>
        <v>97</v>
      </c>
      <c r="F88" s="56">
        <f>F89</f>
        <v>0</v>
      </c>
    </row>
    <row r="89" spans="1:6" ht="19.5" customHeight="1">
      <c r="A89" s="24"/>
      <c r="B89" s="72" t="s">
        <v>0</v>
      </c>
      <c r="C89" s="73"/>
      <c r="D89" s="58">
        <f t="shared" si="4"/>
        <v>97</v>
      </c>
      <c r="E89" s="59">
        <f>E90+E91</f>
        <v>97</v>
      </c>
      <c r="F89" s="59">
        <f>F90+F91</f>
        <v>0</v>
      </c>
    </row>
    <row r="90" spans="1:6" ht="0.75" customHeight="1">
      <c r="A90" s="24"/>
      <c r="B90" s="38" t="s">
        <v>65</v>
      </c>
      <c r="C90" s="51" t="s">
        <v>71</v>
      </c>
      <c r="D90" s="58">
        <f t="shared" si="4"/>
        <v>0</v>
      </c>
      <c r="E90" s="59"/>
      <c r="F90" s="59">
        <v>0</v>
      </c>
    </row>
    <row r="91" spans="1:6" ht="19.5" customHeight="1">
      <c r="A91" s="24"/>
      <c r="B91" s="80" t="s">
        <v>59</v>
      </c>
      <c r="C91" s="77" t="s">
        <v>60</v>
      </c>
      <c r="D91" s="58">
        <f t="shared" si="4"/>
        <v>97</v>
      </c>
      <c r="E91" s="59">
        <v>97</v>
      </c>
      <c r="F91" s="59">
        <v>0</v>
      </c>
    </row>
    <row r="92" spans="1:6" ht="38.25" customHeight="1">
      <c r="A92" s="24"/>
      <c r="B92" s="87" t="s">
        <v>73</v>
      </c>
      <c r="C92" s="88" t="s">
        <v>74</v>
      </c>
      <c r="D92" s="58">
        <f t="shared" si="4"/>
        <v>3000</v>
      </c>
      <c r="E92" s="56">
        <f>E93</f>
        <v>1500</v>
      </c>
      <c r="F92" s="56">
        <f>F93</f>
        <v>1500</v>
      </c>
    </row>
    <row r="93" spans="1:6" ht="26.25" customHeight="1">
      <c r="A93" s="24"/>
      <c r="B93" s="72" t="s">
        <v>0</v>
      </c>
      <c r="C93" s="73"/>
      <c r="D93" s="58">
        <f t="shared" si="4"/>
        <v>3000</v>
      </c>
      <c r="E93" s="59">
        <f>E94+E95</f>
        <v>1500</v>
      </c>
      <c r="F93" s="59">
        <f>F94+F95</f>
        <v>1500</v>
      </c>
    </row>
    <row r="94" spans="1:6" ht="19.5" customHeight="1">
      <c r="A94" s="24"/>
      <c r="B94" s="38" t="s">
        <v>65</v>
      </c>
      <c r="C94" s="51" t="s">
        <v>71</v>
      </c>
      <c r="D94" s="58">
        <f t="shared" si="4"/>
        <v>3000</v>
      </c>
      <c r="E94" s="59">
        <v>1500</v>
      </c>
      <c r="F94" s="59">
        <v>1500</v>
      </c>
    </row>
    <row r="95" spans="1:6" ht="19.5" hidden="1" customHeight="1">
      <c r="A95" s="24"/>
      <c r="B95" s="80" t="s">
        <v>59</v>
      </c>
      <c r="C95" s="77" t="s">
        <v>60</v>
      </c>
      <c r="D95" s="58">
        <f t="shared" si="4"/>
        <v>0</v>
      </c>
      <c r="E95" s="59"/>
      <c r="F95" s="59"/>
    </row>
    <row r="96" spans="1:6" ht="45" customHeight="1">
      <c r="A96" s="24"/>
      <c r="B96" s="87" t="s">
        <v>75</v>
      </c>
      <c r="C96" s="88" t="s">
        <v>74</v>
      </c>
      <c r="D96" s="58">
        <f t="shared" si="4"/>
        <v>44</v>
      </c>
      <c r="E96" s="56">
        <f>E97</f>
        <v>44</v>
      </c>
      <c r="F96" s="56">
        <f>F97</f>
        <v>0</v>
      </c>
    </row>
    <row r="97" spans="1:6" ht="19.5" customHeight="1">
      <c r="A97" s="24"/>
      <c r="B97" s="72" t="s">
        <v>0</v>
      </c>
      <c r="C97" s="73"/>
      <c r="D97" s="58">
        <f t="shared" si="4"/>
        <v>44</v>
      </c>
      <c r="E97" s="59">
        <f>E98+E99</f>
        <v>44</v>
      </c>
      <c r="F97" s="59">
        <f>F98+F99</f>
        <v>0</v>
      </c>
    </row>
    <row r="98" spans="1:6" ht="19.5" customHeight="1">
      <c r="A98" s="24"/>
      <c r="B98" s="38" t="s">
        <v>65</v>
      </c>
      <c r="C98" s="51" t="s">
        <v>71</v>
      </c>
      <c r="D98" s="58">
        <f t="shared" si="4"/>
        <v>0</v>
      </c>
      <c r="E98" s="59">
        <f>0</f>
        <v>0</v>
      </c>
      <c r="F98" s="59">
        <v>0</v>
      </c>
    </row>
    <row r="99" spans="1:6" ht="19.5" customHeight="1">
      <c r="A99" s="24"/>
      <c r="B99" s="80" t="s">
        <v>59</v>
      </c>
      <c r="C99" s="77" t="s">
        <v>60</v>
      </c>
      <c r="D99" s="58">
        <f t="shared" si="4"/>
        <v>44</v>
      </c>
      <c r="E99" s="59">
        <v>44</v>
      </c>
      <c r="F99" s="59">
        <v>0</v>
      </c>
    </row>
    <row r="100" spans="1:6" ht="42.75" customHeight="1">
      <c r="A100" s="24"/>
      <c r="B100" s="87" t="s">
        <v>76</v>
      </c>
      <c r="C100" s="89" t="s">
        <v>77</v>
      </c>
      <c r="D100" s="58">
        <f t="shared" si="4"/>
        <v>30</v>
      </c>
      <c r="E100" s="56">
        <f>E101</f>
        <v>30</v>
      </c>
      <c r="F100" s="56">
        <f>F101</f>
        <v>0</v>
      </c>
    </row>
    <row r="101" spans="1:6" ht="19.5" customHeight="1">
      <c r="A101" s="24"/>
      <c r="B101" s="72" t="s">
        <v>0</v>
      </c>
      <c r="C101" s="73"/>
      <c r="D101" s="58">
        <f t="shared" si="4"/>
        <v>30</v>
      </c>
      <c r="E101" s="59">
        <f>E102+E103</f>
        <v>30</v>
      </c>
      <c r="F101" s="59">
        <f>F102+F103</f>
        <v>0</v>
      </c>
    </row>
    <row r="102" spans="1:6" ht="19.5" hidden="1" customHeight="1">
      <c r="A102" s="24"/>
      <c r="B102" s="38" t="s">
        <v>65</v>
      </c>
      <c r="C102" s="51" t="s">
        <v>71</v>
      </c>
      <c r="D102" s="58">
        <f t="shared" si="4"/>
        <v>0</v>
      </c>
      <c r="E102" s="59"/>
      <c r="F102" s="59"/>
    </row>
    <row r="103" spans="1:6" ht="19.5" customHeight="1">
      <c r="A103" s="24"/>
      <c r="B103" s="80" t="s">
        <v>59</v>
      </c>
      <c r="C103" s="77" t="s">
        <v>60</v>
      </c>
      <c r="D103" s="58">
        <f t="shared" si="4"/>
        <v>30</v>
      </c>
      <c r="E103" s="59">
        <v>30</v>
      </c>
      <c r="F103" s="59">
        <v>0</v>
      </c>
    </row>
    <row r="104" spans="1:6" ht="33" customHeight="1">
      <c r="A104" s="24"/>
      <c r="B104" s="92" t="s">
        <v>97</v>
      </c>
      <c r="C104" s="91" t="s">
        <v>108</v>
      </c>
      <c r="D104" s="58">
        <f t="shared" si="4"/>
        <v>80</v>
      </c>
      <c r="E104" s="58">
        <f>E105</f>
        <v>80</v>
      </c>
      <c r="F104" s="58">
        <f>F105</f>
        <v>0</v>
      </c>
    </row>
    <row r="105" spans="1:6" ht="19.5" customHeight="1">
      <c r="A105" s="24"/>
      <c r="B105" s="72" t="s">
        <v>0</v>
      </c>
      <c r="C105" s="73"/>
      <c r="D105" s="58">
        <f t="shared" si="4"/>
        <v>80</v>
      </c>
      <c r="E105" s="59">
        <f>E106+E107</f>
        <v>80</v>
      </c>
      <c r="F105" s="59">
        <f>F106+F107</f>
        <v>0</v>
      </c>
    </row>
    <row r="106" spans="1:6" ht="19.5" customHeight="1">
      <c r="A106" s="24"/>
      <c r="B106" s="38" t="s">
        <v>65</v>
      </c>
      <c r="C106" s="51" t="s">
        <v>71</v>
      </c>
      <c r="D106" s="58">
        <f t="shared" si="4"/>
        <v>51</v>
      </c>
      <c r="E106" s="59">
        <v>51</v>
      </c>
      <c r="F106" s="59">
        <v>0</v>
      </c>
    </row>
    <row r="107" spans="1:6" ht="19.5" customHeight="1">
      <c r="A107" s="24"/>
      <c r="B107" s="80" t="s">
        <v>59</v>
      </c>
      <c r="C107" s="77" t="s">
        <v>60</v>
      </c>
      <c r="D107" s="58">
        <f t="shared" si="4"/>
        <v>29</v>
      </c>
      <c r="E107" s="59">
        <v>29</v>
      </c>
      <c r="F107" s="59">
        <v>0</v>
      </c>
    </row>
    <row r="108" spans="1:6" ht="30.75" customHeight="1">
      <c r="A108" s="86"/>
      <c r="B108" s="105" t="s">
        <v>98</v>
      </c>
      <c r="C108" s="90" t="s">
        <v>109</v>
      </c>
      <c r="D108" s="58">
        <f t="shared" si="4"/>
        <v>14</v>
      </c>
      <c r="E108" s="56">
        <f>E109</f>
        <v>14</v>
      </c>
      <c r="F108" s="56">
        <f>F109</f>
        <v>0</v>
      </c>
    </row>
    <row r="109" spans="1:6" ht="19.5" customHeight="1">
      <c r="A109" s="24"/>
      <c r="B109" s="72" t="s">
        <v>0</v>
      </c>
      <c r="C109" s="73"/>
      <c r="D109" s="58">
        <f t="shared" si="4"/>
        <v>14</v>
      </c>
      <c r="E109" s="59">
        <f>E110</f>
        <v>14</v>
      </c>
      <c r="F109" s="59">
        <f>F110</f>
        <v>0</v>
      </c>
    </row>
    <row r="110" spans="1:6" ht="19.5" customHeight="1">
      <c r="A110" s="24"/>
      <c r="B110" s="38" t="s">
        <v>65</v>
      </c>
      <c r="C110" s="51" t="s">
        <v>71</v>
      </c>
      <c r="D110" s="58">
        <f t="shared" si="4"/>
        <v>14</v>
      </c>
      <c r="E110" s="59">
        <v>14</v>
      </c>
      <c r="F110" s="59">
        <v>0</v>
      </c>
    </row>
    <row r="111" spans="1:6" ht="29.25" customHeight="1">
      <c r="A111" s="24"/>
      <c r="B111" s="87" t="s">
        <v>78</v>
      </c>
      <c r="C111" s="89" t="s">
        <v>86</v>
      </c>
      <c r="D111" s="58">
        <f t="shared" si="4"/>
        <v>60</v>
      </c>
      <c r="E111" s="56">
        <f t="shared" ref="E111:F113" si="5">E112</f>
        <v>60</v>
      </c>
      <c r="F111" s="56">
        <f t="shared" si="5"/>
        <v>0</v>
      </c>
    </row>
    <row r="112" spans="1:6" ht="32.25" customHeight="1">
      <c r="A112" s="24"/>
      <c r="B112" s="83" t="s">
        <v>79</v>
      </c>
      <c r="C112" s="75" t="s">
        <v>80</v>
      </c>
      <c r="D112" s="58">
        <f t="shared" si="4"/>
        <v>60</v>
      </c>
      <c r="E112" s="59">
        <f t="shared" si="5"/>
        <v>60</v>
      </c>
      <c r="F112" s="59">
        <f t="shared" si="5"/>
        <v>0</v>
      </c>
    </row>
    <row r="113" spans="1:6" ht="19.5" customHeight="1">
      <c r="A113" s="24"/>
      <c r="B113" s="72" t="s">
        <v>0</v>
      </c>
      <c r="C113" s="77"/>
      <c r="D113" s="58">
        <f t="shared" si="4"/>
        <v>60</v>
      </c>
      <c r="E113" s="59">
        <f t="shared" si="5"/>
        <v>60</v>
      </c>
      <c r="F113" s="59">
        <f t="shared" si="5"/>
        <v>0</v>
      </c>
    </row>
    <row r="114" spans="1:6" ht="19.5" customHeight="1">
      <c r="A114" s="24"/>
      <c r="B114" s="84" t="s">
        <v>82</v>
      </c>
      <c r="C114" s="75" t="s">
        <v>81</v>
      </c>
      <c r="D114" s="58">
        <f t="shared" si="4"/>
        <v>60</v>
      </c>
      <c r="E114" s="59">
        <v>60</v>
      </c>
      <c r="F114" s="59">
        <v>0</v>
      </c>
    </row>
    <row r="115" spans="1:6" ht="34.5" customHeight="1">
      <c r="A115" s="24"/>
      <c r="B115" s="102" t="s">
        <v>83</v>
      </c>
      <c r="C115" s="101">
        <v>70.02</v>
      </c>
      <c r="D115" s="58">
        <f t="shared" si="4"/>
        <v>100</v>
      </c>
      <c r="E115" s="60">
        <f t="shared" ref="E115:F117" si="6">E116</f>
        <v>100</v>
      </c>
      <c r="F115" s="60">
        <f t="shared" si="6"/>
        <v>0</v>
      </c>
    </row>
    <row r="116" spans="1:6" ht="37.5" customHeight="1">
      <c r="A116" s="24"/>
      <c r="B116" s="83" t="s">
        <v>84</v>
      </c>
      <c r="C116" s="73" t="s">
        <v>85</v>
      </c>
      <c r="D116" s="58">
        <f t="shared" si="4"/>
        <v>100</v>
      </c>
      <c r="E116" s="59">
        <f t="shared" si="6"/>
        <v>100</v>
      </c>
      <c r="F116" s="59">
        <f t="shared" si="6"/>
        <v>0</v>
      </c>
    </row>
    <row r="117" spans="1:6" ht="19.5" customHeight="1">
      <c r="A117" s="24"/>
      <c r="B117" s="72" t="s">
        <v>0</v>
      </c>
      <c r="C117" s="75"/>
      <c r="D117" s="58">
        <f t="shared" si="4"/>
        <v>100</v>
      </c>
      <c r="E117" s="59">
        <f t="shared" si="6"/>
        <v>100</v>
      </c>
      <c r="F117" s="59">
        <f t="shared" si="6"/>
        <v>0</v>
      </c>
    </row>
    <row r="118" spans="1:6" ht="19.5" customHeight="1">
      <c r="A118" s="24"/>
      <c r="B118" s="80" t="s">
        <v>59</v>
      </c>
      <c r="C118" s="77" t="s">
        <v>60</v>
      </c>
      <c r="D118" s="58">
        <f t="shared" si="4"/>
        <v>100</v>
      </c>
      <c r="E118" s="59">
        <v>100</v>
      </c>
      <c r="F118" s="59">
        <v>0</v>
      </c>
    </row>
    <row r="119" spans="1:6" ht="19.5" customHeight="1">
      <c r="A119" s="24"/>
      <c r="B119" s="100" t="s">
        <v>87</v>
      </c>
      <c r="C119" s="101">
        <v>84.02</v>
      </c>
      <c r="D119" s="58">
        <f t="shared" si="4"/>
        <v>15575</v>
      </c>
      <c r="E119" s="60">
        <f>E120</f>
        <v>15575</v>
      </c>
      <c r="F119" s="60">
        <f>F120+F123</f>
        <v>0</v>
      </c>
    </row>
    <row r="120" spans="1:6" ht="19.5" customHeight="1">
      <c r="A120" s="24"/>
      <c r="B120" s="85" t="s">
        <v>88</v>
      </c>
      <c r="C120" s="75" t="s">
        <v>89</v>
      </c>
      <c r="D120" s="58">
        <f t="shared" si="4"/>
        <v>15575</v>
      </c>
      <c r="E120" s="59">
        <f>E121+E123</f>
        <v>15575</v>
      </c>
      <c r="F120" s="59">
        <f>F121</f>
        <v>0</v>
      </c>
    </row>
    <row r="121" spans="1:6" ht="19.5" customHeight="1">
      <c r="A121" s="24"/>
      <c r="B121" s="72" t="s">
        <v>0</v>
      </c>
      <c r="C121" s="75"/>
      <c r="D121" s="58">
        <f t="shared" si="4"/>
        <v>7558</v>
      </c>
      <c r="E121" s="59">
        <f>E122</f>
        <v>7558</v>
      </c>
      <c r="F121" s="59">
        <f>F122</f>
        <v>0</v>
      </c>
    </row>
    <row r="122" spans="1:6" ht="19.5" customHeight="1">
      <c r="A122" s="24"/>
      <c r="B122" s="80" t="s">
        <v>59</v>
      </c>
      <c r="C122" s="77" t="s">
        <v>60</v>
      </c>
      <c r="D122" s="58">
        <f t="shared" si="4"/>
        <v>7558</v>
      </c>
      <c r="E122" s="59">
        <f>5838+372-210-1000+2558</f>
        <v>7558</v>
      </c>
      <c r="F122" s="59">
        <v>0</v>
      </c>
    </row>
    <row r="123" spans="1:6" ht="19.5" customHeight="1">
      <c r="A123" s="24"/>
      <c r="B123" s="38" t="s">
        <v>1</v>
      </c>
      <c r="C123" s="51"/>
      <c r="D123" s="58">
        <f t="shared" si="4"/>
        <v>8017</v>
      </c>
      <c r="E123" s="59">
        <f>E124</f>
        <v>8017</v>
      </c>
      <c r="F123" s="59">
        <v>0</v>
      </c>
    </row>
    <row r="124" spans="1:6" ht="19.5" customHeight="1">
      <c r="A124" s="24"/>
      <c r="B124" s="38" t="s">
        <v>90</v>
      </c>
      <c r="C124" s="51" t="s">
        <v>91</v>
      </c>
      <c r="D124" s="58">
        <f t="shared" si="4"/>
        <v>8017</v>
      </c>
      <c r="E124" s="59">
        <f>5000+3017</f>
        <v>8017</v>
      </c>
      <c r="F124" s="59">
        <v>0</v>
      </c>
    </row>
    <row r="125" spans="1:6">
      <c r="A125" s="19"/>
      <c r="B125" s="19" t="s">
        <v>13</v>
      </c>
      <c r="C125" s="28"/>
      <c r="D125" s="58">
        <f t="shared" si="4"/>
        <v>-8389</v>
      </c>
      <c r="E125" s="62">
        <f>E11-E25</f>
        <v>-8389</v>
      </c>
      <c r="F125" s="62">
        <f>F11-F25</f>
        <v>0</v>
      </c>
    </row>
    <row r="126" spans="1:6">
      <c r="A126" s="15"/>
      <c r="B126" s="16"/>
      <c r="C126" s="17"/>
      <c r="D126" s="18"/>
    </row>
    <row r="127" spans="1:6">
      <c r="A127" s="14"/>
      <c r="B127" s="14"/>
      <c r="C127" s="14"/>
      <c r="D127" s="14"/>
    </row>
    <row r="128" spans="1:6" ht="18.75" customHeight="1">
      <c r="A128" s="14"/>
      <c r="B128" s="45" t="s">
        <v>14</v>
      </c>
      <c r="C128" s="64">
        <f>C129+C132</f>
        <v>8389</v>
      </c>
      <c r="D128" s="14"/>
    </row>
    <row r="129" spans="2:3" ht="15.75">
      <c r="B129" s="52" t="s">
        <v>20</v>
      </c>
      <c r="C129" s="103">
        <f>C130</f>
        <v>372</v>
      </c>
    </row>
    <row r="130" spans="2:3" ht="29.25">
      <c r="B130" s="42" t="s">
        <v>21</v>
      </c>
      <c r="C130" s="65">
        <v>372</v>
      </c>
    </row>
    <row r="131" spans="2:3" ht="30">
      <c r="B131" s="63" t="s">
        <v>49</v>
      </c>
      <c r="C131" s="93"/>
    </row>
    <row r="132" spans="2:3">
      <c r="B132" s="94" t="s">
        <v>87</v>
      </c>
      <c r="C132" s="94">
        <f>C133</f>
        <v>8017</v>
      </c>
    </row>
    <row r="133" spans="2:3">
      <c r="B133" s="93" t="s">
        <v>92</v>
      </c>
      <c r="C133" s="93">
        <f>C134+C135</f>
        <v>8017</v>
      </c>
    </row>
    <row r="134" spans="2:3" ht="49.5" customHeight="1">
      <c r="B134" s="95" t="s">
        <v>107</v>
      </c>
      <c r="C134" s="93">
        <v>3017</v>
      </c>
    </row>
    <row r="135" spans="2:3" ht="63">
      <c r="B135" s="95" t="s">
        <v>93</v>
      </c>
      <c r="C135" s="93">
        <v>5000</v>
      </c>
    </row>
  </sheetData>
  <mergeCells count="5">
    <mergeCell ref="B2:C2"/>
    <mergeCell ref="A5:D5"/>
    <mergeCell ref="A6:D6"/>
    <mergeCell ref="B7:D7"/>
    <mergeCell ref="A9:A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OUG 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2020-07-30T07:13:39Z</cp:lastPrinted>
  <dcterms:created xsi:type="dcterms:W3CDTF">2017-06-13T08:58:38Z</dcterms:created>
  <dcterms:modified xsi:type="dcterms:W3CDTF">2020-07-30T07:22:54Z</dcterms:modified>
</cp:coreProperties>
</file>